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3547337F-A387-4B33-AEAD-0AB4ECBF4B86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Caractères" sheetId="2" r:id="rId1"/>
    <sheet name="Cantons" sheetId="3" r:id="rId2"/>
    <sheet name="Communes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Communes!$A$5:$BC$5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4" l="1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<sst xmlns="http://schemas.openxmlformats.org/spreadsheetml/2006/main" count="21238" uniqueCount="5631">
  <si>
    <t>Liste</t>
  </si>
  <si>
    <t>Nom</t>
  </si>
  <si>
    <t>Description</t>
  </si>
  <si>
    <t>Name</t>
  </si>
  <si>
    <t>Liste 1</t>
  </si>
  <si>
    <t>Bâtiments sans coordonnées</t>
  </si>
  <si>
    <t>Bâtiments existants dans le RegBL sans coordonnées de bâtiment (sans les habitations provisoires)</t>
  </si>
  <si>
    <t>Liste 2</t>
  </si>
  <si>
    <t>Coordonnées en-dehors de la commune</t>
  </si>
  <si>
    <t>Bâtiments dont les coordonnées se situent en dehors des limites de la commune indiquée</t>
  </si>
  <si>
    <t>Liste 3</t>
  </si>
  <si>
    <t>Divergences de NPA</t>
  </si>
  <si>
    <t>Incohérences entre les NPA issus du RegBL et ceux de la MO</t>
  </si>
  <si>
    <t>Liste 4</t>
  </si>
  <si>
    <t>Doublets d'adresses</t>
  </si>
  <si>
    <t>Entrées des bâtiments existants dans le RegBL ayant une adresse non univoques (sans les habitations provisoires)</t>
  </si>
  <si>
    <t>Liste 5</t>
  </si>
  <si>
    <t>Définition du bâtiment</t>
  </si>
  <si>
    <t>Incohérences dans la définition du bâtiment entre la MO et le RegBL</t>
  </si>
  <si>
    <t>Liste 6</t>
  </si>
  <si>
    <t>Catégorie du bâtiment</t>
  </si>
  <si>
    <t>Incohérences entre la catégorie du bâtiment (GKAT) du RegBL et la couche d'information de la MO</t>
  </si>
  <si>
    <t>Caractère</t>
  </si>
  <si>
    <t>KT</t>
  </si>
  <si>
    <t>Canton</t>
  </si>
  <si>
    <t>Kanton</t>
  </si>
  <si>
    <t>GDENR</t>
  </si>
  <si>
    <t>Numéro OFS de la commune</t>
  </si>
  <si>
    <t>GDENAME</t>
  </si>
  <si>
    <t>Nom de la commune</t>
  </si>
  <si>
    <t>EGID</t>
  </si>
  <si>
    <t>Identificateur fédéral de bâtiment</t>
  </si>
  <si>
    <t>EDID</t>
  </si>
  <si>
    <t>Identificateur fédéral de l'entrée</t>
  </si>
  <si>
    <t>GKAT</t>
  </si>
  <si>
    <t>Catégorie de bâtiment</t>
  </si>
  <si>
    <t>GKLAS</t>
  </si>
  <si>
    <t>Classe de bâtiment</t>
  </si>
  <si>
    <t>GBAUJ</t>
  </si>
  <si>
    <t>Année de construction du bâtiment</t>
  </si>
  <si>
    <t>GPLAUS</t>
  </si>
  <si>
    <t>Statut de plausibilité</t>
  </si>
  <si>
    <t>GSTAT</t>
  </si>
  <si>
    <t>Statut du bâtiment</t>
  </si>
  <si>
    <t>ESTRID</t>
  </si>
  <si>
    <t>Identificateur fédéral de rue</t>
  </si>
  <si>
    <t>STRNAME</t>
  </si>
  <si>
    <t>Désignation de rue</t>
  </si>
  <si>
    <t>DEINR</t>
  </si>
  <si>
    <t>Numéro d'entrée du bâtiment</t>
  </si>
  <si>
    <t>PLZ4</t>
  </si>
  <si>
    <t>Numéro postal d'acheminement</t>
  </si>
  <si>
    <t>PLZZ</t>
  </si>
  <si>
    <t>Chiffres supplémentaires du NPA</t>
  </si>
  <si>
    <t>PLZNAME</t>
  </si>
  <si>
    <t>Nom de la localité</t>
  </si>
  <si>
    <t>PLZ6</t>
  </si>
  <si>
    <t>NPA (y compris chiffre complémentaire)</t>
  </si>
  <si>
    <t>DKODE</t>
  </si>
  <si>
    <t>Coordonnée E de l'entrée</t>
  </si>
  <si>
    <t>DKODN</t>
  </si>
  <si>
    <t>Coordonnée N de l'entrée</t>
  </si>
  <si>
    <t>DPLAUS</t>
  </si>
  <si>
    <t>GBEZ</t>
  </si>
  <si>
    <t>Nom du bâtiment</t>
  </si>
  <si>
    <t>GKODE</t>
  </si>
  <si>
    <t>Coordonnée E du bâtiment</t>
  </si>
  <si>
    <t>GKODN</t>
  </si>
  <si>
    <t>Coordonnée N du bâtiment</t>
  </si>
  <si>
    <t>GKSCE</t>
  </si>
  <si>
    <t>Provenance des coordonnées</t>
  </si>
  <si>
    <t>GEBNR</t>
  </si>
  <si>
    <t>Numéro officiel de bâtiment</t>
  </si>
  <si>
    <t>GPARZ</t>
  </si>
  <si>
    <t>Numéro de parcelle</t>
  </si>
  <si>
    <t>GGBKR</t>
  </si>
  <si>
    <t>Numéro de secteur du registre foncier</t>
  </si>
  <si>
    <t>GEGRID</t>
  </si>
  <si>
    <t>Identificateur fédéral de parcelle</t>
  </si>
  <si>
    <t>PLZ4_AV</t>
  </si>
  <si>
    <t>Numéro postal d'acheminement MO</t>
  </si>
  <si>
    <t>PLZNAME_AV</t>
  </si>
  <si>
    <t>Nom de la localité MO</t>
  </si>
  <si>
    <t>PLZ6_AV</t>
  </si>
  <si>
    <t>NPA (y compris chiffre complémentaire) MO</t>
  </si>
  <si>
    <t>BUR / REE</t>
  </si>
  <si>
    <t>L'EGID-EDID est utilisé dans le registre des entreprises et des établissements (REE)</t>
  </si>
  <si>
    <t>Canton où est située la coordonnée</t>
  </si>
  <si>
    <t>BFSNr</t>
  </si>
  <si>
    <t>Numéro OFS de la commune où est située la coordonnée</t>
  </si>
  <si>
    <t>Nom de la commune où est située la coordonnée</t>
  </si>
  <si>
    <t>AV_SOURCE</t>
  </si>
  <si>
    <t>Couche d'information de la MO</t>
  </si>
  <si>
    <t>ISSUE_CATEGORY</t>
  </si>
  <si>
    <t>Catégorie de l’erreur selon l'outil de comparaison des données de swisstopo</t>
  </si>
  <si>
    <t>ISSUES</t>
  </si>
  <si>
    <t>Description de l’erreur selon l'outil de comparaison des données de swisstopo</t>
  </si>
  <si>
    <t>Bâtiments sans usage d'habitation (GKAT 1060) dans le RegBL</t>
  </si>
  <si>
    <t>Tous les bâtiments</t>
  </si>
  <si>
    <t>Bâtiments avec GAREA &gt; 30</t>
  </si>
  <si>
    <t>Bâtiments*</t>
  </si>
  <si>
    <t>Entrées*</t>
  </si>
  <si>
    <t>Liste 1 - Bâtiments sans coordonnées</t>
  </si>
  <si>
    <t>Liste 2 - Coordonnées en-dehors de la commune</t>
  </si>
  <si>
    <t>Liste 3 - Divergences NPA</t>
  </si>
  <si>
    <t>Liste 4 - Doublets d'adresses</t>
  </si>
  <si>
    <t>Liste 5 - Définition du bâtiment</t>
  </si>
  <si>
    <t>Liste 6 - Catégorie du bâtiment</t>
  </si>
  <si>
    <r>
      <t>Extension RegBL</t>
    </r>
    <r>
      <rPr>
        <sz val="10"/>
        <color theme="1"/>
        <rFont val="Calibri"/>
        <family val="2"/>
        <scheme val="minor"/>
      </rPr>
      <t xml:space="preserve">
(communes validées)</t>
    </r>
  </si>
  <si>
    <t>Bâtiments manquants*</t>
  </si>
  <si>
    <t>Nombre</t>
  </si>
  <si>
    <t>avec GKLAS</t>
  </si>
  <si>
    <t>avec GBAUP</t>
  </si>
  <si>
    <t>Argovie</t>
  </si>
  <si>
    <t>AG</t>
  </si>
  <si>
    <t>Appenzell Rhodes-Int.</t>
  </si>
  <si>
    <t>AI</t>
  </si>
  <si>
    <t>Appenzell Rhodes-Ext.</t>
  </si>
  <si>
    <t>AR</t>
  </si>
  <si>
    <t>Berne</t>
  </si>
  <si>
    <t>BE</t>
  </si>
  <si>
    <t>Bâle-Campagne</t>
  </si>
  <si>
    <t>BL</t>
  </si>
  <si>
    <t>Bâle-Ville</t>
  </si>
  <si>
    <t>BS</t>
  </si>
  <si>
    <t xml:space="preserve">Fribourg </t>
  </si>
  <si>
    <t>FR</t>
  </si>
  <si>
    <t>Genève</t>
  </si>
  <si>
    <t>GE</t>
  </si>
  <si>
    <t>Glaris</t>
  </si>
  <si>
    <t>GL</t>
  </si>
  <si>
    <t>Grisons</t>
  </si>
  <si>
    <t>GR</t>
  </si>
  <si>
    <t>Jura</t>
  </si>
  <si>
    <t>JU</t>
  </si>
  <si>
    <t>Lucerne</t>
  </si>
  <si>
    <t>LU</t>
  </si>
  <si>
    <t>Neuchâtel</t>
  </si>
  <si>
    <t>NE</t>
  </si>
  <si>
    <t>Nidwald</t>
  </si>
  <si>
    <t>NW</t>
  </si>
  <si>
    <t>Obwald</t>
  </si>
  <si>
    <t>OW</t>
  </si>
  <si>
    <t>Saint-Gall</t>
  </si>
  <si>
    <t>SG</t>
  </si>
  <si>
    <t>Schaffhouse</t>
  </si>
  <si>
    <t>SH</t>
  </si>
  <si>
    <t>Soleure</t>
  </si>
  <si>
    <t>SO</t>
  </si>
  <si>
    <t>Schwytz</t>
  </si>
  <si>
    <t>SZ</t>
  </si>
  <si>
    <t>Thurgovie</t>
  </si>
  <si>
    <t>TG</t>
  </si>
  <si>
    <t>Tessin</t>
  </si>
  <si>
    <t>TI</t>
  </si>
  <si>
    <t>Uri</t>
  </si>
  <si>
    <t>UR</t>
  </si>
  <si>
    <t>Vaud</t>
  </si>
  <si>
    <t>VD</t>
  </si>
  <si>
    <t>Valais</t>
  </si>
  <si>
    <t>VS</t>
  </si>
  <si>
    <t>Zoug</t>
  </si>
  <si>
    <t>ZG</t>
  </si>
  <si>
    <t>Zurich</t>
  </si>
  <si>
    <t>ZH</t>
  </si>
  <si>
    <t>Suisse</t>
  </si>
  <si>
    <t>* nombre de "issue 22" selon tool de swisstopo</t>
  </si>
  <si>
    <t>* sans habitations provisoires</t>
  </si>
  <si>
    <t>Concept de mise en œuvre OFS</t>
  </si>
  <si>
    <t>Explicatif sur la manière de traiter les incohérences</t>
  </si>
  <si>
    <t>Communes où l'extension du RegBL est terminée</t>
  </si>
  <si>
    <t>Bâtiments sans usage d'habitation (GKAT 1060)</t>
  </si>
  <si>
    <t>Nr-OFS</t>
  </si>
  <si>
    <t>Commune</t>
  </si>
  <si>
    <t>Bâtiments</t>
  </si>
  <si>
    <t>Entrées</t>
  </si>
  <si>
    <t>KML building</t>
  </si>
  <si>
    <t>Bâtiments manquants (issue 22)</t>
  </si>
  <si>
    <t>Liste 3 - Divergences
de NPA</t>
  </si>
  <si>
    <t>Liste 6 - Catégorie de bâtiment</t>
  </si>
  <si>
    <t>Total
Listes 1-6</t>
  </si>
  <si>
    <t>Numero</t>
  </si>
  <si>
    <t>avec GKLAS
[%]</t>
  </si>
  <si>
    <t>avec GBAUP
[%]</t>
  </si>
  <si>
    <t>avec GKLAS + GBAUP</t>
  </si>
  <si>
    <t>avec GKLAS + GBAUP [%]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</si>
  <si>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</si>
  <si>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</si>
  <si>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</si>
  <si>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</si>
  <si>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</si>
  <si>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</si>
  <si>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</si>
  <si>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</si>
  <si>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</si>
  <si>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</si>
  <si>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</si>
  <si>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</si>
  <si>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</si>
  <si>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</si>
  <si>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</si>
  <si>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</si>
  <si>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</si>
  <si>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</si>
  <si>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</si>
  <si>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</si>
  <si>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</si>
  <si>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</si>
  <si>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</si>
  <si>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</si>
  <si>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</si>
  <si>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</si>
  <si>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</si>
  <si>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</si>
  <si>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</si>
  <si>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</si>
  <si>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</si>
  <si>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</si>
  <si>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</si>
  <si>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</si>
  <si>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</si>
  <si>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</si>
  <si>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</si>
  <si>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</si>
  <si>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</si>
  <si>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</si>
  <si>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</si>
  <si>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</si>
  <si>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</si>
  <si>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</si>
  <si>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</si>
  <si>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</si>
  <si>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</si>
  <si>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</si>
  <si>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</si>
  <si>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</si>
  <si>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</si>
  <si>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</si>
  <si>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</si>
  <si>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</si>
  <si>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</si>
  <si>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</si>
  <si>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</si>
  <si>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</si>
  <si>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</si>
  <si>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</si>
  <si>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</si>
  <si>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</si>
  <si>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</si>
  <si>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</si>
  <si>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</si>
  <si>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</si>
  <si>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</si>
  <si>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</si>
  <si>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</si>
  <si>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</si>
  <si>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</si>
  <si>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</si>
  <si>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</si>
  <si>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</si>
  <si>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</si>
  <si>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</si>
  <si>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</si>
  <si>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</si>
  <si>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</si>
  <si>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</si>
  <si>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</si>
  <si>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</si>
  <si>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</si>
  <si>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</si>
  <si>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</si>
  <si>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</si>
  <si>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</si>
  <si>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</si>
  <si>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</si>
  <si>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</si>
  <si>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</si>
  <si>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</si>
  <si>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</si>
  <si>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</si>
  <si>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</si>
  <si>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</si>
  <si>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</si>
  <si>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</si>
  <si>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</si>
  <si>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</si>
  <si>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</si>
  <si>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</si>
  <si>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</si>
  <si>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</si>
  <si>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</si>
  <si>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</si>
  <si>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</si>
  <si>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</si>
  <si>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</si>
  <si>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</si>
  <si>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</si>
  <si>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</si>
  <si>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</si>
  <si>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</si>
  <si>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</si>
  <si>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</si>
  <si>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</si>
  <si>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</si>
  <si>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</si>
  <si>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</si>
  <si>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</si>
  <si>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</si>
  <si>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</si>
  <si>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</si>
  <si>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</si>
  <si>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Avenches</t>
  </si>
  <si>
    <t>Données RegBL</t>
  </si>
  <si>
    <t>Position géographique</t>
  </si>
  <si>
    <t>Adresse</t>
  </si>
  <si>
    <t>Données MO</t>
  </si>
  <si>
    <t>EGRID</t>
  </si>
  <si>
    <t>GKODE-N</t>
  </si>
  <si>
    <t>LINK</t>
  </si>
  <si>
    <t>Only in GWR, with coordinates</t>
  </si>
  <si>
    <t>Several possible GWR buildings for one AV footprint</t>
  </si>
  <si>
    <t>Incohérences dans la catégorie du bâtiment entre la MO et le RegBL</t>
  </si>
  <si>
    <t>Linked, category mismatches</t>
  </si>
  <si>
    <t>Visualiser les incohérences de NPA sur le géoportail</t>
  </si>
  <si>
    <t>Caractère GKAT (Catégorie de bâtiment) dans le Catalogue des caractères</t>
  </si>
  <si>
    <t>La Croix</t>
  </si>
  <si>
    <t>3</t>
  </si>
  <si>
    <t>CH927030109461</t>
  </si>
  <si>
    <t>5753</t>
  </si>
  <si>
    <t>ja / oui</t>
  </si>
  <si>
    <t>Link</t>
  </si>
  <si>
    <t>Obsolete in GWR</t>
  </si>
  <si>
    <t>Several possible AV footprins for one GWR building</t>
  </si>
  <si>
    <t>Bois-d'Amont</t>
  </si>
  <si>
    <t>Linked, building is temporary</t>
  </si>
  <si>
    <t>Staatswald Galm</t>
  </si>
  <si>
    <t>Cette incohérence surgit lorsque:
  - un bâtiment de la MO contient plusieurs bâtiments du RegBL (issue 62 ou issue 35),
  - un bâtiment du RegBL ne peut pas être lié à un bâtiment de la MO (issue 31).
  - le même EGID a été saisi pour plusieurs bâtiments de la MO (issue 51 et issue 12 combinées)</t>
  </si>
  <si>
    <t>Pour plus d'informations, voir:</t>
  </si>
  <si>
    <t xml:space="preserve">Les bâtiments de la couche Couverture du sol de la MO doivent être saisis comme bâtiment dans le RegBL (GKAT 1020-1060)
Les objets divers de la MO comme construction particulière (GKAT 1080). </t>
  </si>
  <si>
    <t>Couverture du sol</t>
  </si>
  <si>
    <t>Objets divers</t>
  </si>
  <si>
    <t>43: Le bâtiment 190194256a été trouvé, mais la catégorie est '1010 Habitation provisoire'</t>
  </si>
  <si>
    <t>43: Le bâtiment 190194276a été trouvé, mais la catégorie est '1010 Habitation provisoire'</t>
  </si>
  <si>
    <t>43: Le bâtiment 190340739a été trouvé, mais la catégorie est '1010 Habitation provisoire'</t>
  </si>
  <si>
    <t>43: Le bâtiment 190835450a été trouvé, mais la catégorie est '1010 Habitation provisoire'</t>
  </si>
  <si>
    <t>43: Le bâtiment 191749976a été trouvé, mais la catégorie est '1010 Habitation provisoire'</t>
  </si>
  <si>
    <t>43: Le bâtiment 191955543a été trouvé, mais la catégorie est '1010 Habitation provisoire'</t>
  </si>
  <si>
    <t>43: Le bâtiment 191955548a été trouvé, mais la catégorie est '1010 Habitation provisoire'</t>
  </si>
  <si>
    <t>43: Le bâtiment 191955550a été trouvé, mais la catégorie est '1010 Habitation provisoire'</t>
  </si>
  <si>
    <t>43: Le bâtiment 191955551a été trouvé, mais la catégorie est '1010 Habitation provisoire'</t>
  </si>
  <si>
    <t>43: Le bâtiment 191955552a été trouvé, mais la catégorie est '1010 Habitation provisoire'</t>
  </si>
  <si>
    <t>43: Le bâtiment 1544164a été trouvé, mais la catégorie est '1010 Habitation provisoire'</t>
  </si>
  <si>
    <t>43: Le bâtiment 1544165a été trouvé, mais la catégorie est '1010 Habitation provisoire'</t>
  </si>
  <si>
    <t>43: Le bâtiment 1544291a été trouvé, mais la catégorie est '1010 Habitation provisoire'&lt;/br&gt;62: 2 bâtiments du RegBL (1544291, 235004824) à l'intérieur du même polygone de la MO</t>
  </si>
  <si>
    <t>43: Le bâtiment 1544292a été trouvé, mais la catégorie est '1010 Habitation provisoire'</t>
  </si>
  <si>
    <t>43: Le bâtiment 1544295a été trouvé, mais la catégorie est '1010 Habitation provisoire'&lt;/br&gt;62: 2 bâtiments du RegBL (1544295, 235004839) à l'intérieur du même polygone de la MO</t>
  </si>
  <si>
    <t>43: Le bâtiment 1544296a été trouvé, mais la catégorie est '1010 Habitation provisoire'&lt;/br&gt;62: 2 bâtiments du RegBL (1544296, 235004814) à l'intérieur du même polygone de la MO</t>
  </si>
  <si>
    <t>43: Le bâtiment 1544298a été trouvé, mais la catégorie est '1010 Habitation provisoire'&lt;/br&gt;62: 2 bâtiments du RegBL (1544298, 235004832) à l'intérieur du même polygone de la MO</t>
  </si>
  <si>
    <t>43: Le bâtiment 1544299a été trouvé, mais la catégorie est '1010 Habitation provisoire'&lt;/br&gt;62: 2 bâtiments du RegBL (1544299, 3073093) à l'intérieur du même polygone de la MO</t>
  </si>
  <si>
    <t>43: Le bâtiment 1544300a été trouvé, mais la catégorie est '1010 Habitation provisoire'&lt;/br&gt;62: 2 bâtiments du RegBL (1544300, 3073049) à l'intérieur du même polygone de la MO</t>
  </si>
  <si>
    <t>43: Le bâtiment 3073035a été trouvé, mais la catégorie est '1010 Habitation provisoire'&lt;/br&gt;62: 2 bâtiments du RegBL (3073035, 3073045) à l'intérieur du même polygone de la MO</t>
  </si>
  <si>
    <t>43: Le bâtiment 3073036a été trouvé, mais la catégorie est '1010 Habitation provisoire'&lt;/br&gt;62: 2 bâtiments du RegBL (3073036, 235004817) à l'intérieur du même polygone de la MO</t>
  </si>
  <si>
    <t>43: Le bâtiment 3073038a été trouvé, mais la catégorie est '1010 Habitation provisoire'&lt;/br&gt;62: 2 bâtiments du RegBL (3073038, 235004820) à l'intérieur du même polygone de la MO</t>
  </si>
  <si>
    <t>43: Le bâtiment 3073039a été trouvé, mais la catégorie est '1010 Habitation provisoire'&lt;/br&gt;62: 2 bâtiments du RegBL (3073039, 3073068) à l'intérieur du même polygone de la MO</t>
  </si>
  <si>
    <t>43: Le bâtiment 3073040a été trouvé, mais la catégorie est '1010 Habitation provisoire'</t>
  </si>
  <si>
    <t>43: Le bâtiment 3073043a été trouvé, mais la catégorie est '1010 Habitation provisoire'&lt;/br&gt;62: 2 bâtiments du RegBL (3073043, 235004840) à l'intérieur du même polygone de la MO</t>
  </si>
  <si>
    <t>43: Le bâtiment 3073044a été trouvé, mais la catégorie est '1010 Habitation provisoire'&lt;/br&gt;62: 2 bâtiments du RegBL (3073044, 235004841) à l'intérieur du même polygone de la MO</t>
  </si>
  <si>
    <t>43: Le bâtiment 3073045a été trouvé, mais la catégorie est '1010 Habitation provisoire'&lt;/br&gt;62: 2 bâtiments du RegBL (3073035, 3073045) à l'intérieur du même polygone de la MO</t>
  </si>
  <si>
    <t>43: Le bâtiment 3073046a été trouvé, mais la catégorie est '1010 Habitation provisoire'&lt;/br&gt;62: 2 bâtiments du RegBL (3073046, 3073056) à l'intérieur du même polygone de la MO</t>
  </si>
  <si>
    <t>43: Le bâtiment 3073049a été trouvé, mais la catégorie est '1010 Habitation provisoire'&lt;/br&gt;62: 2 bâtiments du RegBL (1544300, 3073049) à l'intérieur du même polygone de la MO</t>
  </si>
  <si>
    <t>43: Le bâtiment 3073051a été trouvé, mais la catégorie est '1010 Habitation provisoire'&lt;/br&gt;62: 2 bâtiments du RegBL (3073051, 235004812) à l'intérieur du même polygone de la MO</t>
  </si>
  <si>
    <t>43: Le bâtiment 3073053a été trouvé, mais la catégorie est '1010 Habitation provisoire'&lt;/br&gt;62: 2 bâtiments du RegBL (3073053, 235006633) à l'intérieur du même polygone de la MO</t>
  </si>
  <si>
    <t>43: Le bâtiment 3073054a été trouvé, mais la catégorie est '1010 Habitation provisoire'&lt;/br&gt;62: 2 bâtiments du RegBL (3073054, 235004823) à l'intérieur du même polygone de la MO</t>
  </si>
  <si>
    <t>43: Le bâtiment 3073055a été trouvé, mais la catégorie est '1010 Habitation provisoire'&lt;/br&gt;62: 2 bâtiments du RegBL (3073055, 235004831) à l'intérieur du même polygone de la MO</t>
  </si>
  <si>
    <t>43: Le bâtiment 3073056a été trouvé, mais la catégorie est '1010 Habitation provisoire'&lt;/br&gt;62: 2 bâtiments du RegBL (3073046, 3073056) à l'intérieur du même polygone de la MO</t>
  </si>
  <si>
    <t>43: Le bâtiment 3073058a été trouvé, mais la catégorie est '1010 Habitation provisoire'</t>
  </si>
  <si>
    <t>43: Le bâtiment 3073059a été trouvé, mais la catégorie est '1010 Habitation provisoire'&lt;/br&gt;62: 2 bâtiments du RegBL (3073059, 235004815) à l'intérieur du même polygone de la MO</t>
  </si>
  <si>
    <t>43: Le bâtiment 3073060a été trouvé, mais la catégorie est '1010 Habitation provisoire'&lt;/br&gt;62: 2 bâtiments du RegBL (3073060, 235004836) à l'intérieur du même polygone de la MO</t>
  </si>
  <si>
    <t>43: Le bâtiment 3073066a été trouvé, mais la catégorie est '1010 Habitation provisoire'&lt;/br&gt;62: 2 bâtiments du RegBL (3073066, 235004837) à l'intérieur du même polygone de la MO</t>
  </si>
  <si>
    <t>43: Le bâtiment 3073068a été trouvé, mais la catégorie est '1010 Habitation provisoire'&lt;/br&gt;62: 2 bâtiments du RegBL (3073039, 3073068) à l'intérieur du même polygone de la MO</t>
  </si>
  <si>
    <t>43: Le bâtiment 3073093a été trouvé, mais la catégorie est '1010 Habitation provisoire'&lt;/br&gt;62: 2 bâtiments du RegBL (1544299, 3073093) à l'intérieur du même polygone de la MO</t>
  </si>
  <si>
    <t>43: Le bâtiment 235004800a été trouvé, mais la catégorie est '1010 Habitation provisoire'</t>
  </si>
  <si>
    <t>43: Le bâtiment 235004807a été trouvé, mais la catégorie est '1010 Habitation provisoire'</t>
  </si>
  <si>
    <t>43: Le bâtiment 235004808a été trouvé, mais la catégorie est '1010 Habitation provisoire'&lt;/br&gt;62: 2 bâtiments du RegBL (235004808, 235004819) à l'intérieur du même polygone de la MO</t>
  </si>
  <si>
    <t>43: Le bâtiment 235004812a été trouvé, mais la catégorie est '1010 Habitation provisoire'&lt;/br&gt;62: 2 bâtiments du RegBL (3073051, 235004812) à l'intérieur du même polygone de la MO</t>
  </si>
  <si>
    <t>43: Le bâtiment 235004813a été trouvé, mais la catégorie est '1010 Habitation provisoire'&lt;/br&gt;62: 2 bâtiments du RegBL (235004813, 235004842) à l'intérieur du même polygone de la MO</t>
  </si>
  <si>
    <t>43: Le bâtiment 235004814a été trouvé, mais la catégorie est '1010 Habitation provisoire'&lt;/br&gt;62: 2 bâtiments du RegBL (1544296, 235004814) à l'intérieur du même polygone de la MO</t>
  </si>
  <si>
    <t>43: Le bâtiment 235004815a été trouvé, mais la catégorie est '1010 Habitation provisoire'&lt;/br&gt;62: 2 bâtiments du RegBL (3073059, 235004815) à l'intérieur du même polygone de la MO</t>
  </si>
  <si>
    <t>43: Le bâtiment 235004816a été trouvé, mais la catégorie est '1010 Habitation provisoire'&lt;/br&gt;62: 2 bâtiments du RegBL (235004816, 235004829) à l'intérieur du même polygone de la MO</t>
  </si>
  <si>
    <t>43: Le bâtiment 235004817a été trouvé, mais la catégorie est '1010 Habitation provisoire'&lt;/br&gt;62: 2 bâtiments du RegBL (3073036, 235004817) à l'intérieur du même polygone de la MO</t>
  </si>
  <si>
    <t>43: Le bâtiment 235004818a été trouvé, mais la catégorie est '1010 Habitation provisoire'</t>
  </si>
  <si>
    <t>43: Le bâtiment 235004819a été trouvé, mais la catégorie est '1010 Habitation provisoire'&lt;/br&gt;62: 2 bâtiments du RegBL (235004808, 235004819) à l'intérieur du même polygone de la MO</t>
  </si>
  <si>
    <t>43: Le bâtiment 235004820a été trouvé, mais la catégorie est '1010 Habitation provisoire'&lt;/br&gt;62: 2 bâtiments du RegBL (3073038, 235004820) à l'intérieur du même polygone de la MO</t>
  </si>
  <si>
    <t>43: Le bâtiment 235004821a été trouvé, mais la catégorie est '1010 Habitation provisoire'</t>
  </si>
  <si>
    <t>43: Le bâtiment 235004823a été trouvé, mais la catégorie est '1010 Habitation provisoire'&lt;/br&gt;62: 2 bâtiments du RegBL (3073054, 235004823) à l'intérieur du même polygone de la MO</t>
  </si>
  <si>
    <t>43: Le bâtiment 235004824a été trouvé, mais la catégorie est '1010 Habitation provisoire'&lt;/br&gt;62: 2 bâtiments du RegBL (1544291, 235004824) à l'intérieur du même polygone de la MO</t>
  </si>
  <si>
    <t>43: Le bâtiment 235004829a été trouvé, mais la catégorie est '1010 Habitation provisoire'&lt;/br&gt;62: 2 bâtiments du RegBL (235004816, 235004829) à l'intérieur du même polygone de la MO</t>
  </si>
  <si>
    <t>43: Le bâtiment 235004831a été trouvé, mais la catégorie est '1010 Habitation provisoire'&lt;/br&gt;62: 2 bâtiments du RegBL (3073055, 235004831) à l'intérieur du même polygone de la MO</t>
  </si>
  <si>
    <t>43: Le bâtiment 235004832a été trouvé, mais la catégorie est '1010 Habitation provisoire'&lt;/br&gt;62: 2 bâtiments du RegBL (1544298, 235004832) à l'intérieur du même polygone de la MO</t>
  </si>
  <si>
    <t>43: Le bâtiment 235004833a été trouvé, mais la catégorie est '1010 Habitation provisoire'</t>
  </si>
  <si>
    <t>43: Le bâtiment 235004834a été trouvé, mais la catégorie est '1010 Habitation provisoire'</t>
  </si>
  <si>
    <t>43: Le bâtiment 235004835a été trouvé, mais la catégorie est '1010 Habitation provisoire'</t>
  </si>
  <si>
    <t>43: Le bâtiment 235004836a été trouvé, mais la catégorie est '1010 Habitation provisoire'&lt;/br&gt;62: 2 bâtiments du RegBL (3073060, 235004836) à l'intérieur du même polygone de la MO</t>
  </si>
  <si>
    <t>43: Le bâtiment 235004837a été trouvé, mais la catégorie est '1010 Habitation provisoire'&lt;/br&gt;62: 2 bâtiments du RegBL (3073066, 235004837) à l'intérieur du même polygone de la MO</t>
  </si>
  <si>
    <t>43: Le bâtiment 235004838a été trouvé, mais la catégorie est '1010 Habitation provisoire'</t>
  </si>
  <si>
    <t>43: Le bâtiment 235004839a été trouvé, mais la catégorie est '1010 Habitation provisoire'&lt;/br&gt;62: 2 bâtiments du RegBL (1544295, 235004839) à l'intérieur du même polygone de la MO</t>
  </si>
  <si>
    <t>43: Le bâtiment 235004840a été trouvé, mais la catégorie est '1010 Habitation provisoire'&lt;/br&gt;62: 2 bâtiments du RegBL (3073043, 235004840) à l'intérieur du même polygone de la MO</t>
  </si>
  <si>
    <t>43: Le bâtiment 235004841a été trouvé, mais la catégorie est '1010 Habitation provisoire'&lt;/br&gt;62: 2 bâtiments du RegBL (3073044, 235004841) à l'intérieur du même polygone de la MO</t>
  </si>
  <si>
    <t>43: Le bâtiment 235004842a été trouvé, mais la catégorie est '1010 Habitation provisoire'&lt;/br&gt;62: 2 bâtiments du RegBL (235004813, 235004842) à l'intérieur du même polygone de la MO</t>
  </si>
  <si>
    <t>43: Le bâtiment 235006633a été trouvé, mais la catégorie est '1010 Habitation provisoire'&lt;/br&gt;62: 2 bâtiments du RegBL (3073053, 235006633) à l'intérieur du même polygone de la MO</t>
  </si>
  <si>
    <t>43: Le bâtiment 235006649a été trouvé, mais la catégorie est '1010 Habitation provisoire'</t>
  </si>
  <si>
    <t>43: Le bâtiment 235555366a été trouvé, mais la catégorie est '1010 Habitation provisoire'</t>
  </si>
  <si>
    <t>42: la catégorie 1020 n'est pas cohérente avec le topic Objets divers de la MO&lt;/br&gt;62: 4 bâtiments du RegBL (191540032, 191540033, 191540035, 191540036) à l'intérieur du même polygone de la MO</t>
  </si>
  <si>
    <t>42: la catégorie 1020 n'est pas cohérente avec le topic Objets divers de la MO&lt;/br&gt;62: 4 bâtiments du RegBL (191540037, 191540051, 191540071, 191540091) à l'intérieur du même polygone de la MO</t>
  </si>
  <si>
    <t>42: la catégorie 1020 n'est pas cohérente avec le topic Objets divers de la MO&lt;/br&gt;62: 2 bâtiments du RegBL (3091130, 3091132) à l'intérieur du même polygone de la MO</t>
  </si>
  <si>
    <t>42: la catégorie 1020 n'est pas cohérente avec le topic Objets divers de la MO&lt;/br&gt;62: 3 bâtiments du RegBL (191378492, 191380712, 191381070) à l'intérieur du même polygone de la MO</t>
  </si>
  <si>
    <t>42: la catégorie 1020 n'est pas cohérente avec le topic Objets divers de la MO&lt;/br&gt;62: 3 bâtiments du RegBL (191613218, 191613234, 191613235) à l'intérieur du même polygone de la MO</t>
  </si>
  <si>
    <t>42: la catégorie 1020 n'est pas cohérente avec le topic Objets divers de la MO&lt;/br&gt;62: 2 bâtiments du RegBL (191871268, 191871273) à l'intérieur du même polygone de la MO</t>
  </si>
  <si>
    <t>42: la catégorie 1020 n'est pas cohérente avec le topic Objets divers de la MO</t>
  </si>
  <si>
    <t>42: la catégorie 1060 n'est pas cohérente avec le topic Objets divers de la MO</t>
  </si>
  <si>
    <t>42: la catégorie 1080 n'est pas cohérente avec le topic Couverture du sol de la MO</t>
  </si>
  <si>
    <t>42: la catégorie 1040 n'est pas cohérente avec le topic Objets divers de la MO</t>
  </si>
  <si>
    <t>42: la catégorie 1030 n'est pas cohérente avec le topic Objets divers de la MO</t>
  </si>
  <si>
    <t>31: Aucun bâtiment dans la MO pour l'EGID 191443570</t>
  </si>
  <si>
    <t>31: Aucun bâtiment dans la MO pour l'EGID 191830094</t>
  </si>
  <si>
    <t>31: Aucun bâtiment dans la MO pour l'EGID 191830095</t>
  </si>
  <si>
    <t>31: Aucun bâtiment dans la MO pour l'EGID 191907579</t>
  </si>
  <si>
    <t>31: Aucun bâtiment dans la MO pour l'EGID 191925350</t>
  </si>
  <si>
    <t>31: Aucun bâtiment dans la MO pour l'EGID 191950808</t>
  </si>
  <si>
    <t>31: Aucun bâtiment dans la MO pour l'EGID 191969456</t>
  </si>
  <si>
    <t>31: Aucun bâtiment dans la MO pour l'EGID 502124191</t>
  </si>
  <si>
    <t>31: Aucun bâtiment dans la MO pour l'EGID 502124239</t>
  </si>
  <si>
    <t>31: Aucun bâtiment dans la MO pour l'EGID 502142619</t>
  </si>
  <si>
    <t>31: Aucun bâtiment dans la MO pour l'EGID 504078424</t>
  </si>
  <si>
    <t>31: Aucun bâtiment dans la MO pour l'EGID 191885872</t>
  </si>
  <si>
    <t>31: Aucun bâtiment dans la MO pour l'EGID 191890099</t>
  </si>
  <si>
    <t>31: Aucun bâtiment dans la MO pour l'EGID 502143065</t>
  </si>
  <si>
    <t>31: Aucun bâtiment dans la MO pour l'EGID 502143066</t>
  </si>
  <si>
    <t>31: Aucun bâtiment dans la MO pour l'EGID 502143122</t>
  </si>
  <si>
    <t>31: Aucun bâtiment dans la MO pour l'EGID 502143372</t>
  </si>
  <si>
    <t>31: Aucun bâtiment dans la MO pour l'EGID 191541653</t>
  </si>
  <si>
    <t>31: Aucun bâtiment dans la MO pour l'EGID 191948340</t>
  </si>
  <si>
    <t>31: Aucun bâtiment dans la MO pour l'EGID 191799742</t>
  </si>
  <si>
    <t>31: Aucun bâtiment dans la MO pour l'EGID 504080131</t>
  </si>
  <si>
    <t>31: Aucun bâtiment dans la MO pour l'EGID 504080137</t>
  </si>
  <si>
    <t>31: Aucun bâtiment dans la MO pour l'EGID 502144458</t>
  </si>
  <si>
    <t>31: Aucun bâtiment dans la MO pour l'EGID 1504736</t>
  </si>
  <si>
    <t>31: Aucun bâtiment dans la MO pour l'EGID 502145995</t>
  </si>
  <si>
    <t>31: Aucun bâtiment dans la MO pour l'EGID 502146011</t>
  </si>
  <si>
    <t>31: Aucun bâtiment dans la MO pour l'EGID 1502091</t>
  </si>
  <si>
    <t>31: Aucun bâtiment dans la MO pour l'EGID 9015127</t>
  </si>
  <si>
    <t>31: Aucun bâtiment dans la MO pour l'EGID 191974227</t>
  </si>
  <si>
    <t>31: Aucun bâtiment dans la MO pour l'EGID 191974311</t>
  </si>
  <si>
    <t>31: Aucun bâtiment dans la MO pour l'EGID 502147121</t>
  </si>
  <si>
    <t>31: Aucun bâtiment dans la MO pour l'EGID 502147127</t>
  </si>
  <si>
    <t>31: Aucun bâtiment dans la MO pour l'EGID 502147816</t>
  </si>
  <si>
    <t>31: Aucun bâtiment dans la MO pour l'EGID 502147835</t>
  </si>
  <si>
    <t>31: Aucun bâtiment dans la MO pour l'EGID 191844694</t>
  </si>
  <si>
    <t>31: Aucun bâtiment dans la MO pour l'EGID 191844703</t>
  </si>
  <si>
    <t>31: Aucun bâtiment dans la MO pour l'EGID 191847324</t>
  </si>
  <si>
    <t>31: Aucun bâtiment dans la MO pour l'EGID 504076693</t>
  </si>
  <si>
    <t>31: Aucun bâtiment dans la MO pour l'EGID 504076811</t>
  </si>
  <si>
    <t>31: Aucun bâtiment dans la MO pour l'EGID 190195173</t>
  </si>
  <si>
    <t>31: Aucun bâtiment dans la MO pour l'EGID 191269612</t>
  </si>
  <si>
    <t>31: Aucun bâtiment dans la MO pour l'EGID 191968483</t>
  </si>
  <si>
    <t>31: Aucun bâtiment dans la MO pour l'EGID 502206507</t>
  </si>
  <si>
    <t>31: Aucun bâtiment dans la MO pour l'EGID 502021040</t>
  </si>
  <si>
    <t>31: Aucun bâtiment dans la MO pour l'EGID 502021046</t>
  </si>
  <si>
    <t>31: Aucun bâtiment dans la MO pour l'EGID 504103068</t>
  </si>
  <si>
    <t>31: Aucun bâtiment dans la MO pour l'EGID 504103079</t>
  </si>
  <si>
    <t>31: Aucun bâtiment dans la MO pour l'EGID 504103080</t>
  </si>
  <si>
    <t>31: Aucun bâtiment dans la MO pour l'EGID 504103152</t>
  </si>
  <si>
    <t>31: Aucun bâtiment dans la MO pour l'EGID 504103153</t>
  </si>
  <si>
    <t>31: Aucun bâtiment dans la MO pour l'EGID 504103154</t>
  </si>
  <si>
    <t>31: Aucun bâtiment dans la MO pour l'EGID 504103155</t>
  </si>
  <si>
    <t>31: Aucun bâtiment dans la MO pour l'EGID 504103348</t>
  </si>
  <si>
    <t>31: Aucun bâtiment dans la MO pour l'EGID 504103589</t>
  </si>
  <si>
    <t>31: Aucun bâtiment dans la MO pour l'EGID 504103631</t>
  </si>
  <si>
    <t>31: Aucun bâtiment dans la MO pour l'EGID 9040220</t>
  </si>
  <si>
    <t>31: Aucun bâtiment dans la MO pour l'EGID 191888031</t>
  </si>
  <si>
    <t>31: Aucun bâtiment dans la MO pour l'EGID 504103776</t>
  </si>
  <si>
    <t>31: Aucun bâtiment dans la MO pour l'EGID 504103823</t>
  </si>
  <si>
    <t>31: Aucun bâtiment dans la MO pour l'EGID 504103854</t>
  </si>
  <si>
    <t>31: Aucun bâtiment dans la MO pour l'EGID 504103860</t>
  </si>
  <si>
    <t>31: Aucun bâtiment dans la MO pour l'EGID 504103869</t>
  </si>
  <si>
    <t>31: Aucun bâtiment dans la MO pour l'EGID 504103873</t>
  </si>
  <si>
    <t>31: Aucun bâtiment dans la MO pour l'EGID 504103874</t>
  </si>
  <si>
    <t>31: Aucun bâtiment dans la MO pour l'EGID 504103876</t>
  </si>
  <si>
    <t>31: Aucun bâtiment dans la MO pour l'EGID 504104043</t>
  </si>
  <si>
    <t>31: Aucun bâtiment dans la MO pour l'EGID 504104063</t>
  </si>
  <si>
    <t>31: Aucun bâtiment dans la MO pour l'EGID 504104073</t>
  </si>
  <si>
    <t>31: Aucun bâtiment dans la MO pour l'EGID 504104147</t>
  </si>
  <si>
    <t>31: Aucun bâtiment dans la MO pour l'EGID 504104152</t>
  </si>
  <si>
    <t>31: Aucun bâtiment dans la MO pour l'EGID 504104153</t>
  </si>
  <si>
    <t>31: Aucun bâtiment dans la MO pour l'EGID 504104172</t>
  </si>
  <si>
    <t>31: Aucun bâtiment dans la MO pour l'EGID 504104199</t>
  </si>
  <si>
    <t>31: Aucun bâtiment dans la MO pour l'EGID 504104286</t>
  </si>
  <si>
    <t>31: Aucun bâtiment dans la MO pour l'EGID 504104306</t>
  </si>
  <si>
    <t>31: Aucun bâtiment dans la MO pour l'EGID 191057090</t>
  </si>
  <si>
    <t>31: Aucun bâtiment dans la MO pour l'EGID 504104388</t>
  </si>
  <si>
    <t>31: Aucun bâtiment dans la MO pour l'EGID 504104433</t>
  </si>
  <si>
    <t>31: Aucun bâtiment dans la MO pour l'EGID 504104438</t>
  </si>
  <si>
    <t>31: Aucun bâtiment dans la MO pour l'EGID 504104463</t>
  </si>
  <si>
    <t>31: Aucun bâtiment dans la MO pour l'EGID 504104470</t>
  </si>
  <si>
    <t>31: Aucun bâtiment dans la MO pour l'EGID 504104698</t>
  </si>
  <si>
    <t>31: Aucun bâtiment dans la MO pour l'EGID 504104711</t>
  </si>
  <si>
    <t>31: Aucun bâtiment dans la MO pour l'EGID 504105139</t>
  </si>
  <si>
    <t>31: Aucun bâtiment dans la MO pour l'EGID 504105225</t>
  </si>
  <si>
    <t>31: Aucun bâtiment dans la MO pour l'EGID 504108096</t>
  </si>
  <si>
    <t>31: Aucun bâtiment dans la MO pour l'EGID 504108219</t>
  </si>
  <si>
    <t>31: Aucun bâtiment dans la MO pour l'EGID 191736642</t>
  </si>
  <si>
    <t>31: Aucun bâtiment dans la MO pour l'EGID 191862447</t>
  </si>
  <si>
    <t>31: Aucun bâtiment dans la MO pour l'EGID 191866431</t>
  </si>
  <si>
    <t>31: Aucun bâtiment dans la MO pour l'EGID 191868005</t>
  </si>
  <si>
    <t>31: Aucun bâtiment dans la MO pour l'EGID 191958099</t>
  </si>
  <si>
    <t>31: Aucun bâtiment dans la MO pour l'EGID 502206829</t>
  </si>
  <si>
    <t>31: Aucun bâtiment dans la MO pour l'EGID 502206874</t>
  </si>
  <si>
    <t>31: Aucun bâtiment dans la MO pour l'EGID 191710891</t>
  </si>
  <si>
    <t>31: Aucun bâtiment dans la MO pour l'EGID 191783531</t>
  </si>
  <si>
    <t>31: Aucun bâtiment dans la MO pour l'EGID 502193884</t>
  </si>
  <si>
    <t>31: Aucun bâtiment dans la MO pour l'EGID 191764167</t>
  </si>
  <si>
    <t>31: Aucun bâtiment dans la MO pour l'EGID 9024354</t>
  </si>
  <si>
    <t>31: Aucun bâtiment dans la MO pour l'EGID 191805999</t>
  </si>
  <si>
    <t>31: Aucun bâtiment dans la MO pour l'EGID 191830595</t>
  </si>
  <si>
    <t>31: Aucun bâtiment dans la MO pour l'EGID 504109213</t>
  </si>
  <si>
    <t>31: Aucun bâtiment dans la MO pour l'EGID 504109217</t>
  </si>
  <si>
    <t>31: Aucun bâtiment dans la MO pour l'EGID 504109224</t>
  </si>
  <si>
    <t>31: Aucun bâtiment dans la MO pour l'EGID 504109436</t>
  </si>
  <si>
    <t>31: Aucun bâtiment dans la MO pour l'EGID 504109466</t>
  </si>
  <si>
    <t>31: Aucun bâtiment dans la MO pour l'EGID 504109983</t>
  </si>
  <si>
    <t>31: Aucun bâtiment dans la MO pour l'EGID 1510491</t>
  </si>
  <si>
    <t>31: Aucun bâtiment dans la MO pour l'EGID 1510853</t>
  </si>
  <si>
    <t>31: Aucun bâtiment dans la MO pour l'EGID 1517172</t>
  </si>
  <si>
    <t>31: Aucun bâtiment dans la MO pour l'EGID 1517186</t>
  </si>
  <si>
    <t>31: Aucun bâtiment dans la MO pour l'EGID 1517325</t>
  </si>
  <si>
    <t>31: Aucun bâtiment dans la MO pour l'EGID 1517710</t>
  </si>
  <si>
    <t>31: Aucun bâtiment dans la MO pour l'EGID 9063096</t>
  </si>
  <si>
    <t>31: Aucun bâtiment dans la MO pour l'EGID 9081166</t>
  </si>
  <si>
    <t>31: Aucun bâtiment dans la MO pour l'EGID 235005381</t>
  </si>
  <si>
    <t>31: Aucun bâtiment dans la MO pour l'EGID 502171771</t>
  </si>
  <si>
    <t>31: Aucun bâtiment dans la MO pour l'EGID 502172436</t>
  </si>
  <si>
    <t>31: Aucun bâtiment dans la MO pour l'EGID 502173186</t>
  </si>
  <si>
    <t>31: Aucun bâtiment dans la MO pour l'EGID 502175073</t>
  </si>
  <si>
    <t>31: Aucun bâtiment dans la MO pour l'EGID 1514649</t>
  </si>
  <si>
    <t>31: Aucun bâtiment dans la MO pour l'EGID 191842196</t>
  </si>
  <si>
    <t>31: Aucun bâtiment dans la MO pour l'EGID 191842197</t>
  </si>
  <si>
    <t>31: Aucun bâtiment dans la MO pour l'EGID 191880750</t>
  </si>
  <si>
    <t>31: Aucun bâtiment dans la MO pour l'EGID 502174557</t>
  </si>
  <si>
    <t>31: Aucun bâtiment dans la MO pour l'EGID 1515596</t>
  </si>
  <si>
    <t>31: Aucun bâtiment dans la MO pour l'EGID 1515860</t>
  </si>
  <si>
    <t>31: Aucun bâtiment dans la MO pour l'EGID 190245529</t>
  </si>
  <si>
    <t>31: Aucun bâtiment dans la MO pour l'EGID 191740757</t>
  </si>
  <si>
    <t>31: Aucun bâtiment dans la MO pour l'EGID 191750181</t>
  </si>
  <si>
    <t>31: Aucun bâtiment dans la MO pour l'EGID 502176609</t>
  </si>
  <si>
    <t>31: Aucun bâtiment dans la MO pour l'EGID 9015460</t>
  </si>
  <si>
    <t>31: Aucun bâtiment dans la MO pour l'EGID 502177076</t>
  </si>
  <si>
    <t>31: Aucun bâtiment dans la MO pour l'EGID 502177509</t>
  </si>
  <si>
    <t>31: Aucun bâtiment dans la MO pour l'EGID 191795052</t>
  </si>
  <si>
    <t>31: Aucun bâtiment dans la MO pour l'EGID 191974699</t>
  </si>
  <si>
    <t>31: Aucun bâtiment dans la MO pour l'EGID 191974717</t>
  </si>
  <si>
    <t>31: Aucun bâtiment dans la MO pour l'EGID 504117800</t>
  </si>
  <si>
    <t>31: Aucun bâtiment dans la MO pour l'EGID 504117926</t>
  </si>
  <si>
    <t>31: Aucun bâtiment dans la MO pour l'EGID 9015477</t>
  </si>
  <si>
    <t>31: Aucun bâtiment dans la MO pour l'EGID 190798109</t>
  </si>
  <si>
    <t>31: Aucun bâtiment dans la MO pour l'EGID 191436932</t>
  </si>
  <si>
    <t>31: Aucun bâtiment dans la MO pour l'EGID 235005711</t>
  </si>
  <si>
    <t>31: Aucun bâtiment dans la MO pour l'EGID 504117422</t>
  </si>
  <si>
    <t>31: Aucun bâtiment dans la MO pour l'EGID 191791114</t>
  </si>
  <si>
    <t>31: Aucun bâtiment dans la MO pour l'EGID 502235520</t>
  </si>
  <si>
    <t>31: Aucun bâtiment dans la MO pour l'EGID 191948710</t>
  </si>
  <si>
    <t>31: Aucun bâtiment dans la MO pour l'EGID 191753094</t>
  </si>
  <si>
    <t>31: Aucun bâtiment dans la MO pour l'EGID 502184177</t>
  </si>
  <si>
    <t>31: Aucun bâtiment dans la MO pour l'EGID 502184224</t>
  </si>
  <si>
    <t>31: Aucun bâtiment dans la MO pour l'EGID 502184497</t>
  </si>
  <si>
    <t>31: Aucun bâtiment dans la MO pour l'EGID 502184642</t>
  </si>
  <si>
    <t>31: Aucun bâtiment dans la MO pour l'EGID 191784952</t>
  </si>
  <si>
    <t>31: Aucun bâtiment dans la MO pour l'EGID 191718103</t>
  </si>
  <si>
    <t>31: Aucun bâtiment dans la MO pour l'EGID 191718322</t>
  </si>
  <si>
    <t>31: Aucun bâtiment dans la MO pour l'EGID 502227979</t>
  </si>
  <si>
    <t>31: Aucun bâtiment dans la MO pour l'EGID 191791767</t>
  </si>
  <si>
    <t>31: Aucun bâtiment dans la MO pour l'EGID 191857417</t>
  </si>
  <si>
    <t>31: Aucun bâtiment dans la MO pour l'EGID 191956398</t>
  </si>
  <si>
    <t>31: Aucun bâtiment dans la MO pour l'EGID 191956415</t>
  </si>
  <si>
    <t>31: Aucun bâtiment dans la MO pour l'EGID 191964031</t>
  </si>
  <si>
    <t>31: Aucun bâtiment dans la MO pour l'EGID 191974561</t>
  </si>
  <si>
    <t>31: Aucun bâtiment dans la MO pour l'EGID 502186604</t>
  </si>
  <si>
    <t>31: Aucun bâtiment dans la MO pour l'EGID 502186625</t>
  </si>
  <si>
    <t>31: Aucun bâtiment dans la MO pour l'EGID 502186638</t>
  </si>
  <si>
    <t>31: Aucun bâtiment dans la MO pour l'EGID 502186643</t>
  </si>
  <si>
    <t>31: Aucun bâtiment dans la MO pour l'EGID 502186659</t>
  </si>
  <si>
    <t>31: Aucun bâtiment dans la MO pour l'EGID 502186803</t>
  </si>
  <si>
    <t>31: Aucun bâtiment dans la MO pour l'EGID 191678470</t>
  </si>
  <si>
    <t>31: Aucun bâtiment dans la MO pour l'EGID 191892768</t>
  </si>
  <si>
    <t>31: Aucun bâtiment dans la MO pour l'EGID 504123844</t>
  </si>
  <si>
    <t>31: Aucun bâtiment dans la MO pour l'EGID 502021694</t>
  </si>
  <si>
    <t>31: Aucun bâtiment dans la MO pour l'EGID 9015594</t>
  </si>
  <si>
    <t>31: Aucun bâtiment dans la MO pour l'EGID 9035746</t>
  </si>
  <si>
    <t>31: Aucun bâtiment dans la MO pour l'EGID 504123201</t>
  </si>
  <si>
    <t>31: Aucun bâtiment dans la MO pour l'EGID 191864014</t>
  </si>
  <si>
    <t>31: Aucun bâtiment dans la MO pour l'EGID 191881265</t>
  </si>
  <si>
    <t>31: Aucun bâtiment dans la MO pour l'EGID 191882806</t>
  </si>
  <si>
    <t>31: Aucun bâtiment dans la MO pour l'EGID 191911527</t>
  </si>
  <si>
    <t>31: Aucun bâtiment dans la MO pour l'EGID 235554693</t>
  </si>
  <si>
    <t>31: Aucun bâtiment dans la MO pour l'EGID 504122120</t>
  </si>
  <si>
    <t>31: Aucun bâtiment dans la MO pour l'EGID 504122226</t>
  </si>
  <si>
    <t>31: Aucun bâtiment dans la MO pour l'EGID 504122230</t>
  </si>
  <si>
    <t>31: Aucun bâtiment dans la MO pour l'EGID 504122385</t>
  </si>
  <si>
    <t>31: Aucun bâtiment dans la MO pour l'EGID 504122386</t>
  </si>
  <si>
    <t>31: Aucun bâtiment dans la MO pour l'EGID 1530495</t>
  </si>
  <si>
    <t>31: Aucun bâtiment dans la MO pour l'EGID 191864521</t>
  </si>
  <si>
    <t>31: Aucun bâtiment dans la MO pour l'EGID 191864523</t>
  </si>
  <si>
    <t>31: Aucun bâtiment dans la MO pour l'EGID 191865313</t>
  </si>
  <si>
    <t>31: Aucun bâtiment dans la MO pour l'EGID 191881620</t>
  </si>
  <si>
    <t>31: Aucun bâtiment dans la MO pour l'EGID 191881635</t>
  </si>
  <si>
    <t>31: Aucun bâtiment dans la MO pour l'EGID 191887600</t>
  </si>
  <si>
    <t>31: Aucun bâtiment dans la MO pour l'EGID 191908672</t>
  </si>
  <si>
    <t>31: Aucun bâtiment dans la MO pour l'EGID 191957568</t>
  </si>
  <si>
    <t>31: Aucun bâtiment dans la MO pour l'EGID 235005925</t>
  </si>
  <si>
    <t>31: Aucun bâtiment dans la MO pour l'EGID 502208412</t>
  </si>
  <si>
    <t>31: Aucun bâtiment dans la MO pour l'EGID 502208947</t>
  </si>
  <si>
    <t>31: Aucun bâtiment dans la MO pour l'EGID 502209420</t>
  </si>
  <si>
    <t>31: Aucun bâtiment dans la MO pour l'EGID 502209567</t>
  </si>
  <si>
    <t>31: Aucun bâtiment dans la MO pour l'EGID 502198268</t>
  </si>
  <si>
    <t>31: Aucun bâtiment dans la MO pour l'EGID 1521443</t>
  </si>
  <si>
    <t>31: Aucun bâtiment dans la MO pour l'EGID 191852680</t>
  </si>
  <si>
    <t>31: Aucun bâtiment dans la MO pour l'EGID 191878167</t>
  </si>
  <si>
    <t>31: Aucun bâtiment dans la MO pour l'EGID 191967456</t>
  </si>
  <si>
    <t>31: Aucun bâtiment dans la MO pour l'EGID 191967463</t>
  </si>
  <si>
    <t>31: Aucun bâtiment dans la MO pour l'EGID 191104810</t>
  </si>
  <si>
    <t>31: Aucun bâtiment dans la MO pour l'EGID 191682273</t>
  </si>
  <si>
    <t>31: Aucun bâtiment dans la MO pour l'EGID 191850757</t>
  </si>
  <si>
    <t>31: Aucun bâtiment dans la MO pour l'EGID 191951004</t>
  </si>
  <si>
    <t>31: Aucun bâtiment dans la MO pour l'EGID 504081181</t>
  </si>
  <si>
    <t>31: Aucun bâtiment dans la MO pour l'EGID 504081187</t>
  </si>
  <si>
    <t>31: Aucun bâtiment dans la MO pour l'EGID 504081191</t>
  </si>
  <si>
    <t>31: Aucun bâtiment dans la MO pour l'EGID 504081403</t>
  </si>
  <si>
    <t>31: Aucun bâtiment dans la MO pour l'EGID 504081854</t>
  </si>
  <si>
    <t>31: Aucun bâtiment dans la MO pour l'EGID 504082221</t>
  </si>
  <si>
    <t>31: Aucun bâtiment dans la MO pour l'EGID 504082454</t>
  </si>
  <si>
    <t>31: Aucun bâtiment dans la MO pour l'EGID 504082458</t>
  </si>
  <si>
    <t>31: Aucun bâtiment dans la MO pour l'EGID 191849484</t>
  </si>
  <si>
    <t>31: Aucun bâtiment dans la MO pour l'EGID 191948528</t>
  </si>
  <si>
    <t>31: Aucun bâtiment dans la MO pour l'EGID 191974492</t>
  </si>
  <si>
    <t>31: Aucun bâtiment dans la MO pour l'EGID 502021824</t>
  </si>
  <si>
    <t>31: Aucun bâtiment dans la MO pour l'EGID 502021852</t>
  </si>
  <si>
    <t>31: Aucun bâtiment dans la MO pour l'EGID 502021856</t>
  </si>
  <si>
    <t>31: Aucun bâtiment dans la MO pour l'EGID 502021857</t>
  </si>
  <si>
    <t>31: Aucun bâtiment dans la MO pour l'EGID 502021864</t>
  </si>
  <si>
    <t>31: Aucun bâtiment dans la MO pour l'EGID 502021994</t>
  </si>
  <si>
    <t>31: Aucun bâtiment dans la MO pour l'EGID 502022006</t>
  </si>
  <si>
    <t>31: Aucun bâtiment dans la MO pour l'EGID 502022007</t>
  </si>
  <si>
    <t>31: Aucun bâtiment dans la MO pour l'EGID 502022035</t>
  </si>
  <si>
    <t>31: Aucun bâtiment dans la MO pour l'EGID 502022044</t>
  </si>
  <si>
    <t>31: Aucun bâtiment dans la MO pour l'EGID 191499135</t>
  </si>
  <si>
    <t>31: Aucun bâtiment dans la MO pour l'EGID 191834696</t>
  </si>
  <si>
    <t>31: Aucun bâtiment dans la MO pour l'EGID 191853925</t>
  </si>
  <si>
    <t>31: Aucun bâtiment dans la MO pour l'EGID 502154023</t>
  </si>
  <si>
    <t>31: Aucun bâtiment dans la MO pour l'EGID 502154024</t>
  </si>
  <si>
    <t>31: Aucun bâtiment dans la MO pour l'EGID 502155132</t>
  </si>
  <si>
    <t>31: Aucun bâtiment dans la MO pour l'EGID 502155150</t>
  </si>
  <si>
    <t>31: Aucun bâtiment dans la MO pour l'EGID 502155639</t>
  </si>
  <si>
    <t>31: Aucun bâtiment dans la MO pour l'EGID 502155794</t>
  </si>
  <si>
    <t>31: Aucun bâtiment dans la MO pour l'EGID 9051092</t>
  </si>
  <si>
    <t>31: Aucun bâtiment dans la MO pour l'EGID 502155868</t>
  </si>
  <si>
    <t>31: Aucun bâtiment dans la MO pour l'EGID 502156102</t>
  </si>
  <si>
    <t>31: Aucun bâtiment dans la MO pour l'EGID 191633274</t>
  </si>
  <si>
    <t>31: Aucun bâtiment dans la MO pour l'EGID 191633277</t>
  </si>
  <si>
    <t>31: Aucun bâtiment dans la MO pour l'EGID 191848444</t>
  </si>
  <si>
    <t>31: Aucun bâtiment dans la MO pour l'EGID 235001019</t>
  </si>
  <si>
    <t>31: Aucun bâtiment dans la MO pour l'EGID 502052704</t>
  </si>
  <si>
    <t>31: Aucun bâtiment dans la MO pour l'EGID 502052727</t>
  </si>
  <si>
    <t>31: Aucun bâtiment dans la MO pour l'EGID 502052728</t>
  </si>
  <si>
    <t>31: Aucun bâtiment dans la MO pour l'EGID 502156993</t>
  </si>
  <si>
    <t>31: Aucun bâtiment dans la MO pour l'EGID 502156997</t>
  </si>
  <si>
    <t>31: Aucun bâtiment dans la MO pour l'EGID 502156998</t>
  </si>
  <si>
    <t>31: Aucun bâtiment dans la MO pour l'EGID 502156999</t>
  </si>
  <si>
    <t>31: Aucun bâtiment dans la MO pour l'EGID 502157357</t>
  </si>
  <si>
    <t>31: Aucun bâtiment dans la MO pour l'EGID 502157720</t>
  </si>
  <si>
    <t>31: Aucun bâtiment dans la MO pour l'EGID 502157735</t>
  </si>
  <si>
    <t>31: Aucun bâtiment dans la MO pour l'EGID 502157753</t>
  </si>
  <si>
    <t>31: Aucun bâtiment dans la MO pour l'EGID 502157893</t>
  </si>
  <si>
    <t>31: Aucun bâtiment dans la MO pour l'EGID 502157916</t>
  </si>
  <si>
    <t>31: Aucun bâtiment dans la MO pour l'EGID 502158007</t>
  </si>
  <si>
    <t>31: Aucun bâtiment dans la MO pour l'EGID 504082882</t>
  </si>
  <si>
    <t>31: Aucun bâtiment dans la MO pour l'EGID 504082884</t>
  </si>
  <si>
    <t>31: Aucun bâtiment dans la MO pour l'EGID 504082885</t>
  </si>
  <si>
    <t>31: Aucun bâtiment dans la MO pour l'EGID 504082891</t>
  </si>
  <si>
    <t>31: Aucun bâtiment dans la MO pour l'EGID 504082909</t>
  </si>
  <si>
    <t>31: Aucun bâtiment dans la MO pour l'EGID 504082936</t>
  </si>
  <si>
    <t>31: Aucun bâtiment dans la MO pour l'EGID 504082938</t>
  </si>
  <si>
    <t>31: Aucun bâtiment dans la MO pour l'EGID 504082949</t>
  </si>
  <si>
    <t>31: Aucun bâtiment dans la MO pour l'EGID 504082974</t>
  </si>
  <si>
    <t>31: Aucun bâtiment dans la MO pour l'EGID 504082994</t>
  </si>
  <si>
    <t>31: Aucun bâtiment dans la MO pour l'EGID 504082997</t>
  </si>
  <si>
    <t>31: Aucun bâtiment dans la MO pour l'EGID 191852415</t>
  </si>
  <si>
    <t>31: Aucun bâtiment dans la MO pour l'EGID 502158475</t>
  </si>
  <si>
    <t>31: Aucun bâtiment dans la MO pour l'EGID 1538955</t>
  </si>
  <si>
    <t>31: Aucun bâtiment dans la MO pour l'EGID 1539566</t>
  </si>
  <si>
    <t>31: Aucun bâtiment dans la MO pour l'EGID 502158953</t>
  </si>
  <si>
    <t>31: Aucun bâtiment dans la MO pour l'EGID 502159725</t>
  </si>
  <si>
    <t>31: Aucun bâtiment dans la MO pour l'EGID 502160608</t>
  </si>
  <si>
    <t>31: Aucun bâtiment dans la MO pour l'EGID 1542688</t>
  </si>
  <si>
    <t>31: Aucun bâtiment dans la MO pour l'EGID 191910963</t>
  </si>
  <si>
    <t>31: Aucun bâtiment dans la MO pour l'EGID 191810674</t>
  </si>
  <si>
    <t>31: Aucun bâtiment dans la MO pour l'EGID 502162490</t>
  </si>
  <si>
    <t>31: Aucun bâtiment dans la MO pour l'EGID 502162491</t>
  </si>
  <si>
    <t>31: Aucun bâtiment dans la MO pour l'EGID 502162705</t>
  </si>
  <si>
    <t>31: Aucun bâtiment dans la MO pour l'EGID 1544288</t>
  </si>
  <si>
    <t>31: Aucun bâtiment dans la MO pour l'EGID 191241732</t>
  </si>
  <si>
    <t>31: Aucun bâtiment dans la MO pour l'EGID 191721530</t>
  </si>
  <si>
    <t>31: Aucun bâtiment dans la MO pour l'EGID 191729468</t>
  </si>
  <si>
    <t>31: Aucun bâtiment dans la MO pour l'EGID 191729481</t>
  </si>
  <si>
    <t>31: Aucun bâtiment dans la MO pour l'EGID 191952205</t>
  </si>
  <si>
    <t>31: Aucun bâtiment dans la MO pour l'EGID 235004809</t>
  </si>
  <si>
    <t>31: Aucun bâtiment dans la MO pour l'EGID 235004810</t>
  </si>
  <si>
    <t>31: Aucun bâtiment dans la MO pour l'EGID 235004873</t>
  </si>
  <si>
    <t>31: Aucun bâtiment dans la MO pour l'EGID 235004874</t>
  </si>
  <si>
    <t>31: Aucun bâtiment dans la MO pour l'EGID 235004891</t>
  </si>
  <si>
    <t>31: Aucun bâtiment dans la MO pour l'EGID 235004899</t>
  </si>
  <si>
    <t>31: Aucun bâtiment dans la MO pour l'EGID 235004902</t>
  </si>
  <si>
    <t>31: Aucun bâtiment dans la MO pour l'EGID 235004903</t>
  </si>
  <si>
    <t>31: Aucun bâtiment dans la MO pour l'EGID 504089125</t>
  </si>
  <si>
    <t>31: Aucun bâtiment dans la MO pour l'EGID 504089186</t>
  </si>
  <si>
    <t>31: Aucun bâtiment dans la MO pour l'EGID 502169134</t>
  </si>
  <si>
    <t>31: Aucun bâtiment dans la MO pour l'EGID 191885247</t>
  </si>
  <si>
    <t>31: Aucun bâtiment dans la MO pour l'EGID 504088062</t>
  </si>
  <si>
    <t>31: Aucun bâtiment dans la MO pour l'EGID 9015881</t>
  </si>
  <si>
    <t>31: Aucun bâtiment dans la MO pour l'EGID 504091286</t>
  </si>
  <si>
    <t>31: Aucun bâtiment dans la MO pour l'EGID 504092470</t>
  </si>
  <si>
    <t>31: Aucun bâtiment dans la MO pour l'EGID 191758151</t>
  </si>
  <si>
    <t>31: Aucun bâtiment dans la MO pour l'EGID 191822982</t>
  </si>
  <si>
    <t>31: Aucun bâtiment dans la MO pour l'EGID 191847871</t>
  </si>
  <si>
    <t>31: Aucun bâtiment dans la MO pour l'EGID 191890476</t>
  </si>
  <si>
    <t>31: Aucun bâtiment dans la MO pour l'EGID 191965700</t>
  </si>
  <si>
    <t>31: Aucun bâtiment dans la MO pour l'EGID 504093897</t>
  </si>
  <si>
    <t>31: Aucun bâtiment dans la MO pour l'EGID 504094182</t>
  </si>
  <si>
    <t>31: Aucun bâtiment dans la MO pour l'EGID 504094491</t>
  </si>
  <si>
    <t>31: Aucun bâtiment dans la MO pour l'EGID 9015963</t>
  </si>
  <si>
    <t>31: Aucun bâtiment dans la MO pour l'EGID 190823229</t>
  </si>
  <si>
    <t>31: Aucun bâtiment dans la MO pour l'EGID 191955951</t>
  </si>
  <si>
    <t>31: Aucun bâtiment dans la MO pour l'EGID 1549671</t>
  </si>
  <si>
    <t>31: Aucun bâtiment dans la MO pour l'EGID 1549831</t>
  </si>
  <si>
    <t>31: Aucun bâtiment dans la MO pour l'EGID 1550221</t>
  </si>
  <si>
    <t>31: Aucun bâtiment dans la MO pour l'EGID 190214412</t>
  </si>
  <si>
    <t>31: Aucun bâtiment dans la MO pour l'EGID 504100357</t>
  </si>
  <si>
    <t>31: Aucun bâtiment dans la MO pour l'EGID 504100989</t>
  </si>
  <si>
    <t>31: Aucun bâtiment dans la MO pour l'EGID 191963846</t>
  </si>
  <si>
    <t>31: Aucun bâtiment dans la MO pour l'EGID 191704292</t>
  </si>
  <si>
    <t>31: Aucun bâtiment dans la MO pour l'EGID 191729917</t>
  </si>
  <si>
    <t>31: Aucun bâtiment dans la MO pour l'EGID 504101875</t>
  </si>
  <si>
    <t>31: Aucun bâtiment dans la MO pour l'EGID 504102137</t>
  </si>
  <si>
    <t>31: Aucun bâtiment dans la MO pour l'EGID 504102195</t>
  </si>
  <si>
    <t>35: Obsolète dans le RegBL. Le bâtiment de la MO est déjà lié au bâtiment ayant l'EGID 1500454</t>
  </si>
  <si>
    <t>35: Obsolète dans le RegBL. Le bâtiment de la MO est déjà lié au bâtiment ayant l'EGID 235003254</t>
  </si>
  <si>
    <t>35: Obsolète dans le RegBL. Le bâtiment de la MO est déjà lié au bâtiment ayant l'EGID 190589668</t>
  </si>
  <si>
    <t>35: Obsolète dans le RegBL. Le bâtiment de la MO est déjà lié au bâtiment ayant l'EGID 1504125</t>
  </si>
  <si>
    <t>35: Obsolète dans le RegBL. Le bâtiment de la MO est déjà lié au bâtiment ayant l'EGID 191874339</t>
  </si>
  <si>
    <t>35: Obsolète dans le RegBL. Le bâtiment de la MO est déjà lié au bâtiment ayant l'EGID 1504696</t>
  </si>
  <si>
    <t>35: Obsolète dans le RegBL. Le bâtiment de la MO est déjà lié au bâtiment ayant l'EGID 1505255</t>
  </si>
  <si>
    <t>35: Obsolète dans le RegBL. Le bâtiment de la MO est déjà lié au bâtiment ayant l'EGID 191211670</t>
  </si>
  <si>
    <t>35: Obsolète dans le RegBL. Le bâtiment de la MO est déjà lié au bâtiment ayant l'EGID 9024151</t>
  </si>
  <si>
    <t>35: Obsolète dans le RegBL. Le bâtiment de la MO est déjà lié au bâtiment ayant l'EGID 3090281</t>
  </si>
  <si>
    <t>35: Obsolète dans le RegBL. Le bâtiment de la MO est déjà lié au bâtiment ayant l'EGID 1502124</t>
  </si>
  <si>
    <t>35: Obsolète dans le RegBL. Le bâtiment de la MO est déjà lié au bâtiment ayant l'EGID 191555093</t>
  </si>
  <si>
    <t>35: Obsolète dans le RegBL. Le bâtiment de la MO est déjà lié au bâtiment ayant l'EGID 1501798</t>
  </si>
  <si>
    <t>35: Obsolète dans le RegBL. Le bâtiment de la MO est déjà lié au bâtiment ayant l'EGID 1502349</t>
  </si>
  <si>
    <t>35: Obsolète dans le RegBL. Le bâtiment de la MO est déjà lié au bâtiment ayant l'EGID 3120693</t>
  </si>
  <si>
    <t>35: Obsolète dans le RegBL. Le bâtiment de la MO est déjà lié au bâtiment ayant l'EGID 1502910</t>
  </si>
  <si>
    <t>35: Obsolète dans le RegBL. Le bâtiment de la MO est déjà lié au bâtiment ayant l'EGID 191496591</t>
  </si>
  <si>
    <t>35: Obsolète dans le RegBL. Le bâtiment de la MO est déjà lié au bâtiment ayant l'EGID 1503146</t>
  </si>
  <si>
    <t>35: Obsolète dans le RegBL. Le bâtiment de la MO est déjà lié au bâtiment ayant l'EGID 191838657</t>
  </si>
  <si>
    <t>35: Obsolète dans le RegBL. Le bâtiment de la MO est déjà lié au bâtiment ayant l'EGID 191849096</t>
  </si>
  <si>
    <t>35: Obsolète dans le RegBL. Le bâtiment de la MO est déjà lié au bâtiment ayant l'EGID 191947327</t>
  </si>
  <si>
    <t>35: Obsolète dans le RegBL. Le bâtiment de la MO est déjà lié au bâtiment ayant l'EGID 235003951</t>
  </si>
  <si>
    <t>35: Obsolète dans le RegBL. Le bâtiment de la MO est déjà lié au bâtiment ayant l'EGID 190195787</t>
  </si>
  <si>
    <t>35: Obsolète dans le RegBL. Le bâtiment de la MO est déjà lié au bâtiment ayant l'EGID 1505738</t>
  </si>
  <si>
    <t>35: Obsolète dans le RegBL. Le bâtiment de la MO est déjà lié au bâtiment ayant l'EGID 1506026</t>
  </si>
  <si>
    <t>35: Obsolète dans le RegBL. Le bâtiment de la MO est déjà lié au bâtiment ayant l'EGID 1506277</t>
  </si>
  <si>
    <t>35: Obsolète dans le RegBL. Le bâtiment de la MO est déjà lié au bâtiment ayant l'EGID 1506809</t>
  </si>
  <si>
    <t>35: Obsolète dans le RegBL. Le bâtiment de la MO est déjà lié au bâtiment ayant l'EGID 504104287</t>
  </si>
  <si>
    <t>35: Obsolète dans le RegBL. Le bâtiment de la MO est déjà lié au bâtiment ayant l'EGID 190763029</t>
  </si>
  <si>
    <t>35: Obsolète dans le RegBL. Le bâtiment de la MO est déjà lié au bâtiment ayant l'EGID 504104691</t>
  </si>
  <si>
    <t>35: Obsolète dans le RegBL. Le bâtiment de la MO est déjà lié au bâtiment ayant l'EGID 1507289</t>
  </si>
  <si>
    <t>35: Obsolète dans le RegBL. Le bâtiment de la MO est déjà lié au bâtiment ayant l'EGID 191353881</t>
  </si>
  <si>
    <t>35: Obsolète dans le RegBL. Le bâtiment de la MO est déjà lié au bâtiment ayant l'EGID 235005067</t>
  </si>
  <si>
    <t>35: Obsolète dans le RegBL. Le bâtiment de la MO est déjà lié au bâtiment ayant l'EGID 1509240</t>
  </si>
  <si>
    <t>35: Obsolète dans le RegBL. Le bâtiment de la MO est déjà lié au bâtiment ayant l'EGID 1508692</t>
  </si>
  <si>
    <t>35: Obsolète dans le RegBL. Le bâtiment de la MO est déjà lié au bâtiment ayant l'EGID 1515136</t>
  </si>
  <si>
    <t>35: Obsolète dans le RegBL. Le bâtiment de la MO est déjà lié au bâtiment ayant l'EGID 1515104</t>
  </si>
  <si>
    <t>35: Obsolète dans le RegBL. Le bâtiment de la MO est déjà lié au bâtiment ayant l'EGID 191966895</t>
  </si>
  <si>
    <t>35: Obsolète dans le RegBL. Le bâtiment de la MO est déjà lié au bâtiment ayant l'EGID 191522071</t>
  </si>
  <si>
    <t>35: Obsolète dans le RegBL. Le bâtiment de la MO est déjà lié au bâtiment ayant l'EGID 1509720</t>
  </si>
  <si>
    <t>35: Obsolète dans le RegBL. Le bâtiment de la MO est déjà lié au bâtiment ayant l'EGID 1510869</t>
  </si>
  <si>
    <t>35: Obsolète dans le RegBL. Le bâtiment de la MO est déjà lié au bâtiment ayant l'EGID 1511545</t>
  </si>
  <si>
    <t>35: Obsolète dans le RegBL. Le bâtiment de la MO est déjà lié au bâtiment ayant l'EGID 235555349</t>
  </si>
  <si>
    <t>35: Obsolète dans le RegBL. Le bâtiment de la MO est déjà lié au bâtiment ayant l'EGID 1511263</t>
  </si>
  <si>
    <t>35: Obsolète dans le RegBL. Le bâtiment de la MO est déjà lié au bâtiment ayant l'EGID 9081154</t>
  </si>
  <si>
    <t>35: Obsolète dans le RegBL. Le bâtiment de la MO est déjà lié au bâtiment ayant l'EGID 235005375</t>
  </si>
  <si>
    <t>35: Obsolète dans le RegBL. Le bâtiment de la MO est déjà lié au bâtiment ayant l'EGID 1510902</t>
  </si>
  <si>
    <t>35: Obsolète dans le RegBL. Le bâtiment de la MO est déjà lié au bâtiment ayant l'EGID 1511791</t>
  </si>
  <si>
    <t>35: Obsolète dans le RegBL. Le bâtiment de la MO est déjà lié au bâtiment ayant l'EGID 9081163</t>
  </si>
  <si>
    <t>35: Obsolète dans le RegBL. Le bâtiment de la MO est déjà lié au bâtiment ayant l'EGID 1517384</t>
  </si>
  <si>
    <t>35: Obsolète dans le RegBL. Le bâtiment de la MO est déjà lié au bâtiment ayant l'EGID 1517434</t>
  </si>
  <si>
    <t>35: Obsolète dans le RegBL. Le bâtiment de la MO est déjà lié au bâtiment ayant l'EGID 1517419</t>
  </si>
  <si>
    <t>35: Obsolète dans le RegBL. Le bâtiment de la MO est déjà lié au bâtiment ayant l'EGID 1517374</t>
  </si>
  <si>
    <t>35: Obsolète dans le RegBL. Le bâtiment de la MO est déjà lié au bâtiment ayant l'EGID 1510614</t>
  </si>
  <si>
    <t>35: Obsolète dans le RegBL. Le bâtiment de la MO est déjà lié au bâtiment ayant l'EGID 3091152</t>
  </si>
  <si>
    <t>35: Obsolète dans le RegBL. Le bâtiment de la MO est déjà lié au bâtiment ayant l'EGID 1511320</t>
  </si>
  <si>
    <t>35: Obsolète dans le RegBL. Le bâtiment de la MO est déjà lié au bâtiment ayant l'EGID 3091201</t>
  </si>
  <si>
    <t>35: Obsolète dans le RegBL. Le bâtiment de la MO est déjà lié au bâtiment ayant l'EGID 3092150</t>
  </si>
  <si>
    <t>35: Obsolète dans le RegBL. Le bâtiment de la MO est déjà lié au bâtiment ayant l'EGID 3092180</t>
  </si>
  <si>
    <t>35: Obsolète dans le RegBL. Le bâtiment de la MO est déjà lié au bâtiment ayant l'EGID 9081159</t>
  </si>
  <si>
    <t>35: Obsolète dans le RegBL. Le bâtiment de la MO est déjà lié au bâtiment ayant l'EGID 1511293</t>
  </si>
  <si>
    <t>35: Obsolète dans le RegBL. Le bâtiment de la MO est déjà lié au bâtiment ayant l'EGID 190751429</t>
  </si>
  <si>
    <t>35: Obsolète dans le RegBL. Le bâtiment de la MO est déjà lié au bâtiment ayant l'EGID 235555609</t>
  </si>
  <si>
    <t>35: Obsolète dans le RegBL. Le bâtiment de la MO est déjà lié au bâtiment ayant l'EGID 190853749</t>
  </si>
  <si>
    <t>35: Obsolète dans le RegBL. Le bâtiment de la MO est déjà lié au bâtiment ayant l'EGID 190826491</t>
  </si>
  <si>
    <t>35: Obsolète dans le RegBL. Le bâtiment de la MO est déjà lié au bâtiment ayant l'EGID 190440156</t>
  </si>
  <si>
    <t>35: Obsolète dans le RegBL. Le bâtiment de la MO est déjà lié au bâtiment ayant l'EGID 191205611</t>
  </si>
  <si>
    <t>35: Obsolète dans le RegBL. Le bâtiment de la MO est déjà lié au bâtiment ayant l'EGID 191205613</t>
  </si>
  <si>
    <t>35: Obsolète dans le RegBL. Le bâtiment de la MO est déjà lié au bâtiment ayant l'EGID 191319390</t>
  </si>
  <si>
    <t>35: Obsolète dans le RegBL. Le bâtiment de la MO est déjà lié au bâtiment ayant l'EGID 191319610</t>
  </si>
  <si>
    <t>35: Obsolète dans le RegBL. Le bâtiment de la MO est déjà lié au bâtiment ayant l'EGID 191657532</t>
  </si>
  <si>
    <t>35: Obsolète dans le RegBL. Le bâtiment de la MO est déjà lié au bâtiment ayant l'EGID 235002817</t>
  </si>
  <si>
    <t>35: Obsolète dans le RegBL. Le bâtiment de la MO est déjà lié au bâtiment ayant l'EGID 3092247</t>
  </si>
  <si>
    <t>35: Obsolète dans le RegBL. Le bâtiment de la MO est déjà lié au bâtiment ayant l'EGID 1518349</t>
  </si>
  <si>
    <t>35: Obsolète dans le RegBL. Le bâtiment de la MO est déjà lié au bâtiment ayant l'EGID 9015375</t>
  </si>
  <si>
    <t>35: Obsolète dans le RegBL. Le bâtiment de la MO est déjà lié au bâtiment ayant l'EGID 191525993</t>
  </si>
  <si>
    <t>35: Obsolète dans le RegBL. Le bâtiment de la MO est déjà lié au bâtiment ayant l'EGID 190774469</t>
  </si>
  <si>
    <t>35: Obsolète dans le RegBL. Le bâtiment de la MO est déjà lié au bâtiment ayant l'EGID 235556975</t>
  </si>
  <si>
    <t>35: Obsolète dans le RegBL. Le bâtiment de la MO est déjà lié au bâtiment ayant l'EGID 1515291</t>
  </si>
  <si>
    <t>35: Obsolète dans le RegBL. Le bâtiment de la MO est déjà lié au bâtiment ayant l'EGID 3091895</t>
  </si>
  <si>
    <t>35: Obsolète dans le RegBL. Le bâtiment de la MO est déjà lié au bâtiment ayant l'EGID 3091979</t>
  </si>
  <si>
    <t>35: Obsolète dans le RegBL. Le bâtiment de la MO est déjà lié au bâtiment ayant l'EGID 3091983</t>
  </si>
  <si>
    <t>35: Obsolète dans le RegBL. Le bâtiment de la MO est déjà lié au bâtiment ayant l'EGID 1516078</t>
  </si>
  <si>
    <t>35: Obsolète dans le RegBL. Le bâtiment de la MO est déjà lié au bâtiment ayant l'EGID 1516202</t>
  </si>
  <si>
    <t>35: Obsolète dans le RegBL. Le bâtiment de la MO est déjà lié au bâtiment ayant l'EGID 160001264</t>
  </si>
  <si>
    <t>35: Obsolète dans le RegBL. Le bâtiment de la MO est déjà lié au bâtiment ayant l'EGID 160002273</t>
  </si>
  <si>
    <t>35: Obsolète dans le RegBL. Le bâtiment de la MO est déjà lié au bâtiment ayant l'EGID 160002274</t>
  </si>
  <si>
    <t>35: Obsolète dans le RegBL. Le bâtiment de la MO est déjà lié au bâtiment ayant l'EGID 160003700</t>
  </si>
  <si>
    <t>35: Obsolète dans le RegBL. Le bâtiment de la MO est déjà lié au bâtiment ayant l'EGID 1515893</t>
  </si>
  <si>
    <t>35: Obsolète dans le RegBL. Le bâtiment de la MO est déjà lié au bâtiment ayant l'EGID 191430471</t>
  </si>
  <si>
    <t>35: Obsolète dans le RegBL. Le bâtiment de la MO est déjà lié au bâtiment ayant l'EGID 191598795</t>
  </si>
  <si>
    <t>35: Obsolète dans le RegBL. Le bâtiment de la MO est déjà lié au bâtiment ayant l'EGID 191591291</t>
  </si>
  <si>
    <t>35: Obsolète dans le RegBL. Le bâtiment de la MO est déjà lié au bâtiment ayant l'EGID 191586352</t>
  </si>
  <si>
    <t>35: Obsolète dans le RegBL. Le bâtiment de la MO est déjà lié au bâtiment ayant l'EGID 1516077</t>
  </si>
  <si>
    <t>35: Obsolète dans le RegBL. Le bâtiment de la MO est déjà lié au bâtiment ayant l'EGID 9015448</t>
  </si>
  <si>
    <t>35: Obsolète dans le RegBL. Le bâtiment de la MO est déjà lié au bâtiment ayant l'EGID 9035699</t>
  </si>
  <si>
    <t>35: Obsolète dans le RegBL. Le bâtiment de la MO est déjà lié au bâtiment ayant l'EGID 190435089</t>
  </si>
  <si>
    <t>35: Obsolète dans le RegBL. Le bâtiment de la MO est déjà lié au bâtiment ayant l'EGID 190696169</t>
  </si>
  <si>
    <t>35: Obsolète dans le RegBL. Le bâtiment de la MO est déjà lié au bâtiment ayant l'EGID 235005260</t>
  </si>
  <si>
    <t>35: Obsolète dans le RegBL. Le bâtiment de la MO est déjà lié au bâtiment ayant l'EGID 3036581</t>
  </si>
  <si>
    <t>35: Obsolète dans le RegBL. Le bâtiment de la MO est déjà lié au bâtiment ayant l'EGID 1512213</t>
  </si>
  <si>
    <t>35: Obsolète dans le RegBL. Le bâtiment de la MO est déjà lié au bâtiment ayant l'EGID 1512656</t>
  </si>
  <si>
    <t>35: Obsolète dans le RegBL. Le bâtiment de la MO est déjà lié au bâtiment ayant l'EGID 1512472</t>
  </si>
  <si>
    <t>35: Obsolète dans le RegBL. Le bâtiment de la MO est déjà lié au bâtiment ayant l'EGID 1512229</t>
  </si>
  <si>
    <t>35: Obsolète dans le RegBL. Le bâtiment de la MO est déjà lié au bâtiment ayant l'EGID 191328630</t>
  </si>
  <si>
    <t>35: Obsolète dans le RegBL. Le bâtiment de la MO est déjà lié au bâtiment ayant l'EGID 1512404</t>
  </si>
  <si>
    <t>35: Obsolète dans le RegBL. Le bâtiment de la MO est déjà lié au bâtiment ayant l'EGID 1700448</t>
  </si>
  <si>
    <t>35: Obsolète dans le RegBL. Le bâtiment de la MO est déjà lié au bâtiment ayant l'EGID 3092776</t>
  </si>
  <si>
    <t>35: Obsolète dans le RegBL. Le bâtiment de la MO est déjà lié au bâtiment ayant l'EGID 1522969</t>
  </si>
  <si>
    <t>35: Obsolète dans le RegBL. Le bâtiment de la MO est déjà lié au bâtiment ayant l'EGID 191397371</t>
  </si>
  <si>
    <t>35: Obsolète dans le RegBL. Le bâtiment de la MO est déjà lié au bâtiment ayant l'EGID 1527747</t>
  </si>
  <si>
    <t>35: Obsolète dans le RegBL. Le bâtiment de la MO est déjà lié au bâtiment ayant l'EGID 191974581</t>
  </si>
  <si>
    <t>35: Obsolète dans le RegBL. Le bâtiment de la MO est déjà lié au bâtiment ayant l'EGID 235003018</t>
  </si>
  <si>
    <t>35: Obsolète dans le RegBL. Le bâtiment de la MO est déjà lié au bâtiment ayant l'EGID 191678412</t>
  </si>
  <si>
    <t>35: Obsolète dans le RegBL. Le bâtiment de la MO est déjà lié au bâtiment ayant l'EGID 191678413</t>
  </si>
  <si>
    <t>35: Obsolète dans le RegBL. Le bâtiment de la MO est déjà lié au bâtiment ayant l'EGID 235002282</t>
  </si>
  <si>
    <t>35: Obsolète dans le RegBL. Le bâtiment de la MO est déjà lié au bâtiment ayant l'EGID 235557612</t>
  </si>
  <si>
    <t>35: Obsolète dans le RegBL. Le bâtiment de la MO est déjà lié au bâtiment ayant l'EGID 235557606</t>
  </si>
  <si>
    <t>35: Obsolète dans le RegBL. Le bâtiment de la MO est déjà lié au bâtiment ayant l'EGID 235557601</t>
  </si>
  <si>
    <t>35: Obsolète dans le RegBL. Le bâtiment de la MO est déjà lié au bâtiment ayant l'EGID 235557608</t>
  </si>
  <si>
    <t>35: Obsolète dans le RegBL. Le bâtiment de la MO est déjà lié au bâtiment ayant l'EGID 235005795</t>
  </si>
  <si>
    <t>35: Obsolète dans le RegBL. Le bâtiment de la MO est déjà lié au bâtiment ayant l'EGID 191853631</t>
  </si>
  <si>
    <t>35: Obsolète dans le RegBL. Le bâtiment de la MO est déjà lié au bâtiment ayant l'EGID 190364211</t>
  </si>
  <si>
    <t>35: Obsolète dans le RegBL. Le bâtiment de la MO est déjà lié au bâtiment ayant l'EGID 191123393</t>
  </si>
  <si>
    <t>35: Obsolète dans le RegBL. Le bâtiment de la MO est déjà lié au bâtiment ayant l'EGID 1532071</t>
  </si>
  <si>
    <t>35: Obsolète dans le RegBL. Le bâtiment de la MO est déjà lié au bâtiment ayant l'EGID 191966876</t>
  </si>
  <si>
    <t>35: Obsolète dans le RegBL. Le bâtiment de la MO est déjà lié au bâtiment ayant l'EGID 11526533</t>
  </si>
  <si>
    <t>35: Obsolète dans le RegBL. Le bâtiment de la MO est déjà lié au bâtiment ayant l'EGID 1533324</t>
  </si>
  <si>
    <t>35: Obsolète dans le RegBL. Le bâtiment de la MO est déjà lié au bâtiment ayant l'EGID 191975521</t>
  </si>
  <si>
    <t>35: Obsolète dans le RegBL. Le bâtiment de la MO est déjà lié au bâtiment ayant l'EGID 191773534</t>
  </si>
  <si>
    <t>35: Obsolète dans le RegBL. Le bâtiment de la MO est déjà lié au bâtiment ayant l'EGID 1531146</t>
  </si>
  <si>
    <t>35: Obsolète dans le RegBL. Le bâtiment de la MO est déjà lié au bâtiment ayant l'EGID 1520916</t>
  </si>
  <si>
    <t>35: Obsolète dans le RegBL. Le bâtiment de la MO est déjà lié au bâtiment ayant l'EGID 1521432</t>
  </si>
  <si>
    <t>35: Obsolète dans le RegBL. Le bâtiment de la MO est déjà lié au bâtiment ayant l'EGID 190619974</t>
  </si>
  <si>
    <t>35: Obsolète dans le RegBL. Le bâtiment de la MO est déjà lié au bâtiment ayant l'EGID 235556969</t>
  </si>
  <si>
    <t>35: Obsolète dans le RegBL. Le bâtiment de la MO est déjà lié au bâtiment ayant l'EGID 1539836</t>
  </si>
  <si>
    <t>35: Obsolète dans le RegBL. Le bâtiment de la MO est déjà lié au bâtiment ayant l'EGID 191602232</t>
  </si>
  <si>
    <t>35: Obsolète dans le RegBL. Le bâtiment de la MO est déjà lié au bâtiment ayant l'EGID 191602234</t>
  </si>
  <si>
    <t>35: Obsolète dans le RegBL. Le bâtiment de la MO est déjà lié au bâtiment ayant l'EGID 191602240</t>
  </si>
  <si>
    <t>35: Obsolète dans le RegBL. Le bâtiment de la MO est déjà lié au bâtiment ayant l'EGID 191602265</t>
  </si>
  <si>
    <t>35: Obsolète dans le RegBL. Le bâtiment de la MO est déjà lié au bâtiment ayant l'EGID 191602271</t>
  </si>
  <si>
    <t>35: Obsolète dans le RegBL. Le bâtiment de la MO est déjà lié au bâtiment ayant l'EGID 191602244</t>
  </si>
  <si>
    <t>35: Obsolète dans le RegBL. Le bâtiment de la MO est déjà lié au bâtiment ayant l'EGID 191602250</t>
  </si>
  <si>
    <t>35: Obsolète dans le RegBL. Le bâtiment de la MO est déjà lié au bâtiment ayant l'EGID 191602269</t>
  </si>
  <si>
    <t>35: Obsolète dans le RegBL. Le bâtiment de la MO est déjà lié au bâtiment ayant l'EGID 191602239</t>
  </si>
  <si>
    <t>35: Obsolète dans le RegBL. Le bâtiment de la MO est déjà lié au bâtiment ayant l'EGID 191602256</t>
  </si>
  <si>
    <t>35: Obsolète dans le RegBL. Le bâtiment de la MO est déjà lié au bâtiment ayant l'EGID 191602263</t>
  </si>
  <si>
    <t>35: Obsolète dans le RegBL. Le bâtiment de la MO est déjà lié au bâtiment ayant l'EGID 191602249</t>
  </si>
  <si>
    <t>35: Obsolète dans le RegBL. Le bâtiment de la MO est déjà lié au bâtiment ayant l'EGID 1534248</t>
  </si>
  <si>
    <t>35: Obsolète dans le RegBL. Le bâtiment de la MO est déjà lié au bâtiment ayant l'EGID 190979292</t>
  </si>
  <si>
    <t>35: Obsolète dans le RegBL. Le bâtiment de la MO est déjà lié au bâtiment ayant l'EGID 1533769</t>
  </si>
  <si>
    <t>35: Obsolète dans le RegBL. Le bâtiment de la MO est déjà lié au bâtiment ayant l'EGID 1535994</t>
  </si>
  <si>
    <t>35: Obsolète dans le RegBL. Le bâtiment de la MO est déjà lié au bâtiment ayant l'EGID 1535997</t>
  </si>
  <si>
    <t>35: Obsolète dans le RegBL. Le bâtiment de la MO est déjà lié au bâtiment ayant l'EGID 1536001</t>
  </si>
  <si>
    <t>35: Obsolète dans le RegBL. Le bâtiment de la MO est déjà lié au bâtiment ayant l'EGID 3093960</t>
  </si>
  <si>
    <t>35: Obsolète dans le RegBL. Le bâtiment de la MO est déjà lié au bâtiment ayant l'EGID 9015712</t>
  </si>
  <si>
    <t>35: Obsolète dans le RegBL. Le bâtiment de la MO est déjà lié au bâtiment ayant l'EGID 235001585</t>
  </si>
  <si>
    <t>35: Obsolète dans le RegBL. Le bâtiment de la MO est déjà lié au bâtiment ayant l'EGID 1536480</t>
  </si>
  <si>
    <t>35: Obsolète dans le RegBL. Le bâtiment de la MO est déjà lié au bâtiment ayant l'EGID 1536632</t>
  </si>
  <si>
    <t>35: Obsolète dans le RegBL. Le bâtiment de la MO est déjà lié au bâtiment ayant l'EGID 1536635</t>
  </si>
  <si>
    <t>35: Obsolète dans le RegBL. Le bâtiment de la MO est déjà lié au bâtiment ayant l'EGID 502157308</t>
  </si>
  <si>
    <t>35: Obsolète dans le RegBL. Le bâtiment de la MO est déjà lié au bâtiment ayant l'EGID 3072796</t>
  </si>
  <si>
    <t>35: Obsolète dans le RegBL. Le bâtiment de la MO est déjà lié au bâtiment ayant l'EGID 235002691</t>
  </si>
  <si>
    <t>35: Obsolète dans le RegBL. Le bâtiment de la MO est déjà lié au bâtiment ayant l'EGID 191435563</t>
  </si>
  <si>
    <t>35: Obsolète dans le RegBL. Le bâtiment de la MO est déjà lié au bâtiment ayant l'EGID 235003995</t>
  </si>
  <si>
    <t>35: Obsolète dans le RegBL. Le bâtiment de la MO est déjà lié au bâtiment ayant l'EGID 191215593</t>
  </si>
  <si>
    <t>35: Obsolète dans le RegBL. Le bâtiment de la MO est déjà lié au bâtiment ayant l'EGID 191613211</t>
  </si>
  <si>
    <t>35: Obsolète dans le RegBL. Le bâtiment de la MO est déjà lié au bâtiment ayant l'EGID 191613213</t>
  </si>
  <si>
    <t>35: Obsolète dans le RegBL. Le bâtiment de la MO est déjà lié au bâtiment ayant l'EGID 191613231</t>
  </si>
  <si>
    <t>35: Obsolète dans le RegBL. Le bâtiment de la MO est déjà lié au bâtiment ayant l'EGID 191613237</t>
  </si>
  <si>
    <t>35: Obsolète dans le RegBL. Le bâtiment de la MO est déjà lié au bâtiment ayant l'EGID 190193921</t>
  </si>
  <si>
    <t>35: Obsolète dans le RegBL. Le bâtiment de la MO est déjà lié au bâtiment ayant l'EGID 191597174</t>
  </si>
  <si>
    <t>35: Obsolète dans le RegBL. Le bâtiment de la MO est déjà lié au bâtiment ayant l'EGID 191824035</t>
  </si>
  <si>
    <t>35: Obsolète dans le RegBL. Le bâtiment de la MO est déjà lié au bâtiment ayant l'EGID 1542621</t>
  </si>
  <si>
    <t>35: Obsolète dans le RegBL. Le bâtiment de la MO est déjà lié au bâtiment ayant l'EGID 1543422</t>
  </si>
  <si>
    <t>35: Obsolète dans le RegBL. Le bâtiment de la MO est déjà lié au bâtiment ayant l'EGID 1543753</t>
  </si>
  <si>
    <t>35: Obsolète dans le RegBL. Le bâtiment de la MO est déjà lié au bâtiment ayant l'EGID 1544328</t>
  </si>
  <si>
    <t>35: Obsolète dans le RegBL. Le bâtiment de la MO est déjà lié au bâtiment ayant l'EGID 1543723</t>
  </si>
  <si>
    <t>35: Obsolète dans le RegBL. Le bâtiment de la MO est déjà lié au bâtiment ayant l'EGID 502169209</t>
  </si>
  <si>
    <t>35: Obsolète dans le RegBL. Le bâtiment de la MO est déjà lié au bâtiment ayant l'EGID 1546385</t>
  </si>
  <si>
    <t>35: Obsolète dans le RegBL. Le bâtiment de la MO est déjà lié au bâtiment ayant l'EGID 191871083</t>
  </si>
  <si>
    <t>35: Obsolète dans le RegBL. Le bâtiment de la MO est déjà lié au bâtiment ayant l'EGID 190341750</t>
  </si>
  <si>
    <t>35: Obsolète dans le RegBL. Le bâtiment de la MO est déjà lié au bâtiment ayant l'EGID 235556783</t>
  </si>
  <si>
    <t>35: Obsolète dans le RegBL. Le bâtiment de la MO est déjà lié au bâtiment ayant l'EGID 190192709</t>
  </si>
  <si>
    <t>35: Obsolète dans le RegBL. Le bâtiment de la MO est déjà lié au bâtiment ayant l'EGID 9015961</t>
  </si>
  <si>
    <t>35: Obsolète dans le RegBL. Le bâtiment de la MO est déjà lié au bâtiment ayant l'EGID 190052835</t>
  </si>
  <si>
    <t>35: Obsolète dans le RegBL. Le bâtiment de la MO est déjà lié au bâtiment ayant l'EGID 1548881</t>
  </si>
  <si>
    <t>35: Obsolète dans le RegBL. Le bâtiment de la MO est déjà lié au bâtiment ayant l'EGID 3182021</t>
  </si>
  <si>
    <t>35: Obsolète dans le RegBL. Le bâtiment de la MO est déjà lié au bâtiment ayant l'EGID 235556537</t>
  </si>
  <si>
    <t>35: Obsolète dans le RegBL. Le bâtiment de la MO est déjà lié au bâtiment ayant l'EGID 1548847</t>
  </si>
  <si>
    <t>35: Obsolète dans le RegBL. Le bâtiment de la MO est déjà lié au bâtiment ayant l'EGID 1548861</t>
  </si>
  <si>
    <t>35: Obsolète dans le RegBL. Le bâtiment de la MO est déjà lié au bâtiment ayant l'EGID 190202460</t>
  </si>
  <si>
    <t>35: Obsolète dans le RegBL. Le bâtiment de la MO est déjà lié au bâtiment ayant l'EGID 190991530</t>
  </si>
  <si>
    <t>35: Obsolète dans le RegBL. Le bâtiment de la MO est déjà lié au bâtiment ayant l'EGID 191739177</t>
  </si>
  <si>
    <t>35: Obsolète dans le RegBL. Le bâtiment de la MO est déjà lié au bâtiment ayant l'EGID 235001293</t>
  </si>
  <si>
    <t>35: Obsolète dans le RegBL. Le bâtiment de la MO est déjà lié au bâtiment ayant l'EGID 1549527</t>
  </si>
  <si>
    <t>35: Obsolète dans le RegBL. Le bâtiment de la MO est déjà lié au bâtiment ayant l'EGID 1549544</t>
  </si>
  <si>
    <t>35: Obsolète dans le RegBL. Le bâtiment de la MO est déjà lié au bâtiment ayant l'EGID 1549609</t>
  </si>
  <si>
    <t>35: Obsolète dans le RegBL. Le bâtiment de la MO est déjà lié au bâtiment ayant l'EGID 1549614</t>
  </si>
  <si>
    <t>35: Obsolète dans le RegBL. Le bâtiment de la MO est déjà lié au bâtiment ayant l'EGID 1549615</t>
  </si>
  <si>
    <t>35: Obsolète dans le RegBL. Le bâtiment de la MO est déjà lié au bâtiment ayant l'EGID 1549843</t>
  </si>
  <si>
    <t>35: Obsolète dans le RegBL. Le bâtiment de la MO est déjà lié au bâtiment ayant l'EGID 1549846</t>
  </si>
  <si>
    <t>35: Obsolète dans le RegBL. Le bâtiment de la MO est déjà lié au bâtiment ayant l'EGID 1549848</t>
  </si>
  <si>
    <t>35: Obsolète dans le RegBL. Le bâtiment de la MO est déjà lié au bâtiment ayant l'EGID 1549795</t>
  </si>
  <si>
    <t>35: Obsolète dans le RegBL. Le bâtiment de la MO est déjà lié au bâtiment ayant l'EGID 1549592</t>
  </si>
  <si>
    <t>35: Obsolète dans le RegBL. Le bâtiment de la MO est déjà lié au bâtiment ayant l'EGID 1549794</t>
  </si>
  <si>
    <t>35: Obsolète dans le RegBL. Le bâtiment de la MO est déjà lié au bâtiment ayant l'EGID 1549431</t>
  </si>
  <si>
    <t>35: Obsolète dans le RegBL. Le bâtiment de la MO est déjà lié au bâtiment ayant l'EGID 1549476</t>
  </si>
  <si>
    <t>35: Obsolète dans le RegBL. Le bâtiment de la MO est déjà lié au bâtiment ayant l'EGID 1549502</t>
  </si>
  <si>
    <t>35: Obsolète dans le RegBL. Le bâtiment de la MO est déjà lié au bâtiment ayant l'EGID 1549430</t>
  </si>
  <si>
    <t>35: Obsolète dans le RegBL. Le bâtiment de la MO est déjà lié au bâtiment ayant l'EGID 1549546</t>
  </si>
  <si>
    <t>35: Obsolète dans le RegBL. Le bâtiment de la MO est déjà lié au bâtiment ayant l'EGID 1550002</t>
  </si>
  <si>
    <t>35: Obsolète dans le RegBL. Le bâtiment de la MO est déjà lié au bâtiment ayant l'EGID 235006363</t>
  </si>
  <si>
    <t>35: Obsolète dans le RegBL. Le bâtiment de la MO est déjà lié au bâtiment ayant l'EGID 1549607</t>
  </si>
  <si>
    <t>35: Obsolète dans le RegBL. Le bâtiment de la MO est déjà lié au bâtiment ayant l'EGID 1549445</t>
  </si>
  <si>
    <t>35: Obsolète dans le RegBL. Le bâtiment de la MO est déjà lié au bâtiment ayant l'EGID 191911804</t>
  </si>
  <si>
    <t>35: Obsolète dans le RegBL. Le bâtiment de la MO est déjà lié au bâtiment ayant l'EGID 235004176</t>
  </si>
  <si>
    <t>35: Obsolète dans le RegBL. Le bâtiment de la MO est déjà lié au bâtiment ayant l'EGID 235004486</t>
  </si>
  <si>
    <t>35: Obsolète dans le RegBL. Le bâtiment de la MO est déjà lié au bâtiment ayant l'EGID 191852981</t>
  </si>
  <si>
    <t>35: Obsolète dans le RegBL. Le bâtiment de la MO est déjà lié au bâtiment ayant l'EGID 1550881</t>
  </si>
  <si>
    <t>31: Aucun bâtiment dans la MO pour l'EGID 191982607</t>
  </si>
  <si>
    <t>31: Aucun bâtiment dans la MO pour l'EGID 502146524</t>
  </si>
  <si>
    <t>31: Aucun bâtiment dans la MO pour l'EGID 502147793</t>
  </si>
  <si>
    <t>31: Aucun bâtiment dans la MO pour l'EGID 191982905</t>
  </si>
  <si>
    <t>31: Aucun bâtiment dans la MO pour l'EGID 502176560</t>
  </si>
  <si>
    <t>31: Aucun bâtiment dans la MO pour l'EGID 502184540</t>
  </si>
  <si>
    <t>31: Aucun bâtiment dans la MO pour l'EGID 191704632</t>
  </si>
  <si>
    <t>31: Aucun bâtiment dans la MO pour l'EGID 502157053</t>
  </si>
  <si>
    <t>31: Aucun bâtiment dans la MO pour l'EGID 502157643</t>
  </si>
  <si>
    <t>31: Aucun bâtiment dans la MO pour l'EGID 502157644</t>
  </si>
  <si>
    <t>31: Aucun bâtiment dans la MO pour l'EGID 191983286</t>
  </si>
  <si>
    <t>31: Aucun bâtiment dans la MO pour l'EGID 504117335</t>
  </si>
  <si>
    <t>31: Aucun bâtiment dans la MO pour l'EGID 504081565</t>
  </si>
  <si>
    <t>31: Aucun bâtiment dans la MO pour l'EGID 504081573</t>
  </si>
  <si>
    <t>31: Aucun bâtiment dans la MO pour l'EGID 504089929</t>
  </si>
  <si>
    <t>35: Obsolète dans le RegBL. Le bâtiment de la MO est déjà lié au bâtiment ayant l'EGID 191967739</t>
  </si>
  <si>
    <t>35: Obsolète dans le RegBL. Le bâtiment de la MO est déjà lié au bâtiment ayant l'EGID 3072868</t>
  </si>
  <si>
    <t>31: Aucun bâtiment dans la MO pour l'EGID 191963849</t>
  </si>
  <si>
    <t>31: Aucun bâtiment dans la MO pour l'EGID 191983553</t>
  </si>
  <si>
    <t>31: Aucun bâtiment dans la MO pour l'EGID 191983310</t>
  </si>
  <si>
    <t>31: Aucun bâtiment dans la MO pour l'EGID 502208916</t>
  </si>
  <si>
    <t>31: Aucun bâtiment dans la MO pour l'EGID 502162252</t>
  </si>
  <si>
    <t>31: Aucun bâtiment dans la MO pour l'EGID 504091079</t>
  </si>
  <si>
    <t>31: Aucun bâtiment dans la MO pour l'EGID 504100592</t>
  </si>
  <si>
    <t>31: Aucun bâtiment dans la MO pour l'EGID 504099303</t>
  </si>
  <si>
    <t>35: Obsolète dans le RegBL. Le bâtiment de la MO est déjà lié au bâtiment ayant l'EGID 502223455</t>
  </si>
  <si>
    <t>31: Aucun bâtiment dans la MO pour l'EGID 191946983</t>
  </si>
  <si>
    <t>31: Aucun bâtiment dans la MO pour l'EGID 191984323</t>
  </si>
  <si>
    <t>31: Aucun bâtiment dans la MO pour l'EGID 191984324</t>
  </si>
  <si>
    <t>31: Aucun bâtiment dans la MO pour l'EGID 191978582</t>
  </si>
  <si>
    <t>31: Aucun bâtiment dans la MO pour l'EGID 191647992</t>
  </si>
  <si>
    <t>31: Aucun bâtiment dans la MO pour l'EGID 191983405</t>
  </si>
  <si>
    <t>31: Aucun bâtiment dans la MO pour l'EGID 502184984</t>
  </si>
  <si>
    <t>31: Aucun bâtiment dans la MO pour l'EGID 502184987</t>
  </si>
  <si>
    <t>31: Aucun bâtiment dans la MO pour l'EGID 191979008</t>
  </si>
  <si>
    <t>31: Aucun bâtiment dans la MO pour l'EGID 502161364</t>
  </si>
  <si>
    <t>35: Obsolète dans le RegBL. Le bâtiment de la MO est déjà lié au bâtiment ayant l'EGID 1517928</t>
  </si>
  <si>
    <t>31: Aucun bâtiment dans la MO pour l'EGID 191988058</t>
  </si>
  <si>
    <t>31: Aucun bâtiment dans la MO pour l'EGID 502170773</t>
  </si>
  <si>
    <t>31: Aucun bâtiment dans la MO pour l'EGID 191987357</t>
  </si>
  <si>
    <t>31: Aucun bâtiment dans la MO pour l'EGID 191987638</t>
  </si>
  <si>
    <t>31: Aucun bâtiment dans la MO pour l'EGID 502155004</t>
  </si>
  <si>
    <t>31: Aucun bâtiment dans la MO pour l'EGID 502155005</t>
  </si>
  <si>
    <t>31: Aucun bâtiment dans la MO pour l'EGID 502155181</t>
  </si>
  <si>
    <t>31: Aucun bâtiment dans la MO pour l'EGID 502155190</t>
  </si>
  <si>
    <t>31: Aucun bâtiment dans la MO pour l'EGID 502155274</t>
  </si>
  <si>
    <t>31: Aucun bâtiment dans la MO pour l'EGID 502155297</t>
  </si>
  <si>
    <t>31: Aucun bâtiment dans la MO pour l'EGID 502155410</t>
  </si>
  <si>
    <t>31: Aucun bâtiment dans la MO pour l'EGID 502155440</t>
  </si>
  <si>
    <t>31: Aucun bâtiment dans la MO pour l'EGID 502155542</t>
  </si>
  <si>
    <t>31: Aucun bâtiment dans la MO pour l'EGID 502155615</t>
  </si>
  <si>
    <t>31: Aucun bâtiment dans la MO pour l'EGID 504103084</t>
  </si>
  <si>
    <t>31: Aucun bâtiment dans la MO pour l'EGID 191972590</t>
  </si>
  <si>
    <t>31: Aucun bâtiment dans la MO pour l'EGID 502227778</t>
  </si>
  <si>
    <t>31: Aucun bâtiment dans la MO pour l'EGID 235554765</t>
  </si>
  <si>
    <t>31: Aucun bâtiment dans la MO pour l'EGID 191983567</t>
  </si>
  <si>
    <t>31: Aucun bâtiment dans la MO pour l'EGID 502160438</t>
  </si>
  <si>
    <t>31: Aucun bâtiment dans la MO pour l'EGID 191908658</t>
  </si>
  <si>
    <t>31: Aucun bâtiment dans la MO pour l'EGID 191980898</t>
  </si>
  <si>
    <t>35: Obsolète dans le RegBL. Le bâtiment de la MO est déjà lié au bâtiment ayant l'EGID 191680492</t>
  </si>
  <si>
    <t>35: Obsolète dans le RegBL. Le bâtiment de la MO est déjà lié au bâtiment ayant l'EGID 191970224</t>
  </si>
  <si>
    <t>35: Obsolète dans le RegBL. Le bâtiment de la MO est déjà lié au bâtiment ayant l'EGID 1508497</t>
  </si>
  <si>
    <t>35: Obsolète dans le RegBL. Le bâtiment de la MO est déjà lié au bâtiment ayant l'EGID 191988077</t>
  </si>
  <si>
    <t>35: Obsolète dans le RegBL. Le bâtiment de la MO est déjà lié au bâtiment ayant l'EGID 191987651</t>
  </si>
  <si>
    <t>31: Aucun bâtiment dans la MO pour l'EGID 191907563</t>
  </si>
  <si>
    <t>35: Obsolète dans le RegBL. Le bâtiment de la MO est déjà lié au bâtiment ayant l'EGID 1547055</t>
  </si>
  <si>
    <t>31: Aucun bâtiment dans la MO pour l'EGID 191879837</t>
  </si>
  <si>
    <t>31: Aucun bâtiment dans la MO pour l'EGID 502197077</t>
  </si>
  <si>
    <t>31: Aucun bâtiment dans la MO pour l'EGID 504081138</t>
  </si>
  <si>
    <t>35: Obsolète dans le RegBL. Le bâtiment de la MO est déjà lié au bâtiment ayant l'EGID 1528059</t>
  </si>
  <si>
    <t>35: Obsolète dans le RegBL. Le bâtiment de la MO est déjà lié au bâtiment ayant l'EGID 1547217</t>
  </si>
  <si>
    <t>31: Aucun bâtiment dans la MO pour l'EGID 502235671</t>
  </si>
  <si>
    <t>31: Aucun bâtiment dans la MO pour l'EGID 504077403</t>
  </si>
  <si>
    <t>31: Aucun bâtiment dans la MO pour l'EGID 504109904</t>
  </si>
  <si>
    <t>31: Aucun bâtiment dans la MO pour l'EGID 502197040</t>
  </si>
  <si>
    <t>35: Obsolète dans le RegBL. Le bâtiment de la MO est déjà lié au bâtiment ayant l'EGID 1514462</t>
  </si>
  <si>
    <t>42: la catégorie 1020 n'est pas cohérente avec le topic Objets divers de la MO&lt;/br&gt;62: 2 bâtiments du RegBL (191866232, 191866237) à l'intérieur du même polygone de la MO</t>
  </si>
  <si>
    <t>31: Aucun bâtiment dans la MO pour l'EGID 191991746</t>
  </si>
  <si>
    <t>31: Aucun bâtiment dans la MO pour l'EGID 191871289</t>
  </si>
  <si>
    <t>31: Aucun bâtiment dans la MO pour l'EGID 191992141</t>
  </si>
  <si>
    <t>31: Aucun bâtiment dans la MO pour l'EGID 191992144</t>
  </si>
  <si>
    <t>31: Aucun bâtiment dans la MO pour l'EGID 191600072</t>
  </si>
  <si>
    <t>31: Aucun bâtiment dans la MO pour l'EGID 502162449</t>
  </si>
  <si>
    <t>https://tinyurl.com/yy7ya4g9/FR/2008_bdg_erw.kml</t>
  </si>
  <si>
    <t>https://tinyurl.com/yy7ya4g9/FR/2011_bdg_erw.kml</t>
  </si>
  <si>
    <t>https://tinyurl.com/yy7ya4g9/FR/2016_bdg_erw.kml</t>
  </si>
  <si>
    <t>https://tinyurl.com/yy7ya4g9/FR/2022_bdg_erw.kml</t>
  </si>
  <si>
    <t>https://tinyurl.com/yy7ya4g9/FR/2025_bdg_erw.kml</t>
  </si>
  <si>
    <t>https://tinyurl.com/yy7ya4g9/FR/2027_bdg_erw.kml</t>
  </si>
  <si>
    <t>https://tinyurl.com/yy7ya4g9/FR/2029_bdg_erw.kml</t>
  </si>
  <si>
    <t>https://tinyurl.com/yy7ya4g9/FR/2035_bdg_erw.kml</t>
  </si>
  <si>
    <t>https://tinyurl.com/yy7ya4g9/FR/2038_bdg_erw.kml</t>
  </si>
  <si>
    <t>https://tinyurl.com/yy7ya4g9/FR/2041_bdg_erw.kml</t>
  </si>
  <si>
    <t>https://tinyurl.com/yy7ya4g9/FR/2043_bdg_erw.kml</t>
  </si>
  <si>
    <t>https://tinyurl.com/yy7ya4g9/FR/2044_bdg_erw.kml</t>
  </si>
  <si>
    <t>https://tinyurl.com/yy7ya4g9/FR/2045_bdg_erw.kml</t>
  </si>
  <si>
    <t>https://tinyurl.com/yy7ya4g9/FR/2050_bdg_erw.kml</t>
  </si>
  <si>
    <t>https://tinyurl.com/yy7ya4g9/FR/2051_bdg_erw.kml</t>
  </si>
  <si>
    <t>https://tinyurl.com/yy7ya4g9/FR/2053_bdg_erw.kml</t>
  </si>
  <si>
    <t>https://tinyurl.com/yy7ya4g9/FR/2054_bdg_erw.kml</t>
  </si>
  <si>
    <t>https://tinyurl.com/yy7ya4g9/FR/2055_bdg_erw.kml</t>
  </si>
  <si>
    <t>https://tinyurl.com/yy7ya4g9/FR/2061_bdg_erw.kml</t>
  </si>
  <si>
    <t>https://tinyurl.com/yy7ya4g9/FR/2063_bdg_erw.kml</t>
  </si>
  <si>
    <t>https://tinyurl.com/yy7ya4g9/FR/2066_bdg_erw.kml</t>
  </si>
  <si>
    <t>https://tinyurl.com/yy7ya4g9/FR/2067_bdg_erw.kml</t>
  </si>
  <si>
    <t>https://tinyurl.com/yy7ya4g9/FR/2068_bdg_erw.kml</t>
  </si>
  <si>
    <t>https://tinyurl.com/yy7ya4g9/FR/2072_bdg_erw.kml</t>
  </si>
  <si>
    <t>https://tinyurl.com/yy7ya4g9/FR/2079_bdg_erw.kml</t>
  </si>
  <si>
    <t>https://tinyurl.com/yy7ya4g9/FR/2086_bdg_erw.kml</t>
  </si>
  <si>
    <t>https://tinyurl.com/yy7ya4g9/FR/2087_bdg_erw.kml</t>
  </si>
  <si>
    <t>https://tinyurl.com/yy7ya4g9/FR/2089_bdg_erw.kml</t>
  </si>
  <si>
    <t>https://tinyurl.com/yy7ya4g9/FR/2096_bdg_erw.kml</t>
  </si>
  <si>
    <t>https://tinyurl.com/yy7ya4g9/FR/2097_bdg_erw.kml</t>
  </si>
  <si>
    <t>https://tinyurl.com/yy7ya4g9/FR/2099_bdg_erw.kml</t>
  </si>
  <si>
    <t>https://tinyurl.com/yy7ya4g9/FR/2102_bdg_erw.kml</t>
  </si>
  <si>
    <t>https://tinyurl.com/yy7ya4g9/FR/2113_bdg_erw.kml</t>
  </si>
  <si>
    <t>https://tinyurl.com/yy7ya4g9/FR/2114_bdg_erw.kml</t>
  </si>
  <si>
    <t>https://tinyurl.com/yy7ya4g9/FR/2115_bdg_erw.kml</t>
  </si>
  <si>
    <t>https://tinyurl.com/yy7ya4g9/FR/2117_bdg_erw.kml</t>
  </si>
  <si>
    <t>https://tinyurl.com/yy7ya4g9/FR/2121_bdg_erw.kml</t>
  </si>
  <si>
    <t>https://tinyurl.com/yy7ya4g9/FR/2122_bdg_erw.kml</t>
  </si>
  <si>
    <t>https://tinyurl.com/yy7ya4g9/FR/2123_bdg_erw.kml</t>
  </si>
  <si>
    <t>https://tinyurl.com/yy7ya4g9/FR/2124_bdg_erw.kml</t>
  </si>
  <si>
    <t>https://tinyurl.com/yy7ya4g9/FR/2125_bdg_erw.kml</t>
  </si>
  <si>
    <t>https://tinyurl.com/yy7ya4g9/FR/2128_bdg_erw.kml</t>
  </si>
  <si>
    <t>https://tinyurl.com/yy7ya4g9/FR/2129_bdg_erw.kml</t>
  </si>
  <si>
    <t>https://tinyurl.com/yy7ya4g9/FR/2130_bdg_erw.kml</t>
  </si>
  <si>
    <t>https://tinyurl.com/yy7ya4g9/FR/2131_bdg_erw.kml</t>
  </si>
  <si>
    <t>https://tinyurl.com/yy7ya4g9/FR/2134_bdg_erw.kml</t>
  </si>
  <si>
    <t>https://tinyurl.com/yy7ya4g9/FR/2135_bdg_erw.kml</t>
  </si>
  <si>
    <t>https://tinyurl.com/yy7ya4g9/FR/2137_bdg_erw.kml</t>
  </si>
  <si>
    <t>https://tinyurl.com/yy7ya4g9/FR/2138_bdg_erw.kml</t>
  </si>
  <si>
    <t>https://tinyurl.com/yy7ya4g9/FR/2140_bdg_erw.kml</t>
  </si>
  <si>
    <t>https://tinyurl.com/yy7ya4g9/FR/2143_bdg_erw.kml</t>
  </si>
  <si>
    <t>https://tinyurl.com/yy7ya4g9/FR/2145_bdg_erw.kml</t>
  </si>
  <si>
    <t>https://tinyurl.com/yy7ya4g9/FR/2147_bdg_erw.kml</t>
  </si>
  <si>
    <t>https://tinyurl.com/yy7ya4g9/FR/2148_bdg_erw.kml</t>
  </si>
  <si>
    <t>https://tinyurl.com/yy7ya4g9/FR/2149_bdg_erw.kml</t>
  </si>
  <si>
    <t>https://tinyurl.com/yy7ya4g9/FR/2152_bdg_erw.kml</t>
  </si>
  <si>
    <t>https://tinyurl.com/yy7ya4g9/FR/2153_bdg_erw.kml</t>
  </si>
  <si>
    <t>https://tinyurl.com/yy7ya4g9/FR/2155_bdg_erw.kml</t>
  </si>
  <si>
    <t>https://tinyurl.com/yy7ya4g9/FR/2160_bdg_erw.kml</t>
  </si>
  <si>
    <t>https://tinyurl.com/yy7ya4g9/FR/2162_bdg_erw.kml</t>
  </si>
  <si>
    <t>https://tinyurl.com/yy7ya4g9/FR/2163_bdg_erw.kml</t>
  </si>
  <si>
    <t>https://tinyurl.com/yy7ya4g9/FR/2173_bdg_erw.kml</t>
  </si>
  <si>
    <t>https://tinyurl.com/yy7ya4g9/FR/2174_bdg_erw.kml</t>
  </si>
  <si>
    <t>https://tinyurl.com/yy7ya4g9/FR/2175_bdg_erw.kml</t>
  </si>
  <si>
    <t>https://tinyurl.com/yy7ya4g9/FR/2177_bdg_erw.kml</t>
  </si>
  <si>
    <t>https://tinyurl.com/yy7ya4g9/FR/2183_bdg_erw.kml</t>
  </si>
  <si>
    <t>https://tinyurl.com/yy7ya4g9/FR/2186_bdg_erw.kml</t>
  </si>
  <si>
    <t>https://tinyurl.com/yy7ya4g9/FR/2194_bdg_erw.kml</t>
  </si>
  <si>
    <t>https://tinyurl.com/yy7ya4g9/FR/2196_bdg_erw.kml</t>
  </si>
  <si>
    <t>https://tinyurl.com/yy7ya4g9/FR/2197_bdg_erw.kml</t>
  </si>
  <si>
    <t>https://tinyurl.com/yy7ya4g9/FR/2198_bdg_erw.kml</t>
  </si>
  <si>
    <t>https://tinyurl.com/yy7ya4g9/FR/2200_bdg_erw.kml</t>
  </si>
  <si>
    <t>https://tinyurl.com/yy7ya4g9/FR/2206_bdg_erw.kml</t>
  </si>
  <si>
    <t>https://tinyurl.com/yy7ya4g9/FR/2208_bdg_erw.kml</t>
  </si>
  <si>
    <t>https://tinyurl.com/yy7ya4g9/FR/2211_bdg_erw.kml</t>
  </si>
  <si>
    <t>https://tinyurl.com/yy7ya4g9/FR/2216_bdg_erw.kml</t>
  </si>
  <si>
    <t>https://tinyurl.com/yy7ya4g9/FR/2217_bdg_erw.kml</t>
  </si>
  <si>
    <t>https://tinyurl.com/yy7ya4g9/FR/2220_bdg_erw.kml</t>
  </si>
  <si>
    <t>https://tinyurl.com/yy7ya4g9/FR/2226_bdg_erw.kml</t>
  </si>
  <si>
    <t>https://tinyurl.com/yy7ya4g9/FR/2228_bdg_erw.kml</t>
  </si>
  <si>
    <t>https://tinyurl.com/yy7ya4g9/FR/2230_bdg_erw.kml</t>
  </si>
  <si>
    <t>https://tinyurl.com/yy7ya4g9/FR/2233_bdg_erw.kml</t>
  </si>
  <si>
    <t>https://tinyurl.com/yy7ya4g9/FR/2234_bdg_erw.kml</t>
  </si>
  <si>
    <t>https://tinyurl.com/yy7ya4g9/FR/2235_bdg_erw.kml</t>
  </si>
  <si>
    <t>https://tinyurl.com/yy7ya4g9/FR/2236_bdg_erw.kml</t>
  </si>
  <si>
    <t>https://tinyurl.com/yy7ya4g9/FR/2237_bdg_erw.kml</t>
  </si>
  <si>
    <t>https://tinyurl.com/yy7ya4g9/FR/2238_bdg_erw.kml</t>
  </si>
  <si>
    <t>https://tinyurl.com/yy7ya4g9/FR/2250_bdg_erw.kml</t>
  </si>
  <si>
    <t>https://tinyurl.com/yy7ya4g9/FR/2254_bdg_erw.kml</t>
  </si>
  <si>
    <t>https://tinyurl.com/yy7ya4g9/FR/2257_bdg_erw.kml</t>
  </si>
  <si>
    <t>https://tinyurl.com/yy7ya4g9/FR/2258_bdg_erw.kml</t>
  </si>
  <si>
    <t>https://tinyurl.com/yy7ya4g9/FR/2261_bdg_erw.kml</t>
  </si>
  <si>
    <t>https://tinyurl.com/yy7ya4g9/FR/2262_bdg_erw.kml</t>
  </si>
  <si>
    <t>https://tinyurl.com/yy7ya4g9/FR/2265_bdg_erw.kml</t>
  </si>
  <si>
    <t>https://tinyurl.com/yy7ya4g9/FR/2266_bdg_erw.kml</t>
  </si>
  <si>
    <t>https://tinyurl.com/yy7ya4g9/FR/2271_bdg_erw.kml</t>
  </si>
  <si>
    <t>https://tinyurl.com/yy7ya4g9/FR/2272_bdg_erw.kml</t>
  </si>
  <si>
    <t>https://tinyurl.com/yy7ya4g9/FR/2274_bdg_erw.kml</t>
  </si>
  <si>
    <t>https://tinyurl.com/yy7ya4g9/FR/2275_bdg_erw.kml</t>
  </si>
  <si>
    <t>https://tinyurl.com/yy7ya4g9/FR/2276_bdg_erw.kml</t>
  </si>
  <si>
    <t>https://tinyurl.com/yy7ya4g9/FR/2278_bdg_erw.kml</t>
  </si>
  <si>
    <t>https://tinyurl.com/yy7ya4g9/FR/2284_bdg_erw.kml</t>
  </si>
  <si>
    <t>https://tinyurl.com/yy7ya4g9/FR/2292_bdg_erw.kml</t>
  </si>
  <si>
    <t>https://tinyurl.com/yy7ya4g9/FR/2293_bdg_erw.kml</t>
  </si>
  <si>
    <t>https://tinyurl.com/yy7ya4g9/FR/2294_bdg_erw.kml</t>
  </si>
  <si>
    <t>https://tinyurl.com/yy7ya4g9/FR/2295_bdg_erw.kml</t>
  </si>
  <si>
    <t>https://tinyurl.com/yy7ya4g9/FR/2296_bdg_erw.kml</t>
  </si>
  <si>
    <t>https://tinyurl.com/yy7ya4g9/FR/2299_bdg_erw.kml</t>
  </si>
  <si>
    <t>https://tinyurl.com/yy7ya4g9/FR/2300_bdg_erw.kml</t>
  </si>
  <si>
    <t>https://tinyurl.com/yy7ya4g9/FR/2301_bdg_erw.kml</t>
  </si>
  <si>
    <t>https://tinyurl.com/yy7ya4g9/FR/2303_bdg_erw.kml</t>
  </si>
  <si>
    <t>https://tinyurl.com/yy7ya4g9/FR/2304_bdg_erw.kml</t>
  </si>
  <si>
    <t>https://tinyurl.com/yy7ya4g9/FR/2305_bdg_erw.kml</t>
  </si>
  <si>
    <t>https://tinyurl.com/yy7ya4g9/FR/2306_bdg_erw.kml</t>
  </si>
  <si>
    <t>https://tinyurl.com/yy7ya4g9/FR/2307_bdg_erw.kml</t>
  </si>
  <si>
    <t>https://tinyurl.com/yy7ya4g9/FR/2308_bdg_erw.kml</t>
  </si>
  <si>
    <t>https://tinyurl.com/yy7ya4g9/FR/2309_bdg_erw.kml</t>
  </si>
  <si>
    <t>https://tinyurl.com/yy7ya4g9/FR/2321_bdg_erw.kml</t>
  </si>
  <si>
    <t>https://tinyurl.com/yy7ya4g9/FR/2323_bdg_erw.kml</t>
  </si>
  <si>
    <t>https://tinyurl.com/yy7ya4g9/FR/2325_bdg_erw.kml</t>
  </si>
  <si>
    <t>https://tinyurl.com/yy7ya4g9/FR/2328_bdg_erw.kml</t>
  </si>
  <si>
    <t>https://tinyurl.com/yy7ya4g9/FR/2333_bdg_erw.kml</t>
  </si>
  <si>
    <t>https://tinyurl.com/yy7ya4g9/FR/2335_bdg_erw.kml</t>
  </si>
  <si>
    <t>https://tinyurl.com/yy7ya4g9/FR/2336_bdg_erw.kml</t>
  </si>
  <si>
    <t>https://tinyurl.com/yy7ya4g9/FR/2337_bdg_erw.kml</t>
  </si>
  <si>
    <t>https://tinyurl.com/yy7ya4g9/FR/2338_bdg_erw.kml</t>
  </si>
  <si>
    <t>https://tinyurl.com/yy7ya4g9/FR/2391_bdg_erw.kml</t>
  </si>
  <si>
    <t>31: Aucun bâtiment dans la MO pour l'EGID 502146875</t>
  </si>
  <si>
    <t>31: Aucun bâtiment dans la MO pour l'EGID 191992532</t>
  </si>
  <si>
    <t>31: Aucun bâtiment dans la MO pour l'EGID 504118772</t>
  </si>
  <si>
    <t>31: Aucun bâtiment dans la MO pour l'EGID 502186939</t>
  </si>
  <si>
    <t>31: Aucun bâtiment dans la MO pour l'EGID 191931155</t>
  </si>
  <si>
    <t>31: Aucun bâtiment dans la MO pour l'EGID 191990541</t>
  </si>
  <si>
    <t>31: Aucun bâtiment dans la MO pour l'EGID 502153860</t>
  </si>
  <si>
    <t>31: Aucun bâtiment dans la MO pour l'EGID 502153997</t>
  </si>
  <si>
    <t>31: Aucun bâtiment dans la MO pour l'EGID 502154439</t>
  </si>
  <si>
    <t>35: Obsolète dans le RegBL. Le bâtiment de la MO est déjà lié au bâtiment ayant l'EGID 502154004</t>
  </si>
  <si>
    <t>35: Obsolète dans le RegBL. Le bâtiment de la MO est déjà lié au bâtiment ayant l'EGID 1536255</t>
  </si>
  <si>
    <t>31: Aucun bâtiment dans la MO pour l'EGID 502154402</t>
  </si>
  <si>
    <t>31: Aucun bâtiment dans la MO pour l'EGID 502154442</t>
  </si>
  <si>
    <t>31: Aucun bâtiment dans la MO pour l'EGID 502156716</t>
  </si>
  <si>
    <t>31: Aucun bâtiment dans la MO pour l'EGID 11516316</t>
  </si>
  <si>
    <t>31: Aucun bâtiment dans la MO pour l'EGID 191984994</t>
  </si>
  <si>
    <t>31: Aucun bâtiment dans la MO pour l'EGID 502123813</t>
  </si>
  <si>
    <t>31: Aucun bâtiment dans la MO pour l'EGID 502124102</t>
  </si>
  <si>
    <t>31: Aucun bâtiment dans la MO pour l'EGID 191982127</t>
  </si>
  <si>
    <t>31: Aucun bâtiment dans la MO pour l'EGID 191982130</t>
  </si>
  <si>
    <t>31: Aucun bâtiment dans la MO pour l'EGID 191992515</t>
  </si>
  <si>
    <t>31: Aucun bâtiment dans la MO pour l'EGID 191888491</t>
  </si>
  <si>
    <t>31: Aucun bâtiment dans la MO pour l'EGID 502157082</t>
  </si>
  <si>
    <t>31: Aucun bâtiment dans la MO pour l'EGID 502157516</t>
  </si>
  <si>
    <t>35: Obsolète dans le RegBL. Le bâtiment de la MO est déjà lié au bâtiment ayant l'EGID 3120557</t>
  </si>
  <si>
    <t>35: Obsolète dans le RegBL. Le bâtiment de la MO est déjà lié au bâtiment ayant l'EGID 502173071</t>
  </si>
  <si>
    <t>35: Obsolète dans le RegBL. Le bâtiment de la MO est déjà lié au bâtiment ayant l'EGID 9024359</t>
  </si>
  <si>
    <t>31: Aucun bâtiment dans la MO pour l'EGID 191987677</t>
  </si>
  <si>
    <t>31: Aucun bâtiment dans la MO pour l'EGID 191987386</t>
  </si>
  <si>
    <t>31: Aucun bâtiment dans la MO pour l'EGID 191995424</t>
  </si>
  <si>
    <t>31: Aucun bâtiment dans la MO pour l'EGID 191952278</t>
  </si>
  <si>
    <t>31: Aucun bâtiment dans la MO pour l'EGID 502159763</t>
  </si>
  <si>
    <t>31: Aucun bâtiment dans la MO pour l'EGID 502159837</t>
  </si>
  <si>
    <t>31: Aucun bâtiment dans la MO pour l'EGID 191994370</t>
  </si>
  <si>
    <t>31: Aucun bâtiment dans la MO pour l'EGID 191995498</t>
  </si>
  <si>
    <t>35: Obsolète dans le RegBL. Le bâtiment de la MO est déjà lié au bâtiment ayant l'EGID 1501978</t>
  </si>
  <si>
    <t>35: Obsolète dans le RegBL. Le bâtiment de la MO est déjà lié au bâtiment ayant l'EGID 1542958</t>
  </si>
  <si>
    <t>31: Aucun bâtiment dans la MO pour l'EGID 191984322</t>
  </si>
  <si>
    <t>31: Aucun bâtiment dans la MO pour l'EGID 502143186</t>
  </si>
  <si>
    <t>31: Aucun bâtiment dans la MO pour l'EGID 502143347</t>
  </si>
  <si>
    <t>31: Aucun bâtiment dans la MO pour l'EGID 502143348</t>
  </si>
  <si>
    <t>31: Aucun bâtiment dans la MO pour l'EGID 502143349</t>
  </si>
  <si>
    <t>31: Aucun bâtiment dans la MO pour l'EGID 504118038</t>
  </si>
  <si>
    <t>31: Aucun bâtiment dans la MO pour l'EGID 191961168</t>
  </si>
  <si>
    <t>31: Aucun bâtiment dans la MO pour l'EGID 191987368</t>
  </si>
  <si>
    <t>35: Obsolète dans le RegBL. Le bâtiment de la MO est déjà lié au bâtiment ayant l'EGID 1511276</t>
  </si>
  <si>
    <t>35: Obsolète dans le RegBL. Le bâtiment de la MO est déjà lié au bâtiment ayant l'EGID 191793036</t>
  </si>
  <si>
    <t>35: Obsolète dans le RegBL. Le bâtiment de la MO est déjà lié au bâtiment ayant l'EGID 502173841</t>
  </si>
  <si>
    <t>35: Obsolète dans le RegBL. Le bâtiment de la MO est déjà lié au bâtiment ayant l'EGID 191919317</t>
  </si>
  <si>
    <t>35: Obsolète dans le RegBL. Le bâtiment de la MO est déjà lié au bâtiment ayant l'EGID 191979543</t>
  </si>
  <si>
    <t>35: Obsolète dans le RegBL. Le bâtiment de la MO est déjà lié au bâtiment ayant l'EGID 3142340</t>
  </si>
  <si>
    <t>35: Obsolète dans le RegBL. Le bâtiment de la MO est déjà lié au bâtiment ayant l'EGID 504101919</t>
  </si>
  <si>
    <t>35: Obsolète dans le RegBL. Le bâtiment de la MO est déjà lié au bâtiment ayant l'EGID 191777591</t>
  </si>
  <si>
    <t>35: Obsolète dans le RegBL. Le bâtiment de la MO est déjà lié au bâtiment ayant l'EGID 504121516</t>
  </si>
  <si>
    <t>31: Aucun bâtiment dans la MO pour l'EGID 191796173</t>
  </si>
  <si>
    <t>31: Aucun bâtiment dans la MO pour l'EGID 191968068</t>
  </si>
  <si>
    <t>31: Aucun bâtiment dans la MO pour l'EGID 504089042</t>
  </si>
  <si>
    <t>31: Aucun bâtiment dans la MO pour l'EGID 191947326</t>
  </si>
  <si>
    <t>31: Aucun bâtiment dans la MO pour l'EGID 502206434</t>
  </si>
  <si>
    <t>31: Aucun bâtiment dans la MO pour l'EGID 502206501</t>
  </si>
  <si>
    <t>31: Aucun bâtiment dans la MO pour l'EGID 502159302</t>
  </si>
  <si>
    <t>31: Aucun bâtiment dans la MO pour l'EGID 502159303</t>
  </si>
  <si>
    <t>31: Aucun bâtiment dans la MO pour l'EGID 502159443</t>
  </si>
  <si>
    <t>31: Aucun bâtiment dans la MO pour l'EGID 504100539</t>
  </si>
  <si>
    <t>31: Aucun bâtiment dans la MO pour l'EGID 504098412</t>
  </si>
  <si>
    <t>35: Obsolète dans le RegBL. Le bâtiment de la MO est déjà lié au bâtiment ayant l'EGID 191958486</t>
  </si>
  <si>
    <t>31: Aucun bâtiment dans la MO pour l'EGID 191983897</t>
  </si>
  <si>
    <t>31: Aucun bâtiment dans la MO pour l'EGID 191983898</t>
  </si>
  <si>
    <t>31: Aucun bâtiment dans la MO pour l'EGID 504080115</t>
  </si>
  <si>
    <t>31: Aucun bâtiment dans la MO pour l'EGID 502223526</t>
  </si>
  <si>
    <t>31: Aucun bâtiment dans la MO pour l'EGID 502173735</t>
  </si>
  <si>
    <t>31: Aucun bâtiment dans la MO pour l'EGID 502197123</t>
  </si>
  <si>
    <t>31: Aucun bâtiment dans la MO pour l'EGID 1538894</t>
  </si>
  <si>
    <t>31: Aucun bâtiment dans la MO pour l'EGID 502159408</t>
  </si>
  <si>
    <t>31: Aucun bâtiment dans la MO pour l'EGID 502159409</t>
  </si>
  <si>
    <t>31: Aucun bâtiment dans la MO pour l'EGID 502159810</t>
  </si>
  <si>
    <t>31: Aucun bâtiment dans la MO pour l'EGID 191999756</t>
  </si>
  <si>
    <t>42: la catégorie 1020 n'est pas cohérente avec le topic Objets divers de la MO&lt;/br&gt;52: l'EGID de la MO 235001417ne correspond pas à l'EGID du RegBL 191997042</t>
  </si>
  <si>
    <t>31: Aucun bâtiment dans la MO pour l'EGID 191958564</t>
  </si>
  <si>
    <t>31: Aucun bâtiment dans la MO pour l'EGID 502159038</t>
  </si>
  <si>
    <t>31: Aucun bâtiment dans la MO pour l'EGID 502159039</t>
  </si>
  <si>
    <t>31: Aucun bâtiment dans la MO pour l'EGID 3120669</t>
  </si>
  <si>
    <t>31: Aucun bâtiment dans la MO pour l'EGID 504077777</t>
  </si>
  <si>
    <t>31: Aucun bâtiment dans la MO pour l'EGID 502154056</t>
  </si>
  <si>
    <t>31: Aucun bâtiment dans la MO pour l'EGID 504094498</t>
  </si>
  <si>
    <t>35: Obsolète dans le RegBL. Le bâtiment de la MO est déjà lié au bâtiment ayant l'EGID 1543498</t>
  </si>
  <si>
    <t>31: Aucun bâtiment dans la MO pour l'EGID 191958376</t>
  </si>
  <si>
    <t>31: Aucun bâtiment dans la MO pour l'EGID 191955802&lt;/br&gt;33: Le bâtiment 191955802 has GSTAT '1003 im Bau'</t>
  </si>
  <si>
    <t>31: Aucun bâtiment dans la MO pour l'EGID 191537376&lt;/br&gt;33: Le bâtiment 191537376 has GSTAT '1003 im Bau'</t>
  </si>
  <si>
    <t>31: Aucun bâtiment dans la MO pour l'EGID 191537377&lt;/br&gt;33: Le bâtiment 191537377 has GSTAT '1003 im Bau'</t>
  </si>
  <si>
    <t>31: Aucun bâtiment dans la MO pour l'EGID 191537379&lt;/br&gt;33: Le bâtiment 191537379 has GSTAT '1003 im Bau'</t>
  </si>
  <si>
    <t>31: Aucun bâtiment dans la MO pour l'EGID 191537380&lt;/br&gt;33: Le bâtiment 191537380 has GSTAT '1003 im Bau'</t>
  </si>
  <si>
    <t>31: Aucun bâtiment dans la MO pour l'EGID 191537432&lt;/br&gt;33: Le bâtiment 191537432 has GSTAT '1003 im Bau'</t>
  </si>
  <si>
    <t>31: Aucun bâtiment dans la MO pour l'EGID 191537433&lt;/br&gt;33: Le bâtiment 191537433 has GSTAT '1003 im Bau'</t>
  </si>
  <si>
    <t>31: Aucun bâtiment dans la MO pour l'EGID 191537434&lt;/br&gt;33: Le bâtiment 191537434 has GSTAT '1003 im Bau'</t>
  </si>
  <si>
    <t>31: Aucun bâtiment dans la MO pour l'EGID 191537451&lt;/br&gt;33: Le bâtiment 191537451 has GSTAT '1003 im Bau'</t>
  </si>
  <si>
    <t>31: Aucun bâtiment dans la MO pour l'EGID 191505632&lt;/br&gt;33: Le bâtiment 191505632 has GSTAT '1003 im Bau'</t>
  </si>
  <si>
    <t>31: Aucun bâtiment dans la MO pour l'EGID 191647195&lt;/br&gt;33: Le bâtiment 191647195 has GSTAT '1003 im Bau'</t>
  </si>
  <si>
    <t>31: Aucun bâtiment dans la MO pour l'EGID 191700997&lt;/br&gt;33: Le bâtiment 191700997 has GSTAT '1003 im Bau'</t>
  </si>
  <si>
    <t>31: Aucun bâtiment dans la MO pour l'EGID 191701029&lt;/br&gt;33: Le bâtiment 191701029 has GSTAT '1003 im Bau'</t>
  </si>
  <si>
    <t>31: Aucun bâtiment dans la MO pour l'EGID 191632733&lt;/br&gt;33: Le bâtiment 191632733 has GSTAT '1003 im Bau'</t>
  </si>
  <si>
    <t>31: Aucun bâtiment dans la MO pour l'EGID 191962636&lt;/br&gt;33: Le bâtiment 191962636 has GSTAT '1003 im Bau'</t>
  </si>
  <si>
    <t>31: Aucun bâtiment dans la MO pour l'EGID 191974691&lt;/br&gt;33: Le bâtiment 191974691 has GSTAT '1003 im Bau'</t>
  </si>
  <si>
    <t>31: Aucun bâtiment dans la MO pour l'EGID 191977851</t>
  </si>
  <si>
    <t>31: Aucun bâtiment dans la MO pour l'EGID 191517351&lt;/br&gt;33: Le bâtiment 191517351 has GSTAT '1003 im Bau'</t>
  </si>
  <si>
    <t>31: Aucun bâtiment dans la MO pour l'EGID 191828974&lt;/br&gt;33: Le bâtiment 191828974 has GSTAT '1003 im Bau'</t>
  </si>
  <si>
    <t>31: Aucun bâtiment dans la MO pour l'EGID 191869183&lt;/br&gt;33: Le bâtiment 191869183 has GSTAT '1003 im Bau'</t>
  </si>
  <si>
    <t>31: Aucun bâtiment dans la MO pour l'EGID 191950290&lt;/br&gt;33: Le bâtiment 191950290 has GSTAT '1003 im Bau'</t>
  </si>
  <si>
    <t>42: la catégorie 1060 n'est pas cohérente avec le topic Objets divers de la MO&lt;/br&gt;62: 8 bâtiments du RegBL (1517708, 191000490, 191181230, 191181250, 191182351, 191184872, 191184890, 191184891) à l'intérieur du même polygone de la MO</t>
  </si>
  <si>
    <t>42: la catégorie 1020 n'est pas cohérente avec le topic Objets divers de la MO&lt;/br&gt;62: 8 bâtiments du RegBL (1517708, 191000490, 191181230, 191181250, 191182351, 191184872, 191184890, 191184891) à l'intérieur du même polygone de la MO</t>
  </si>
  <si>
    <t>31: Aucun bâtiment dans la MO pour l'EGID 191873385</t>
  </si>
  <si>
    <t>31: Aucun bâtiment dans la MO pour l'EGID 504122246</t>
  </si>
  <si>
    <t>31: Aucun bâtiment dans la MO pour l'EGID 502158010</t>
  </si>
  <si>
    <t>31: Aucun bâtiment dans la MO pour l'EGID 502162324</t>
  </si>
  <si>
    <t>35: Obsolète dans le RegBL. Le bâtiment de la MO est déjà lié au bâtiment ayant l'EGID 191983320</t>
  </si>
  <si>
    <t>35: Obsolète dans le RegBL. Le bâtiment de la MO est déjà lié au bâtiment ayant l'EGID 191860183</t>
  </si>
  <si>
    <t>31: Aucun bâtiment dans la MO pour l'EGID 235005786</t>
  </si>
  <si>
    <t>31: Aucun bâtiment dans la MO pour l'EGID 502174911</t>
  </si>
  <si>
    <t>31: Aucun bâtiment dans la MO pour l'EGID 502175044</t>
  </si>
  <si>
    <t>31: Aucun bâtiment dans la MO pour l'EGID 502175086</t>
  </si>
  <si>
    <t>31: Aucun bâtiment dans la MO pour l'EGID 502175088</t>
  </si>
  <si>
    <t>31: Aucun bâtiment dans la MO pour l'EGID 502175196</t>
  </si>
  <si>
    <t>31: Aucun bâtiment dans la MO pour l'EGID 502175223</t>
  </si>
  <si>
    <t>31: Aucun bâtiment dans la MO pour l'EGID 502175251</t>
  </si>
  <si>
    <t>31: Aucun bâtiment dans la MO pour l'EGID 502175258</t>
  </si>
  <si>
    <t>31: Aucun bâtiment dans la MO pour l'EGID 502175265</t>
  </si>
  <si>
    <t>31: Aucun bâtiment dans la MO pour l'EGID 502175267</t>
  </si>
  <si>
    <t>31: Aucun bâtiment dans la MO pour l'EGID 502175303</t>
  </si>
  <si>
    <t>31: Aucun bâtiment dans la MO pour l'EGID 502175320</t>
  </si>
  <si>
    <t>31: Aucun bâtiment dans la MO pour l'EGID 502175331</t>
  </si>
  <si>
    <t>31: Aucun bâtiment dans la MO pour l'EGID 502175425</t>
  </si>
  <si>
    <t>31: Aucun bâtiment dans la MO pour l'EGID 9080002</t>
  </si>
  <si>
    <t>31: Aucun bâtiment dans la MO pour l'EGID 502154456</t>
  </si>
  <si>
    <t>31: Aucun bâtiment dans la MO pour l'EGID 502154483</t>
  </si>
  <si>
    <t>31: Aucun bâtiment dans la MO pour l'EGID 502157575</t>
  </si>
  <si>
    <t>31: Aucun bâtiment dans la MO pour l'EGID 191865623</t>
  </si>
  <si>
    <t>35: Obsolète dans le RegBL. Le bâtiment de la MO est déjà lié au bâtiment ayant l'EGID 502174945</t>
  </si>
  <si>
    <t>35: Obsolète dans le RegBL. Le bâtiment de la MO est déjà lié au bâtiment ayant l'EGID 502175007</t>
  </si>
  <si>
    <t>35: Obsolète dans le RegBL. Le bâtiment de la MO est déjà lié au bâtiment ayant l'EGID 1531050</t>
  </si>
  <si>
    <t>35: Obsolète dans le RegBL. Le bâtiment de la MO est déjà lié au bâtiment ayant l'EGID 1536952</t>
  </si>
  <si>
    <t>35: Obsolète dans le RegBL. Le bâtiment de la MO est déjà lié au bâtiment ayant l'EGID 502169033</t>
  </si>
  <si>
    <t>35: Obsolète dans le RegBL. Le bâtiment de la MO est déjà lié au bâtiment ayant l'EGID 504100711</t>
  </si>
  <si>
    <t>31: Aucun bâtiment dans la MO pour l'EGID 502157581</t>
  </si>
  <si>
    <t>31: Aucun bâtiment dans la MO pour l'EGID 502157582</t>
  </si>
  <si>
    <t>31: Aucun bâtiment dans la MO pour l'EGID 502158068</t>
  </si>
  <si>
    <t>31: Aucun bâtiment dans la MO pour l'EGID 502158322</t>
  </si>
  <si>
    <t>31: Aucun bâtiment dans la MO pour l'EGID 502158323</t>
  </si>
  <si>
    <t>31: Aucun bâtiment dans la MO pour l'EGID 502123596</t>
  </si>
  <si>
    <t>31: Aucun bâtiment dans la MO pour l'EGID 191989058</t>
  </si>
  <si>
    <t>35: Obsolète dans le RegBL. Le bâtiment de la MO est déjà lié au bâtiment ayant l'EGID 191970618</t>
  </si>
  <si>
    <t>31: Aucun bâtiment dans la MO pour l'EGID 191971534</t>
  </si>
  <si>
    <t>31: Aucun bâtiment dans la MO pour l'EGID 191972588</t>
  </si>
  <si>
    <t>31: Aucun bâtiment dans la MO pour l'EGID 502185311</t>
  </si>
  <si>
    <t>31: Aucun bâtiment dans la MO pour l'EGID 502185986</t>
  </si>
  <si>
    <t>31: Aucun bâtiment dans la MO pour l'EGID 504123611</t>
  </si>
  <si>
    <t>31: Aucun bâtiment dans la MO pour l'EGID 504123615</t>
  </si>
  <si>
    <t>31: Aucun bâtiment dans la MO pour l'EGID 502208396</t>
  </si>
  <si>
    <t>31: Aucun bâtiment dans la MO pour l'EGID 502188012</t>
  </si>
  <si>
    <t>31: Aucun bâtiment dans la MO pour l'EGID 502153682</t>
  </si>
  <si>
    <t>31: Aucun bâtiment dans la MO pour l'EGID 502153888</t>
  </si>
  <si>
    <t>31: Aucun bâtiment dans la MO pour l'EGID 502153968</t>
  </si>
  <si>
    <t>31: Aucun bâtiment dans la MO pour l'EGID 502153970</t>
  </si>
  <si>
    <t>31: Aucun bâtiment dans la MO pour l'EGID 502154522</t>
  </si>
  <si>
    <t>31: Aucun bâtiment dans la MO pour l'EGID 502154599</t>
  </si>
  <si>
    <t>31: Aucun bâtiment dans la MO pour l'EGID 502154603</t>
  </si>
  <si>
    <t>31: Aucun bâtiment dans la MO pour l'EGID 502154823</t>
  </si>
  <si>
    <t>31: Aucun bâtiment dans la MO pour l'EGID 502154825</t>
  </si>
  <si>
    <t>31: Aucun bâtiment dans la MO pour l'EGID 502154842</t>
  </si>
  <si>
    <t>31: Aucun bâtiment dans la MO pour l'EGID 504083004</t>
  </si>
  <si>
    <t>31: Aucun bâtiment dans la MO pour l'EGID 192005480</t>
  </si>
  <si>
    <t>31: Aucun bâtiment dans la MO pour l'EGID 192005588&lt;/br&gt;33: Le bâtiment 192005588 has GSTAT '1003 im Bau'</t>
  </si>
  <si>
    <t>31: Aucun bâtiment dans la MO pour l'EGID 502159016</t>
  </si>
  <si>
    <t>31: Aucun bâtiment dans la MO pour l'EGID 502235801</t>
  </si>
  <si>
    <t>31: Aucun bâtiment dans la MO pour l'EGID 502236238</t>
  </si>
  <si>
    <t>31: Aucun bâtiment dans la MO pour l'EGID 502236365</t>
  </si>
  <si>
    <t>31: Aucun bâtiment dans la MO pour l'EGID 502236656</t>
  </si>
  <si>
    <t>31: Aucun bâtiment dans la MO pour l'EGID 502187507</t>
  </si>
  <si>
    <t>31: Aucun bâtiment dans la MO pour l'EGID 504081028</t>
  </si>
  <si>
    <t>31: Aucun bâtiment dans la MO pour l'EGID 504099084</t>
  </si>
  <si>
    <t>35: Obsolète dans le RegBL. Le bâtiment de la MO est déjà lié au bâtiment ayant l'EGID 191621940</t>
  </si>
  <si>
    <t>35: Obsolète dans le RegBL. Le bâtiment de la MO est déjà lié au bâtiment ayant l'EGID 1501507</t>
  </si>
  <si>
    <t>35: Obsolète dans le RegBL. Le bâtiment de la MO est déjà lié au bâtiment ayant l'EGID 191846736</t>
  </si>
  <si>
    <t>35: Obsolète dans le RegBL. Le bâtiment de la MO est déjà lié au bâtiment ayant l'EGID 3121247</t>
  </si>
  <si>
    <t>31: Aucun bâtiment dans la MO pour l'EGID 191537295</t>
  </si>
  <si>
    <t>31: Aucun bâtiment dans la MO pour l'EGID 191537324</t>
  </si>
  <si>
    <t>31: Aucun bâtiment dans la MO pour l'EGID 1700411</t>
  </si>
  <si>
    <t>31: Aucun bâtiment dans la MO pour l'EGID 502183932</t>
  </si>
  <si>
    <t>31: Aucun bâtiment dans la MO pour l'EGID 504103507</t>
  </si>
  <si>
    <t>31: Aucun bâtiment dans la MO pour l'EGID 191537252</t>
  </si>
  <si>
    <t>31: Aucun bâtiment dans la MO pour l'EGID 191993581</t>
  </si>
  <si>
    <t>31: Aucun bâtiment dans la MO pour l'EGID 504082898</t>
  </si>
  <si>
    <t>31: Aucun bâtiment dans la MO pour l'EGID 504094804</t>
  </si>
  <si>
    <t>35: Obsolète dans le RegBL. Le bâtiment de la MO est déjà lié au bâtiment ayant l'EGID 191891296</t>
  </si>
  <si>
    <t>35: Obsolète dans le RegBL. Le bâtiment de la MO est déjà lié au bâtiment ayant l'EGID 504103512</t>
  </si>
  <si>
    <t>35: Obsolète dans le RegBL. Le bâtiment de la MO est déjà lié au bâtiment ayant l'EGID 1512770</t>
  </si>
  <si>
    <t>31: Aucun bâtiment dans la MO pour l'EGID 504104059</t>
  </si>
  <si>
    <t>31: Aucun bâtiment dans la MO pour l'EGID 504108669</t>
  </si>
  <si>
    <t>31: Aucun bâtiment dans la MO pour l'EGID 504108978</t>
  </si>
  <si>
    <t>31: Aucun bâtiment dans la MO pour l'EGID 191537253</t>
  </si>
  <si>
    <t>31: Aucun bâtiment dans la MO pour l'EGID 504116708</t>
  </si>
  <si>
    <t>31: Aucun bâtiment dans la MO pour l'EGID 504116869</t>
  </si>
  <si>
    <t>31: Aucun bâtiment dans la MO pour l'EGID 504116901</t>
  </si>
  <si>
    <t>31: Aucun bâtiment dans la MO pour l'EGID 504116953</t>
  </si>
  <si>
    <t>31: Aucun bâtiment dans la MO pour l'EGID 504116966</t>
  </si>
  <si>
    <t>31: Aucun bâtiment dans la MO pour l'EGID 504116999</t>
  </si>
  <si>
    <t>31: Aucun bâtiment dans la MO pour l'EGID 504117000</t>
  </si>
  <si>
    <t>31: Aucun bâtiment dans la MO pour l'EGID 504117001</t>
  </si>
  <si>
    <t>31: Aucun bâtiment dans la MO pour l'EGID 504117026</t>
  </si>
  <si>
    <t>31: Aucun bâtiment dans la MO pour l'EGID 191965255</t>
  </si>
  <si>
    <t>31: Aucun bâtiment dans la MO pour l'EGID 191633493&lt;/br&gt;33: Le bâtiment 191633493 has GSTAT '1003 im Bau'</t>
  </si>
  <si>
    <t>35: Obsolète dans le RegBL. Le bâtiment de la MO est déjà lié au bâtiment ayant l'EGID 504116705</t>
  </si>
  <si>
    <t>31: Aucun bâtiment dans la MO pour l'EGID 502144473</t>
  </si>
  <si>
    <t>31: Aucun bâtiment dans la MO pour l'EGID 502144499</t>
  </si>
  <si>
    <t>31: Aucun bâtiment dans la MO pour l'EGID 502144514</t>
  </si>
  <si>
    <t>31: Aucun bâtiment dans la MO pour l'EGID 504100360</t>
  </si>
  <si>
    <t>31: Aucun bâtiment dans la MO pour l'EGID 502124276</t>
  </si>
  <si>
    <t>31: Aucun bâtiment dans la MO pour l'EGID 235005362</t>
  </si>
  <si>
    <t>31: Aucun bâtiment dans la MO pour l'EGID 502171784</t>
  </si>
  <si>
    <t>31: Aucun bâtiment dans la MO pour l'EGID 502183591</t>
  </si>
  <si>
    <t>31: Aucun bâtiment dans la MO pour l'EGID 502159111</t>
  </si>
  <si>
    <t>31: Aucun bâtiment dans la MO pour l'EGID 502159191</t>
  </si>
  <si>
    <t>31: Aucun bâtiment dans la MO pour l'EGID 502159239</t>
  </si>
  <si>
    <t>31: Aucun bâtiment dans la MO pour l'EGID 502159285</t>
  </si>
  <si>
    <t>31: Aucun bâtiment dans la MO pour l'EGID 502159286</t>
  </si>
  <si>
    <t>31: Aucun bâtiment dans la MO pour l'EGID 502159319</t>
  </si>
  <si>
    <t>31: Aucun bâtiment dans la MO pour l'EGID 502159387</t>
  </si>
  <si>
    <t>31: Aucun bâtiment dans la MO pour l'EGID 502159421</t>
  </si>
  <si>
    <t>31: Aucun bâtiment dans la MO pour l'EGID 502159424</t>
  </si>
  <si>
    <t>31: Aucun bâtiment dans la MO pour l'EGID 502159430</t>
  </si>
  <si>
    <t>31: Aucun bâtiment dans la MO pour l'EGID 502159583</t>
  </si>
  <si>
    <t>31: Aucun bâtiment dans la MO pour l'EGID 502159718</t>
  </si>
  <si>
    <t>31: Aucun bâtiment dans la MO pour l'EGID 502159812</t>
  </si>
  <si>
    <t>31: Aucun bâtiment dans la MO pour l'EGID 504100790</t>
  </si>
  <si>
    <t>35: Obsolète dans le RegBL. Le bâtiment de la MO est déjà lié au bâtiment ayant l'EGID 191989792</t>
  </si>
  <si>
    <t>31: Aucun bâtiment dans la MO pour l'EGID 191890618&lt;/br&gt;33: Le bâtiment 191890618 has GSTAT '1003 im Bau'</t>
  </si>
  <si>
    <t>31: Aucun bâtiment dans la MO pour l'EGID 192001094</t>
  </si>
  <si>
    <t>31: Aucun bâtiment dans la MO pour l'EGID 192001095</t>
  </si>
  <si>
    <t>31: Aucun bâtiment dans la MO pour l'EGID 192011454</t>
  </si>
  <si>
    <t>31: Aucun bâtiment dans la MO pour l'EGID 192011455</t>
  </si>
  <si>
    <t>31: Aucun bâtiment dans la MO pour l'EGID 1517905</t>
  </si>
  <si>
    <t>31: Aucun bâtiment dans la MO pour l'EGID 502170842</t>
  </si>
  <si>
    <t>31: Aucun bâtiment dans la MO pour l'EGID 502171178</t>
  </si>
  <si>
    <t>31: Aucun bâtiment dans la MO pour l'EGID 502171382</t>
  </si>
  <si>
    <t>31: Aucun bâtiment dans la MO pour l'EGID 502171556</t>
  </si>
  <si>
    <t>31: Aucun bâtiment dans la MO pour l'EGID 502171697</t>
  </si>
  <si>
    <t>31: Aucun bâtiment dans la MO pour l'EGID 502171756</t>
  </si>
  <si>
    <t>31: Aucun bâtiment dans la MO pour l'EGID 502171848</t>
  </si>
  <si>
    <t>31: Aucun bâtiment dans la MO pour l'EGID 502171937</t>
  </si>
  <si>
    <t>31: Aucun bâtiment dans la MO pour l'EGID 502171968</t>
  </si>
  <si>
    <t>31: Aucun bâtiment dans la MO pour l'EGID 502172036</t>
  </si>
  <si>
    <t>31: Aucun bâtiment dans la MO pour l'EGID 502172037</t>
  </si>
  <si>
    <t>31: Aucun bâtiment dans la MO pour l'EGID 502172038</t>
  </si>
  <si>
    <t>31: Aucun bâtiment dans la MO pour l'EGID 502172040</t>
  </si>
  <si>
    <t>31: Aucun bâtiment dans la MO pour l'EGID 502172049</t>
  </si>
  <si>
    <t>31: Aucun bâtiment dans la MO pour l'EGID 502172114</t>
  </si>
  <si>
    <t>31: Aucun bâtiment dans la MO pour l'EGID 502172173</t>
  </si>
  <si>
    <t>31: Aucun bâtiment dans la MO pour l'EGID 502172214</t>
  </si>
  <si>
    <t>31: Aucun bâtiment dans la MO pour l'EGID 502172280</t>
  </si>
  <si>
    <t>31: Aucun bâtiment dans la MO pour l'EGID 502172283</t>
  </si>
  <si>
    <t>31: Aucun bâtiment dans la MO pour l'EGID 502172347</t>
  </si>
  <si>
    <t>31: Aucun bâtiment dans la MO pour l'EGID 502172359</t>
  </si>
  <si>
    <t>31: Aucun bâtiment dans la MO pour l'EGID 502172386</t>
  </si>
  <si>
    <t>31: Aucun bâtiment dans la MO pour l'EGID 502172489</t>
  </si>
  <si>
    <t>31: Aucun bâtiment dans la MO pour l'EGID 502172509</t>
  </si>
  <si>
    <t>31: Aucun bâtiment dans la MO pour l'EGID 502172511</t>
  </si>
  <si>
    <t>31: Aucun bâtiment dans la MO pour l'EGID 502172521</t>
  </si>
  <si>
    <t>31: Aucun bâtiment dans la MO pour l'EGID 502172615</t>
  </si>
  <si>
    <t>31: Aucun bâtiment dans la MO pour l'EGID 504110399</t>
  </si>
  <si>
    <t>31: Aucun bâtiment dans la MO pour l'EGID 504110426</t>
  </si>
  <si>
    <t>31: Aucun bâtiment dans la MO pour l'EGID 504110448</t>
  </si>
  <si>
    <t>31: Aucun bâtiment dans la MO pour l'EGID 504110453</t>
  </si>
  <si>
    <t>31: Aucun bâtiment dans la MO pour l'EGID 504110461</t>
  </si>
  <si>
    <t>31: Aucun bâtiment dans la MO pour l'EGID 504110486</t>
  </si>
  <si>
    <t>31: Aucun bâtiment dans la MO pour l'EGID 504110538</t>
  </si>
  <si>
    <t>31: Aucun bâtiment dans la MO pour l'EGID 504110594</t>
  </si>
  <si>
    <t>31: Aucun bâtiment dans la MO pour l'EGID 502185065</t>
  </si>
  <si>
    <t>31: Aucun bâtiment dans la MO pour l'EGID 504121861</t>
  </si>
  <si>
    <t>31: Aucun bâtiment dans la MO pour l'EGID 192004222&lt;/br&gt;33: Le bâtiment 192004222 has GSTAT '1003 im Bau'</t>
  </si>
  <si>
    <t>31: Aucun bâtiment dans la MO pour l'EGID 192004227&lt;/br&gt;33: Le bâtiment 192004227 has GSTAT '1003 im Bau'</t>
  </si>
  <si>
    <t>31: Aucun bâtiment dans la MO pour l'EGID 502209738</t>
  </si>
  <si>
    <t>31: Aucun bâtiment dans la MO pour l'EGID 192011521</t>
  </si>
  <si>
    <t>31: Aucun bâtiment dans la MO pour l'EGID 191958410&lt;/br&gt;33: Le bâtiment 191958410 has GSTAT '1003 im Bau'</t>
  </si>
  <si>
    <t>35: Obsolète dans le RegBL. Le bâtiment de la MO est déjà lié au bâtiment ayant l'EGID 191977179</t>
  </si>
  <si>
    <t>31: Aucun bâtiment dans la MO pour l'EGID 192005819</t>
  </si>
  <si>
    <t>35: Obsolète dans le RegBL. Le bâtiment de la MO est déjà lié au bâtiment ayant l'EGID 191988918</t>
  </si>
  <si>
    <t>35: Obsolète dans le RegBL. Le bâtiment de la MO est déjà lié au bâtiment ayant l'EGID 504093850</t>
  </si>
  <si>
    <t>31: Aucun bâtiment dans la MO pour l'EGID 191980892</t>
  </si>
  <si>
    <t>31: Aucun bâtiment dans la MO pour l'EGID 191537235</t>
  </si>
  <si>
    <t>31: Aucun bâtiment dans la MO pour l'EGID 191993803</t>
  </si>
  <si>
    <t>35: Obsolète dans le RegBL. Le bâtiment de la MO est déjà lié au bâtiment ayant l'EGID 502228396</t>
  </si>
  <si>
    <t>35: Obsolète dans le RegBL. Le bâtiment de la MO est déjà lié au bâtiment ayant l'EGID 191980796</t>
  </si>
  <si>
    <t>31: Aucun bâtiment dans la MO pour l'EGID 191974223</t>
  </si>
  <si>
    <t>31: Aucun bâtiment dans la MO pour l'EGID 191537217</t>
  </si>
  <si>
    <t>31: Aucun bâtiment dans la MO pour l'EGID 191537229</t>
  </si>
  <si>
    <t>31: Aucun bâtiment dans la MO pour l'EGID 191537241</t>
  </si>
  <si>
    <t>31: Aucun bâtiment dans la MO pour l'EGID 191946889</t>
  </si>
  <si>
    <t>31: Aucun bâtiment dans la MO pour l'EGID 191537184</t>
  </si>
  <si>
    <t>31: Aucun bâtiment dans la MO pour l'EGID 191537205</t>
  </si>
  <si>
    <t>31: Aucun bâtiment dans la MO pour l'EGID 191537207</t>
  </si>
  <si>
    <t>31: Aucun bâtiment dans la MO pour l'EGID 191537208</t>
  </si>
  <si>
    <t>31: Aucun bâtiment dans la MO pour l'EGID 191968500</t>
  </si>
  <si>
    <t>31: Aucun bâtiment dans la MO pour l'EGID 192015707</t>
  </si>
  <si>
    <t>31: Aucun bâtiment dans la MO pour l'EGID 191990307</t>
  </si>
  <si>
    <t>31: Aucun bâtiment dans la MO pour l'EGID 502219480</t>
  </si>
  <si>
    <t>31: Aucun bâtiment dans la MO pour l'EGID 502223604</t>
  </si>
  <si>
    <t>31: Aucun bâtiment dans la MO pour l'EGID 191958044</t>
  </si>
  <si>
    <t>31: Aucun bâtiment dans la MO pour l'EGID 502157834</t>
  </si>
  <si>
    <t>31: Aucun bâtiment dans la MO pour l'EGID 502157935</t>
  </si>
  <si>
    <t>31: Aucun bâtiment dans la MO pour l'EGID 502158657</t>
  </si>
  <si>
    <t>31: Aucun bâtiment dans la MO pour l'EGID 502158666</t>
  </si>
  <si>
    <t>31: Aucun bâtiment dans la MO pour l'EGID 502162311</t>
  </si>
  <si>
    <t>31: Aucun bâtiment dans la MO pour l'EGID 504091412</t>
  </si>
  <si>
    <t>31: Aucun bâtiment dans la MO pour l'EGID 504091587</t>
  </si>
  <si>
    <t>35: Obsolète dans le RegBL. Le bâtiment de la MO est déjà lié au bâtiment ayant l'EGID 191993508</t>
  </si>
  <si>
    <t>35: Obsolète dans le RegBL. Le bâtiment de la MO est déjà lié au bâtiment ayant l'EGID 504109485</t>
  </si>
  <si>
    <t>35: Obsolète dans le RegBL. Le bâtiment de la MO est déjà lié au bâtiment ayant l'EGID 235003757</t>
  </si>
  <si>
    <t>35: Obsolète dans le RegBL. Le bâtiment de la MO est déjà lié au bâtiment ayant l'EGID 235554387</t>
  </si>
  <si>
    <t>31: Aucun bâtiment dans la MO pour l'EGID 502143120</t>
  </si>
  <si>
    <t>31: Aucun bâtiment dans la MO pour l'EGID 504109449</t>
  </si>
  <si>
    <t>31: Aucun bâtiment dans la MO pour l'EGID 502236388</t>
  </si>
  <si>
    <t>35: Obsolète dans le RegBL. Le bâtiment de la MO est déjà lié au bâtiment ayant l'EGID 502228869</t>
  </si>
  <si>
    <t>35: Obsolète dans le RegBL. Le bâtiment de la MO est déjà lié au bâtiment ayant l'EGID 502227320</t>
  </si>
  <si>
    <t>31: Aucun bâtiment dans la MO pour l'EGID 504077238</t>
  </si>
  <si>
    <t>31: Aucun bâtiment dans la MO pour l'EGID 191988488&lt;/br&gt;33: Le bâtiment 191988488 has GSTAT '1003 im Bau'</t>
  </si>
  <si>
    <t>31: Aucun bâtiment dans la MO pour l'EGID 191983524</t>
  </si>
  <si>
    <t>31: Aucun bâtiment dans la MO pour l'EGID 191910994</t>
  </si>
  <si>
    <t>35: Obsolète dans le RegBL. Le bâtiment de la MO est déjà lié au bâtiment ayant l'EGID 191848807</t>
  </si>
  <si>
    <t>35: Obsolète dans le RegBL. Le bâtiment de la MO est déjà lié au bâtiment ayant l'EGID 191960916</t>
  </si>
  <si>
    <t>35: Obsolète dans le RegBL. Le bâtiment de la MO est déjà lié au bâtiment ayant l'EGID 191960922</t>
  </si>
  <si>
    <t>35: Obsolète dans le RegBL. Le bâtiment de la MO est déjà lié au bâtiment ayant l'EGID 191960953</t>
  </si>
  <si>
    <t>35: Obsolète dans le RegBL. Le bâtiment de la MO est déjà lié au bâtiment ayant l'EGID 191960969</t>
  </si>
  <si>
    <t>35: Obsolète dans le RegBL. Le bâtiment de la MO est déjà lié au bâtiment ayant l'EGID 191985588</t>
  </si>
  <si>
    <t>35: Obsolète dans le RegBL. Le bâtiment de la MO est déjà lié au bâtiment ayant l'EGID 192003597</t>
  </si>
  <si>
    <t>35: Obsolète dans le RegBL. Le bâtiment de la MO est déjà lié au bâtiment ayant l'EGID 192003604</t>
  </si>
  <si>
    <t>35: Obsolète dans le RegBL. Le bâtiment de la MO est déjà lié au bâtiment ayant l'EGID 192012134</t>
  </si>
  <si>
    <t>35: Obsolète dans le RegBL. Le bâtiment de la MO est déjà lié au bâtiment ayant l'EGID 191955699</t>
  </si>
  <si>
    <t>35: Obsolète dans le RegBL. Le bâtiment de la MO est déjà lié au bâtiment ayant l'EGID 191982466</t>
  </si>
  <si>
    <t>35: Obsolète dans le RegBL. Le bâtiment de la MO est déjà lié au bâtiment ayant l'EGID 192014176</t>
  </si>
  <si>
    <t>35: Obsolète dans le RegBL. Le bâtiment de la MO est déjà lié au bâtiment ayant l'EGID 192014233</t>
  </si>
  <si>
    <t>35: Obsolète dans le RegBL. Le bâtiment de la MO est déjà lié au bâtiment ayant l'EGID 1521696</t>
  </si>
  <si>
    <t>35: Obsolète dans le RegBL. Le bâtiment de la MO est déjà lié au bâtiment ayant l'EGID 191990957</t>
  </si>
  <si>
    <t>35: Obsolète dans le RegBL. Le bâtiment de la MO est déjà lié au bâtiment ayant l'EGID 192016580</t>
  </si>
  <si>
    <t>35: Obsolète dans le RegBL. Le bâtiment de la MO est déjà lié au bâtiment ayant l'EGID 235554385</t>
  </si>
  <si>
    <t>35: Obsolète dans le RegBL. Le bâtiment de la MO est déjà lié au bâtiment ayant l'EGID 502236161</t>
  </si>
  <si>
    <t>31: Aucun bâtiment dans la MO pour l'EGID 502174550</t>
  </si>
  <si>
    <t>35: Obsolète dans le RegBL. Le bâtiment de la MO est déjà lié au bâtiment ayant l'EGID 502146265</t>
  </si>
  <si>
    <t>35: Obsolète dans le RegBL. Le bâtiment de la MO est déjà lié au bâtiment ayant l'EGID 160003616</t>
  </si>
  <si>
    <t>42: la catégorie 1040 n'est pas cohérente avec le topic Objets divers de la MO&lt;/br&gt;62: 2 bâtiments du RegBL (1510953, 1510967) à l'intérieur du même polygone de la MO</t>
  </si>
  <si>
    <t>31: Aucun bâtiment dans la MO pour l'EGID 504077453</t>
  </si>
  <si>
    <t>31: Aucun bâtiment dans la MO pour l'EGID 502157301</t>
  </si>
  <si>
    <t>31: Aucun bâtiment dans la MO pour l'EGID 502157302</t>
  </si>
  <si>
    <t>31: Aucun bâtiment dans la MO pour l'EGID 502157303</t>
  </si>
  <si>
    <t>35: Obsolète dans le RegBL. Le bâtiment de la MO est déjà lié au bâtiment ayant l'EGID 191840214</t>
  </si>
  <si>
    <t>35: Obsolète dans le RegBL. Le bâtiment de la MO est déjà lié au bâtiment ayant l'EGID 191602246</t>
  </si>
  <si>
    <t>35: Obsolète dans le RegBL. Le bâtiment de la MO est déjà lié au bâtiment ayant l'EGID 191602260</t>
  </si>
  <si>
    <t>31: Aucun bâtiment dans la MO pour l'EGID 191995688</t>
  </si>
  <si>
    <t>31: Aucun bâtiment dans la MO pour l'EGID 502161091</t>
  </si>
  <si>
    <t>31: Aucun bâtiment dans la MO pour l'EGID 192005332</t>
  </si>
  <si>
    <t>35: Obsolète dans le RegBL. Le bâtiment de la MO est déjà lié au bâtiment ayant l'EGID 191957996</t>
  </si>
  <si>
    <t>35: Obsolète dans le RegBL. Le bâtiment de la MO est déjà lié au bâtiment ayant l'EGID 191958001</t>
  </si>
  <si>
    <t>12: Lié au bâtiment avec l'EGID 191971002 dans la même commune&lt;/br&gt;42: la catégorie 1020 n'est pas cohérente avec le topic Objets divers de la MO&lt;/br&gt;62: 2 bâtiments du RegBL (191971002, 192001538) à l'intérieur du même polygone de la MO</t>
  </si>
  <si>
    <t>12: Lié au bâtiment avec l'EGID 192001538 dans la même commune&lt;/br&gt;42: la catégorie 1020 n'est pas cohérente avec le topic Objets divers de la MO&lt;/br&gt;62: 2 bâtiments du RegBL (191971002, 192001538) à l'intérieur du même polygone de la MO</t>
  </si>
  <si>
    <t>31: Aucun bâtiment dans la MO pour l'EGID 502146649</t>
  </si>
  <si>
    <t>31: Aucun bâtiment dans la MO pour l'EGID 502207530</t>
  </si>
  <si>
    <t>31: Aucun bâtiment dans la MO pour l'EGID 192004624</t>
  </si>
  <si>
    <t>35: Obsolète dans le RegBL. Le bâtiment de la MO est déjà lié au bâtiment ayant l'EGID 191848697</t>
  </si>
  <si>
    <t>35: Obsolète dans le RegBL. Le bâtiment de la MO est déjà lié au bâtiment ayant l'EGID 191848844</t>
  </si>
  <si>
    <t>35: Obsolète dans le RegBL. Le bâtiment de la MO est déjà lié au bâtiment ayant l'EGID 191848856</t>
  </si>
  <si>
    <t>35: Obsolète dans le RegBL. Le bâtiment de la MO est déjà lié au bâtiment ayant l'EGID 502157848</t>
  </si>
  <si>
    <t>35: Obsolète dans le RegBL. Le bâtiment de la MO est déjà lié au bâtiment ayant l'EGID 192021503</t>
  </si>
  <si>
    <t>31: Aucun bâtiment dans la MO pour l'EGID 191977176</t>
  </si>
  <si>
    <t>31: Aucun bâtiment dans la MO pour l'EGID 191982169</t>
  </si>
  <si>
    <t>31: Aucun bâtiment dans la MO pour l'EGID 192005326</t>
  </si>
  <si>
    <t>42: la catégorie 1030 n'est pas cohérente avec le topic Objets divers de la MO&lt;/br&gt;52: l'EGID de la MO 191678411ne correspond pas à l'EGID du RegBL 191671931</t>
  </si>
  <si>
    <t>42: la catégorie 1020 n'est pas cohérente avec le topic Objets divers de la MO&lt;/br&gt;62: 2 bâtiments du RegBL (191803535, 191854343) à l'intérieur du même polygone de la MO</t>
  </si>
  <si>
    <t>35: Obsolète dans le RegBL. Le bâtiment de la MO est déjà lié au bâtiment ayant l'EGID 1507882</t>
  </si>
  <si>
    <t>35: Obsolète dans le RegBL. Le bâtiment de la MO est déjà lié au bâtiment ayant l'EGID 235555337</t>
  </si>
  <si>
    <t>35: Obsolète dans le RegBL. Le bâtiment de la MO est déjà lié au bâtiment ayant l'EGID 192017543</t>
  </si>
  <si>
    <t>35: Obsolète dans le RegBL. Le bâtiment de la MO est déjà lié au bâtiment ayant l'EGID 502186326</t>
  </si>
  <si>
    <t>35: Obsolète dans le RegBL. Le bâtiment de la MO est déjà lié au bâtiment ayant l'EGID 3141353</t>
  </si>
  <si>
    <t>35: Obsolète dans le RegBL. Le bâtiment de la MO est déjà lié au bâtiment ayant l'EGID 1520919</t>
  </si>
  <si>
    <t>35: Obsolète dans le RegBL. Le bâtiment de la MO est déjà lié au bâtiment ayant l'EGID 1535107</t>
  </si>
  <si>
    <t>35: Obsolète dans le RegBL. Le bâtiment de la MO est déjà lié au bâtiment ayant l'EGID 502156896</t>
  </si>
  <si>
    <t>35: Obsolète dans le RegBL. Le bâtiment de la MO est déjà lié au bâtiment ayant l'EGID 1545713</t>
  </si>
  <si>
    <t>31: Aucun bâtiment dans la MO pour l'EGID 504076421</t>
  </si>
  <si>
    <t>31: Aucun bâtiment dans la MO pour l'EGID 192023423</t>
  </si>
  <si>
    <t>31: Aucun bâtiment dans la MO pour l'EGID 504091055</t>
  </si>
  <si>
    <t>31: Aucun bâtiment dans la MO pour l'EGID 502142671</t>
  </si>
  <si>
    <t>31: Aucun bâtiment dans la MO pour l'EGID 192024222</t>
  </si>
  <si>
    <t>31: Aucun bâtiment dans la MO pour l'EGID 502196766</t>
  </si>
  <si>
    <t>31: Aucun bâtiment dans la MO pour l'EGID 502187671</t>
  </si>
  <si>
    <t>31: Aucun bâtiment dans la MO pour l'EGID 502160673</t>
  </si>
  <si>
    <t>31: Aucun bâtiment dans la MO pour l'EGID 192013435</t>
  </si>
  <si>
    <t>31: Aucun bâtiment dans la MO pour l'EGID 504123269</t>
  </si>
  <si>
    <t>31: Aucun bâtiment dans la MO pour l'EGID 191990965</t>
  </si>
  <si>
    <t>31: Aucun bâtiment dans la MO pour l'EGID 191962526</t>
  </si>
  <si>
    <t>31: Aucun bâtiment dans la MO pour l'EGID 504090932</t>
  </si>
  <si>
    <t>31: Aucun bâtiment dans la MO pour l'EGID 192017631</t>
  </si>
  <si>
    <t>31: Aucun bâtiment dans la MO pour l'EGID 191980753</t>
  </si>
  <si>
    <t>35: Obsolète dans le RegBL. Le bâtiment de la MO est déjà lié au bâtiment ayant l'EGID 1514654</t>
  </si>
  <si>
    <t>35: Obsolète dans le RegBL. Le bâtiment de la MO est déjà lié au bâtiment ayant l'EGID 192018486</t>
  </si>
  <si>
    <t>31: Aucun bâtiment dans la MO pour l'EGID 504078390</t>
  </si>
  <si>
    <t>31: Aucun bâtiment dans la MO pour l'EGID 192026861&lt;/br&gt;33: Le bâtiment 192026861 has GSTAT '1003 im Bau'</t>
  </si>
  <si>
    <t>31: Aucun bâtiment dans la MO pour l'EGID 192016248&lt;/br&gt;33: Le bâtiment 192016248 has GSTAT '1003 im Bau'</t>
  </si>
  <si>
    <t>31: Aucun bâtiment dans la MO pour l'EGID 191537378</t>
  </si>
  <si>
    <t>31: Aucun bâtiment dans la MO pour l'EGID 9063083</t>
  </si>
  <si>
    <t>31: Aucun bâtiment dans la MO pour l'EGID 502171996</t>
  </si>
  <si>
    <t>31: Aucun bâtiment dans la MO pour l'EGID 192009070&lt;/br&gt;33: Le bâtiment 192009070 has GSTAT '1003 im Bau'</t>
  </si>
  <si>
    <t>31: Aucun bâtiment dans la MO pour l'EGID 191961559&lt;/br&gt;33: Le bâtiment 191961559 has GSTAT '1003 im Bau'</t>
  </si>
  <si>
    <t>31: Aucun bâtiment dans la MO pour l'EGID 191961561&lt;/br&gt;33: Le bâtiment 191961561 has GSTAT '1003 im Bau'</t>
  </si>
  <si>
    <t>31: Aucun bâtiment dans la MO pour l'EGID 191970321&lt;/br&gt;33: Le bâtiment 191970321 has GSTAT '1003 im Bau'</t>
  </si>
  <si>
    <t>31: Aucun bâtiment dans la MO pour l'EGID 191907900</t>
  </si>
  <si>
    <t>35: Obsolète dans le RegBL. Le bâtiment de la MO est déjà lié au bâtiment ayant l'EGID 191950411</t>
  </si>
  <si>
    <t>35: Obsolète dans le RegBL. Le bâtiment de la MO est déjà lié au bâtiment ayant l'EGID 191978301</t>
  </si>
  <si>
    <t>35: Obsolète dans le RegBL. Le bâtiment de la MO est déjà lié au bâtiment ayant l'EGID 191966097</t>
  </si>
  <si>
    <t>35: Obsolète dans le RegBL. Le bâtiment de la MO est déjà lié au bâtiment ayant l'EGID 1504194</t>
  </si>
  <si>
    <t>31: Aucun bâtiment dans la MO pour l'EGID 191537373</t>
  </si>
  <si>
    <t>31: Aucun bâtiment dans la MO pour l'EGID 191537374</t>
  </si>
  <si>
    <t>31: Aucun bâtiment dans la MO pour l'EGID 191537375</t>
  </si>
  <si>
    <t>31: Aucun bâtiment dans la MO pour l'EGID 502176868</t>
  </si>
  <si>
    <t>31: Aucun bâtiment dans la MO pour l'EGID 504098800</t>
  </si>
  <si>
    <t>31: Aucun bâtiment dans la MO pour l'EGID 504098805</t>
  </si>
  <si>
    <t>35: Obsolète dans le RegBL. Le bâtiment de la MO est déjà lié au bâtiment ayant l'EGID 192015968</t>
  </si>
  <si>
    <t>35: Obsolète dans le RegBL. Le bâtiment de la MO est déjà lié au bâtiment ayant l'EGID 1544583</t>
  </si>
  <si>
    <t>31: Aucun bâtiment dans la MO pour l'EGID 191988056</t>
  </si>
  <si>
    <t>31: Aucun bâtiment dans la MO pour l'EGID 502155829</t>
  </si>
  <si>
    <t>31: Aucun bâtiment dans la MO pour l'EGID 502158771</t>
  </si>
  <si>
    <t>31: Aucun bâtiment dans la MO pour l'EGID 192028502&lt;/br&gt;33: Le bâtiment 192028502 has GSTAT '1003 im Bau'</t>
  </si>
  <si>
    <t>31: Aucun bâtiment dans la MO pour l'EGID 504105365</t>
  </si>
  <si>
    <t>31: Aucun bâtiment dans la MO pour l'EGID 504105366</t>
  </si>
  <si>
    <t>31: Aucun bâtiment dans la MO pour l'EGID 1510228</t>
  </si>
  <si>
    <t>31: Aucun bâtiment dans la MO pour l'EGID 504109863</t>
  </si>
  <si>
    <t>31: Aucun bâtiment dans la MO pour l'EGID 191973339&lt;/br&gt;33: Le bâtiment 191973339 has GSTAT '1003 im Bau'</t>
  </si>
  <si>
    <t>31: Aucun bâtiment dans la MO pour l'EGID 1528616</t>
  </si>
  <si>
    <t>31: Aucun bâtiment dans la MO pour l'EGID 502187227</t>
  </si>
  <si>
    <t>31: Aucun bâtiment dans la MO pour l'EGID 502187230</t>
  </si>
  <si>
    <t>31: Aucun bâtiment dans la MO pour l'EGID 192026243&lt;/br&gt;33: Le bâtiment 192026243 has GSTAT '1003 im Bau'</t>
  </si>
  <si>
    <t>31: Aucun bâtiment dans la MO pour l'EGID 192030065&lt;/br&gt;33: Le bâtiment 192030065 has GSTAT '1003 im Bau'</t>
  </si>
  <si>
    <t>31: Aucun bâtiment dans la MO pour l'EGID 502162334</t>
  </si>
  <si>
    <t>31: Aucun bâtiment dans la MO pour l'EGID 504098771</t>
  </si>
  <si>
    <t>31: Aucun bâtiment dans la MO pour l'EGID 504101600</t>
  </si>
  <si>
    <t>35: Obsolète dans le RegBL. Le bâtiment de la MO est déjà lié au bâtiment ayant l'EGID 192030059</t>
  </si>
  <si>
    <t>35: Obsolète dans le RegBL. Le bâtiment de la MO est déjà lié au bâtiment ayant l'EGID 192014730</t>
  </si>
  <si>
    <t>31: Aucun bâtiment dans la MO pour l'EGID 502207033</t>
  </si>
  <si>
    <t>31: Aucun bâtiment dans la MO pour l'EGID 192006752</t>
  </si>
  <si>
    <t>31: Aucun bâtiment dans la MO pour l'EGID 504091005</t>
  </si>
  <si>
    <t>35: Obsolète dans le RegBL. Le bâtiment de la MO est déjà lié au bâtiment ayant l'EGID 191964692</t>
  </si>
  <si>
    <t>35: Obsolète dans le RegBL. Le bâtiment de la MO est déjà lié au bâtiment ayant l'EGID 192025316</t>
  </si>
  <si>
    <t>31: Aucun bâtiment dans la MO pour l'EGID 192011828&lt;/br&gt;33: Le bâtiment 192011828 has GSTAT '1003 im Bau'</t>
  </si>
  <si>
    <t>35: Obsolète dans le RegBL. Le bâtiment de la MO est déjà lié au bâtiment ayant l'EGID 192031955</t>
  </si>
  <si>
    <t>31: Aucun bâtiment dans la MO pour l'EGID 191988470</t>
  </si>
  <si>
    <t>31: Aucun bâtiment dans la MO pour l'EGID 502157339</t>
  </si>
  <si>
    <t>31: Aucun bâtiment dans la MO pour l'EGID 502157682</t>
  </si>
  <si>
    <t>35: Obsolète dans le RegBL. Le bâtiment de la MO est déjà lié au bâtiment ayant l'EGID 3092631</t>
  </si>
  <si>
    <t>31: Aucun bâtiment dans la MO pour l'EGID 191965618</t>
  </si>
  <si>
    <t>31: Aucun bâtiment dans la MO pour l'EGID 192018506</t>
  </si>
  <si>
    <t>31: Aucun bâtiment dans la MO pour l'EGID 192005267</t>
  </si>
  <si>
    <t>31: Aucun bâtiment dans la MO pour l'EGID 191983893</t>
  </si>
  <si>
    <t>31: Aucun bâtiment dans la MO pour l'EGID 191974309</t>
  </si>
  <si>
    <t>31: Aucun bâtiment dans la MO pour l'EGID 191983551</t>
  </si>
  <si>
    <t>35: Obsolète dans le RegBL. Le bâtiment de la MO est déjà lié au bâtiment ayant l'EGID 1503483</t>
  </si>
  <si>
    <t>35: Obsolète dans le RegBL. Le bâtiment de la MO est déjà lié au bâtiment ayant l'EGID 504082167</t>
  </si>
  <si>
    <t>31: Aucun bâtiment dans la MO pour l'EGID 191830694</t>
  </si>
  <si>
    <t>31: Aucun bâtiment dans la MO pour l'EGID 504117708</t>
  </si>
  <si>
    <t>31: Aucun bâtiment dans la MO pour l'EGID 502186896</t>
  </si>
  <si>
    <t>31: Aucun bâtiment dans la MO pour l'EGID 502186915</t>
  </si>
  <si>
    <t>31: Aucun bâtiment dans la MO pour l'EGID 502186943</t>
  </si>
  <si>
    <t>31: Aucun bâtiment dans la MO pour l'EGID 191972306</t>
  </si>
  <si>
    <t>35: Obsolète dans le RegBL. Le bâtiment de la MO est déjà lié au bâtiment ayant l'EGID 192034776</t>
  </si>
  <si>
    <t>35: Obsolète dans le RegBL. Le bâtiment de la MO est déjà lié au bâtiment ayant l'EGID 191992545</t>
  </si>
  <si>
    <t>43: Le bâtiment 191704657a été trouvé, mais la catégorie est '1010 Habitation provisoire'</t>
  </si>
  <si>
    <t>31: Aucun bâtiment dans la MO pour l'EGID 504090635</t>
  </si>
  <si>
    <t>31: Aucun bâtiment dans la MO pour l'EGID 504094022</t>
  </si>
  <si>
    <t>35: Obsolète dans le RegBL. Le bâtiment de la MO est déjà lié au bâtiment ayant l'EGID 192034774</t>
  </si>
  <si>
    <t>35: Obsolète dans le RegBL. Le bâtiment de la MO est déjà lié au bâtiment ayant l'EGID 192014358</t>
  </si>
  <si>
    <t>31: Aucun bâtiment dans la MO pour l'EGID 191537347</t>
  </si>
  <si>
    <t>31: Aucun bâtiment dans la MO pour l'EGID 191537351</t>
  </si>
  <si>
    <t>31: Aucun bâtiment dans la MO pour l'EGID 191537352</t>
  </si>
  <si>
    <t>31: Aucun bâtiment dans la MO pour l'EGID 191537371</t>
  </si>
  <si>
    <t>31: Aucun bâtiment dans la MO pour l'EGID 191537372</t>
  </si>
  <si>
    <t>31: Aucun bâtiment dans la MO pour l'EGID 504118491</t>
  </si>
  <si>
    <t>31: Aucun bâtiment dans la MO pour l'EGID 504118594</t>
  </si>
  <si>
    <t>31: Aucun bâtiment dans la MO pour l'EGID 504118677</t>
  </si>
  <si>
    <t>31: Aucun bâtiment dans la MO pour l'EGID 504118834</t>
  </si>
  <si>
    <t>31: Aucun bâtiment dans la MO pour l'EGID 192004774</t>
  </si>
  <si>
    <t>35: Obsolète dans le RegBL. Le bâtiment de la MO est déjà lié au bâtiment ayant l'EGID 192034777</t>
  </si>
  <si>
    <t>35: Obsolète dans le RegBL. Le bâtiment de la MO est déjà lié au bâtiment ayant l'EGID 192034778</t>
  </si>
  <si>
    <t>31: Aucun bâtiment dans la MO pour l'EGID 192038026</t>
  </si>
  <si>
    <t>31: Aucun bâtiment dans la MO pour l'EGID 192038029</t>
  </si>
  <si>
    <t>31: Aucun bâtiment dans la MO pour l'EGID 192038032</t>
  </si>
  <si>
    <t>31: Aucun bâtiment dans la MO pour l'EGID 191998494</t>
  </si>
  <si>
    <t>31: Aucun bâtiment dans la MO pour l'EGID 504102162</t>
  </si>
  <si>
    <t>35: Obsolète dans le RegBL. Le bâtiment de la MO est déjà lié au bâtiment ayant l'EGID 191950239</t>
  </si>
  <si>
    <t>31: Aucun bâtiment dans la MO pour l'EGID 191987362</t>
  </si>
  <si>
    <t>35: Obsolète dans le RegBL. Le bâtiment de la MO est déjà lié au bâtiment ayant l'EGID 192038030</t>
  </si>
  <si>
    <t>35: Obsolète dans le RegBL. Le bâtiment de la MO est déjà lié au bâtiment ayant l'EGID 192037071</t>
  </si>
  <si>
    <t>31: Aucun bâtiment dans la MO pour l'EGID 192020657</t>
  </si>
  <si>
    <t>31: Aucun bâtiment dans la MO pour l'EGID 192020658</t>
  </si>
  <si>
    <t>31: Aucun bâtiment dans la MO pour l'EGID 192020659</t>
  </si>
  <si>
    <t>31: Aucun bâtiment dans la MO pour l'EGID 502155637</t>
  </si>
  <si>
    <t>31: Aucun bâtiment dans la MO pour l'EGID 191994379</t>
  </si>
  <si>
    <t>35: Obsolète dans le RegBL. Le bâtiment de la MO est déjà lié au bâtiment ayant l'EGID 191991243</t>
  </si>
  <si>
    <t>31: Aucun bâtiment dans la MO pour l'EGID 502172122</t>
  </si>
  <si>
    <t>31: Aucun bâtiment dans la MO pour l'EGID 502174756</t>
  </si>
  <si>
    <t>31: Aucun bâtiment dans la MO pour l'EGID 192002162&lt;/br&gt;33: Le bâtiment 192002162 has GSTAT '1003 im Bau'</t>
  </si>
  <si>
    <t>31: Aucun bâtiment dans la MO pour l'EGID 192026621&lt;/br&gt;33: Le bâtiment 192026621 has GSTAT '1003 im Bau'</t>
  </si>
  <si>
    <t>35: Obsolète dans le RegBL. Le bâtiment de la MO est déjà lié au bâtiment ayant l'EGID 192010078</t>
  </si>
  <si>
    <t>35: Obsolète dans le RegBL. Le bâtiment de la MO est déjà lié au bâtiment ayant l'EGID 192003941</t>
  </si>
  <si>
    <t>35: Obsolète dans le RegBL. Le bâtiment de la MO est déjà lié au bâtiment ayant l'EGID 191599419</t>
  </si>
  <si>
    <t>35: Obsolète dans le RegBL. Le bâtiment de la MO est déjà lié au bâtiment ayant l'EGID 191954513</t>
  </si>
  <si>
    <t>31: Aucun bâtiment dans la MO pour l'EGID 502186191</t>
  </si>
  <si>
    <t>31: Aucun bâtiment dans la MO pour l'EGID 502186327</t>
  </si>
  <si>
    <t>31: Aucun bâtiment dans la MO pour l'EGID 502186328</t>
  </si>
  <si>
    <t>31: Aucun bâtiment dans la MO pour l'EGID 502186329</t>
  </si>
  <si>
    <t>31: Aucun bâtiment dans la MO pour l'EGID 504082072</t>
  </si>
  <si>
    <t>31: Aucun bâtiment dans la MO pour l'EGID 502155035</t>
  </si>
  <si>
    <t>31: Aucun bâtiment dans la MO pour l'EGID 502142902</t>
  </si>
  <si>
    <t>31: Aucun bâtiment dans la MO pour l'EGID 502143242</t>
  </si>
  <si>
    <t>31: Aucun bâtiment dans la MO pour l'EGID 504117652</t>
  </si>
  <si>
    <t>31: Aucun bâtiment dans la MO pour l'EGID 504117709</t>
  </si>
  <si>
    <t>31: Aucun bâtiment dans la MO pour l'EGID 504117743</t>
  </si>
  <si>
    <t>31: Aucun bâtiment dans la MO pour l'EGID 504117777</t>
  </si>
  <si>
    <t>31: Aucun bâtiment dans la MO pour l'EGID 504117813</t>
  </si>
  <si>
    <t>31: Aucun bâtiment dans la MO pour l'EGID 192030657</t>
  </si>
  <si>
    <t>31: Aucun bâtiment dans la MO pour l'EGID 192030658</t>
  </si>
  <si>
    <t>31: Aucun bâtiment dans la MO pour l'EGID 192030659</t>
  </si>
  <si>
    <t>31: Aucun bâtiment dans la MO pour l'EGID 502162611</t>
  </si>
  <si>
    <t>35: Obsolète dans le RegBL. Le bâtiment de la MO est déjà lié au bâtiment ayant l'EGID 191718542</t>
  </si>
  <si>
    <t>31: Aucun bâtiment dans la MO pour l'EGID 192037219</t>
  </si>
  <si>
    <t>31: Aucun bâtiment dans la MO pour l'EGID 191983568&lt;/br&gt;33: Le bâtiment 191983568 has GSTAT '1003 im Bau'</t>
  </si>
  <si>
    <t>31: Aucun bâtiment dans la MO pour l'EGID 191983569&lt;/br&gt;33: Le bâtiment 191983569 has GSTAT '1003 im Bau'</t>
  </si>
  <si>
    <t>31: Aucun bâtiment dans la MO pour l'EGID 192022535</t>
  </si>
  <si>
    <t>31: Aucun bâtiment dans la MO pour l'EGID 502172094</t>
  </si>
  <si>
    <t>31: Aucun bâtiment dans la MO pour l'EGID 502021691</t>
  </si>
  <si>
    <t>31: Aucun bâtiment dans la MO pour l'EGID 504080917</t>
  </si>
  <si>
    <t>31: Aucun bâtiment dans la MO pour l'EGID 192031734&lt;/br&gt;33: Le bâtiment 192031734 has GSTAT '1003 im Bau'</t>
  </si>
  <si>
    <t>31: Aucun bâtiment dans la MO pour l'EGID 192030983</t>
  </si>
  <si>
    <t>31: Aucun bâtiment dans la MO pour l'EGID 191951271</t>
  </si>
  <si>
    <t>31: Aucun bâtiment dans la MO pour l'EGID 192022553</t>
  </si>
  <si>
    <t>31: Aucun bâtiment dans la MO pour l'EGID 192030253</t>
  </si>
  <si>
    <t>31: Aucun bâtiment dans la MO pour l'EGID 192042995</t>
  </si>
  <si>
    <t>31: Aucun bâtiment dans la MO pour l'EGID 191974693</t>
  </si>
  <si>
    <t>31: Aucun bâtiment dans la MO pour l'EGID 192044903</t>
  </si>
  <si>
    <t>31: Aucun bâtiment dans la MO pour l'EGID 192045113</t>
  </si>
  <si>
    <t>31: Aucun bâtiment dans la MO pour l'EGID 192045200</t>
  </si>
  <si>
    <t>31: Aucun bâtiment dans la MO pour l'EGID 192045202</t>
  </si>
  <si>
    <t>31: Aucun bâtiment dans la MO pour l'EGID 192045204</t>
  </si>
  <si>
    <t>31: Aucun bâtiment dans la MO pour l'EGID 191988921</t>
  </si>
  <si>
    <t>31: Aucun bâtiment dans la MO pour l'EGID 192018402</t>
  </si>
  <si>
    <t>31: Aucun bâtiment dans la MO pour l'EGID 191983410</t>
  </si>
  <si>
    <t>31: Aucun bâtiment dans la MO pour l'EGID 191878568</t>
  </si>
  <si>
    <t>35: Obsolète dans le RegBL. Le bâtiment de la MO est déjà lié au bâtiment ayant l'EGID 3090938</t>
  </si>
  <si>
    <t>31: Aucun bâtiment dans la MO pour l'EGID 504078372</t>
  </si>
  <si>
    <t>31: Aucun bâtiment dans la MO pour l'EGID 502143239</t>
  </si>
  <si>
    <t>31: Aucun bâtiment dans la MO pour l'EGID 191994714</t>
  </si>
  <si>
    <t>31: Aucun bâtiment dans la MO pour l'EGID 504076752</t>
  </si>
  <si>
    <t>31: Aucun bâtiment dans la MO pour l'EGID 192018089&lt;/br&gt;33: Le bâtiment 192018089 has GSTAT '1003 im Bau'</t>
  </si>
  <si>
    <t>31: Aucun bâtiment dans la MO pour l'EGID 192030108</t>
  </si>
  <si>
    <t>31: Aucun bâtiment dans la MO pour l'EGID 502197431</t>
  </si>
  <si>
    <t>31: Aucun bâtiment dans la MO pour l'EGID 502155650</t>
  </si>
  <si>
    <t>31: Aucun bâtiment dans la MO pour l'EGID 191974392</t>
  </si>
  <si>
    <t>31: Aucun bâtiment dans la MO pour l'EGID 191999644</t>
  </si>
  <si>
    <t>31: Aucun bâtiment dans la MO pour l'EGID 502162743</t>
  </si>
  <si>
    <t>31: Aucun bâtiment dans la MO pour l'EGID 504088214</t>
  </si>
  <si>
    <t>31: Aucun bâtiment dans la MO pour l'EGID 504091408</t>
  </si>
  <si>
    <t>35: Obsolète dans le RegBL. Le bâtiment de la MO est déjà lié au bâtiment ayant l'EGID 191665611</t>
  </si>
  <si>
    <t>35: Obsolète dans le RegBL. Le bâtiment de la MO est déjà lié au bâtiment ayant l'EGID 235004769</t>
  </si>
  <si>
    <t>35: Obsolète dans le RegBL. Le bâtiment de la MO est déjà lié au bâtiment ayant l'EGID 192008342</t>
  </si>
  <si>
    <t>12: Lié au bâtiment avec l'EGID 504100065 dans la même commune&lt;/br&gt;42: la catégorie 1080 n'est pas cohérente avec le topic Couverture du sol de la MO</t>
  </si>
  <si>
    <t>31: Aucun bâtiment dans la MO pour l'EGID 192047236</t>
  </si>
  <si>
    <t>31: Aucun bâtiment dans la MO pour l'EGID 192046889</t>
  </si>
  <si>
    <t>31: Aucun bâtiment dans la MO pour l'EGID 502196656</t>
  </si>
  <si>
    <t>31: Aucun bâtiment dans la MO pour l'EGID 192037126</t>
  </si>
  <si>
    <t>31: Aucun bâtiment dans la MO pour l'EGID 191714741</t>
  </si>
  <si>
    <t>31: Aucun bâtiment dans la MO pour l'EGID 191972378</t>
  </si>
  <si>
    <t>31: Aucun bâtiment dans la MO pour l'EGID 192024370</t>
  </si>
  <si>
    <t>35: Obsolète dans le RegBL. Le bâtiment de la MO est déjà lié au bâtiment ayant l'EGID 191972375</t>
  </si>
  <si>
    <t>42: la catégorie 1060 n'est pas cohérente avec le topic Objets divers de la MO&lt;/br&gt;62: 2 bâtiments du RegBL (9025027, 192047637) à l'intérieur du même polygone de la MO</t>
  </si>
  <si>
    <t>31: Aucun bâtiment dans la MO pour l'EGID 191537335</t>
  </si>
  <si>
    <t>31: Aucun bâtiment dans la MO pour l'EGID 191537345</t>
  </si>
  <si>
    <t>31: Aucun bâtiment dans la MO pour l'EGID 191537346</t>
  </si>
  <si>
    <t>31: Aucun bâtiment dans la MO pour l'EGID 192035248</t>
  </si>
  <si>
    <t>31: Aucun bâtiment dans la MO pour l'EGID 504094058</t>
  </si>
  <si>
    <t>12: Lié au bâtiment avec l'EGID 192042053 dans la même commune&lt;/br&gt;42: la catégorie 1060 n'est pas cohérente avec le topic Objets divers de la MO</t>
  </si>
  <si>
    <t>31: Aucun bâtiment dans la MO pour l'EGID 192001599</t>
  </si>
  <si>
    <t>31: Aucun bâtiment dans la MO pour l'EGID 192044625&lt;/br&gt;33: Le bâtiment 192044625 has GSTAT '1003 im Bau'</t>
  </si>
  <si>
    <t>31: Aucun bâtiment dans la MO pour l'EGID 192047933</t>
  </si>
  <si>
    <t>31: Aucun bâtiment dans la MO pour l'EGID 192048059</t>
  </si>
  <si>
    <t>31: Aucun bâtiment dans la MO pour l'EGID 191975853</t>
  </si>
  <si>
    <t>31: Aucun bâtiment dans la MO pour l'EGID 191952069</t>
  </si>
  <si>
    <t>31: Aucun bâtiment dans la MO pour l'EGID 192048182</t>
  </si>
  <si>
    <t>35: Obsolète dans le RegBL. Le bâtiment de la MO est déjà lié au bâtiment ayant l'EGID 192030936</t>
  </si>
  <si>
    <t>35: Obsolète dans le RegBL. Le bâtiment de la MO est déjà lié au bâtiment ayant l'EGID 192030947</t>
  </si>
  <si>
    <t>35: Obsolète dans le RegBL. Le bâtiment de la MO est déjà lié au bâtiment ayant l'EGID 502183467</t>
  </si>
  <si>
    <t>31: Aucun bâtiment dans la MO pour l'EGID 502146080</t>
  </si>
  <si>
    <t>31: Aucun bâtiment dans la MO pour l'EGID 190195706</t>
  </si>
  <si>
    <t>31: Aucun bâtiment dans la MO pour l'EGID 502154076</t>
  </si>
  <si>
    <t>31: Aucun bâtiment dans la MO pour l'EGID 192016671</t>
  </si>
  <si>
    <t>31: Aucun bâtiment dans la MO pour l'EGID 502155361</t>
  </si>
  <si>
    <t>31: Aucun bâtiment dans la MO pour l'EGID 191975850&lt;/br&gt;33: Le bâtiment 191975850 has GSTAT '1003 im Bau'</t>
  </si>
  <si>
    <t>31: Aucun bâtiment dans la MO pour l'EGID 191975852&lt;/br&gt;33: Le bâtiment 191975852 has GSTAT '1003 im Bau'</t>
  </si>
  <si>
    <t>31: Aucun bâtiment dans la MO pour l'EGID 502160694</t>
  </si>
  <si>
    <t>31: Aucun bâtiment dans la MO pour l'EGID 504100485</t>
  </si>
  <si>
    <t>35: Obsolète dans le RegBL. Le bâtiment de la MO est déjà lié au bâtiment ayant l'EGID 1514923</t>
  </si>
  <si>
    <t>35: Obsolète dans le RegBL. Le bâtiment de la MO est déjà lié au bâtiment ayant l'EGID 3092868</t>
  </si>
  <si>
    <t>35: Obsolète dans le RegBL. Le bâtiment de la MO est déjà lié au bâtiment ayant l'EGID 191826295</t>
  </si>
  <si>
    <t>12: Lié au bâtiment avec l'EGID 192048051 dans la même commune&lt;/br&gt;42: la catégorie 1060 n'est pas cohérente avec le topic Objets divers de la MO</t>
  </si>
  <si>
    <t>12: Lié au bâtiment avec l'EGID 191963648 dans la même commune&lt;/br&gt;42: la catégorie 1030 n'est pas cohérente avec le topic Objets divers de la MO&lt;/br&gt;61: 2 polygones de la MO ont le même EGID du RegBL</t>
  </si>
  <si>
    <t>31: Aucun bâtiment dans la MO pour l'EGID 191919465</t>
  </si>
  <si>
    <t>31: Aucun bâtiment dans la MO pour l'EGID 191981980</t>
  </si>
  <si>
    <t>31: Aucun bâtiment dans la MO pour l'EGID 192049455</t>
  </si>
  <si>
    <t>31: Aucun bâtiment dans la MO pour l'EGID 192049456</t>
  </si>
  <si>
    <t>31: Aucun bâtiment dans la MO pour l'EGID 191989836</t>
  </si>
  <si>
    <t>31: Aucun bâtiment dans la MO pour l'EGID 1517045</t>
  </si>
  <si>
    <t>31: Aucun bâtiment dans la MO pour l'EGID 502187027</t>
  </si>
  <si>
    <t>31: Aucun bâtiment dans la MO pour l'EGID 502187029</t>
  </si>
  <si>
    <t>31: Aucun bâtiment dans la MO pour l'EGID 192049659</t>
  </si>
  <si>
    <t>31: Aucun bâtiment dans la MO pour l'EGID 504088167</t>
  </si>
  <si>
    <t>31: Aucun bâtiment dans la MO pour l'EGID 192049474</t>
  </si>
  <si>
    <t>31: Aucun bâtiment dans la MO pour l'EGID 192049519</t>
  </si>
  <si>
    <t>31: Aucun bâtiment dans la MO pour l'EGID 192049521</t>
  </si>
  <si>
    <t>31: Aucun bâtiment dans la MO pour l'EGID 192049522</t>
  </si>
  <si>
    <t>31: Aucun bâtiment dans la MO pour l'EGID 192049524</t>
  </si>
  <si>
    <t>31: Aucun bâtiment dans la MO pour l'EGID 192049540</t>
  </si>
  <si>
    <t>31: Aucun bâtiment dans la MO pour l'EGID 192049541</t>
  </si>
  <si>
    <t>31: Aucun bâtiment dans la MO pour l'EGID 192049543</t>
  </si>
  <si>
    <t>31: Aucun bâtiment dans la MO pour l'EGID 192049546</t>
  </si>
  <si>
    <t>31: Aucun bâtiment dans la MO pour l'EGID 192049547</t>
  </si>
  <si>
    <t>31: Aucun bâtiment dans la MO pour l'EGID 192049549</t>
  </si>
  <si>
    <t>31: Aucun bâtiment dans la MO pour l'EGID 192049551</t>
  </si>
  <si>
    <t>31: Aucun bâtiment dans la MO pour l'EGID 192049552</t>
  </si>
  <si>
    <t>31: Aucun bâtiment dans la MO pour l'EGID 192049553</t>
  </si>
  <si>
    <t>31: Aucun bâtiment dans la MO pour l'EGID 192049570</t>
  </si>
  <si>
    <t>31: Aucun bâtiment dans la MO pour l'EGID 192049588</t>
  </si>
  <si>
    <t>31: Aucun bâtiment dans la MO pour l'EGID 192049589</t>
  </si>
  <si>
    <t>31: Aucun bâtiment dans la MO pour l'EGID 192049603</t>
  </si>
  <si>
    <t>31: Aucun bâtiment dans la MO pour l'EGID 192049617</t>
  </si>
  <si>
    <t>31: Aucun bâtiment dans la MO pour l'EGID 192049619</t>
  </si>
  <si>
    <t>31: Aucun bâtiment dans la MO pour l'EGID 192049621</t>
  </si>
  <si>
    <t>31: Aucun bâtiment dans la MO pour l'EGID 192049637</t>
  </si>
  <si>
    <t>31: Aucun bâtiment dans la MO pour l'EGID 192049638</t>
  </si>
  <si>
    <t>31: Aucun bâtiment dans la MO pour l'EGID 192049640</t>
  </si>
  <si>
    <t>31: Aucun bâtiment dans la MO pour l'EGID 192049654</t>
  </si>
  <si>
    <t>31: Aucun bâtiment dans la MO pour l'EGID 192049655</t>
  </si>
  <si>
    <t>31: Aucun bâtiment dans la MO pour l'EGID 192049656</t>
  </si>
  <si>
    <t>31: Aucun bâtiment dans la MO pour l'EGID 192049687</t>
  </si>
  <si>
    <t>31: Aucun bâtiment dans la MO pour l'EGID 192049696</t>
  </si>
  <si>
    <t>31: Aucun bâtiment dans la MO pour l'EGID 192049698</t>
  </si>
  <si>
    <t>31: Aucun bâtiment dans la MO pour l'EGID 192049699</t>
  </si>
  <si>
    <t>31: Aucun bâtiment dans la MO pour l'EGID 192049700</t>
  </si>
  <si>
    <t>31: Aucun bâtiment dans la MO pour l'EGID 192049702</t>
  </si>
  <si>
    <t>31: Aucun bâtiment dans la MO pour l'EGID 192049704</t>
  </si>
  <si>
    <t>31: Aucun bâtiment dans la MO pour l'EGID 192049706</t>
  </si>
  <si>
    <t>31: Aucun bâtiment dans la MO pour l'EGID 192049707</t>
  </si>
  <si>
    <t>31: Aucun bâtiment dans la MO pour l'EGID 192049708</t>
  </si>
  <si>
    <t>31: Aucun bâtiment dans la MO pour l'EGID 192049709</t>
  </si>
  <si>
    <t>31: Aucun bâtiment dans la MO pour l'EGID 192049710</t>
  </si>
  <si>
    <t>31: Aucun bâtiment dans la MO pour l'EGID 192049712</t>
  </si>
  <si>
    <t>31: Aucun bâtiment dans la MO pour l'EGID 192049715</t>
  </si>
  <si>
    <t>31: Aucun bâtiment dans la MO pour l'EGID 192049716</t>
  </si>
  <si>
    <t>31: Aucun bâtiment dans la MO pour l'EGID 192049717</t>
  </si>
  <si>
    <t>31: Aucun bâtiment dans la MO pour l'EGID 192049720</t>
  </si>
  <si>
    <t>31: Aucun bâtiment dans la MO pour l'EGID 192049721</t>
  </si>
  <si>
    <t>31: Aucun bâtiment dans la MO pour l'EGID 192049732</t>
  </si>
  <si>
    <t>31: Aucun bâtiment dans la MO pour l'EGID 192049740</t>
  </si>
  <si>
    <t>31: Aucun bâtiment dans la MO pour l'EGID 192049741</t>
  </si>
  <si>
    <t>31: Aucun bâtiment dans la MO pour l'EGID 192049758</t>
  </si>
  <si>
    <t>31: Aucun bâtiment dans la MO pour l'EGID 192049778</t>
  </si>
  <si>
    <t>31: Aucun bâtiment dans la MO pour l'EGID 192049855</t>
  </si>
  <si>
    <t>31: Aucun bâtiment dans la MO pour l'EGID 192049861</t>
  </si>
  <si>
    <t>31: Aucun bâtiment dans la MO pour l'EGID 192049863</t>
  </si>
  <si>
    <t>31: Aucun bâtiment dans la MO pour l'EGID 192049868</t>
  </si>
  <si>
    <t>31: Aucun bâtiment dans la MO pour l'EGID 192049875</t>
  </si>
  <si>
    <t>31: Aucun bâtiment dans la MO pour l'EGID 192049877</t>
  </si>
  <si>
    <t>31: Aucun bâtiment dans la MO pour l'EGID 192049878</t>
  </si>
  <si>
    <t>31: Aucun bâtiment dans la MO pour l'EGID 192049881</t>
  </si>
  <si>
    <t>31: Aucun bâtiment dans la MO pour l'EGID 192049885</t>
  </si>
  <si>
    <t>31: Aucun bâtiment dans la MO pour l'EGID 192049890</t>
  </si>
  <si>
    <t>31: Aucun bâtiment dans la MO pour l'EGID 192049891</t>
  </si>
  <si>
    <t>31: Aucun bâtiment dans la MO pour l'EGID 192049893</t>
  </si>
  <si>
    <t>31: Aucun bâtiment dans la MO pour l'EGID 192049894</t>
  </si>
  <si>
    <t>31: Aucun bâtiment dans la MO pour l'EGID 192049897</t>
  </si>
  <si>
    <t>31: Aucun bâtiment dans la MO pour l'EGID 192049898</t>
  </si>
  <si>
    <t>31: Aucun bâtiment dans la MO pour l'EGID 192049900</t>
  </si>
  <si>
    <t>31: Aucun bâtiment dans la MO pour l'EGID 192049906</t>
  </si>
  <si>
    <t>31: Aucun bâtiment dans la MO pour l'EGID 192049907</t>
  </si>
  <si>
    <t>31: Aucun bâtiment dans la MO pour l'EGID 192049910</t>
  </si>
  <si>
    <t>31: Aucun bâtiment dans la MO pour l'EGID 192049911</t>
  </si>
  <si>
    <t>31: Aucun bâtiment dans la MO pour l'EGID 192049916</t>
  </si>
  <si>
    <t>31: Aucun bâtiment dans la MO pour l'EGID 192049919</t>
  </si>
  <si>
    <t>31: Aucun bâtiment dans la MO pour l'EGID 192049922</t>
  </si>
  <si>
    <t>31: Aucun bâtiment dans la MO pour l'EGID 192049924</t>
  </si>
  <si>
    <t>31: Aucun bâtiment dans la MO pour l'EGID 192049925</t>
  </si>
  <si>
    <t>31: Aucun bâtiment dans la MO pour l'EGID 192049927</t>
  </si>
  <si>
    <t>31: Aucun bâtiment dans la MO pour l'EGID 192049930</t>
  </si>
  <si>
    <t>31: Aucun bâtiment dans la MO pour l'EGID 192049932</t>
  </si>
  <si>
    <t>31: Aucun bâtiment dans la MO pour l'EGID 192049933</t>
  </si>
  <si>
    <t>31: Aucun bâtiment dans la MO pour l'EGID 192049936</t>
  </si>
  <si>
    <t>31: Aucun bâtiment dans la MO pour l'EGID 192049938</t>
  </si>
  <si>
    <t>31: Aucun bâtiment dans la MO pour l'EGID 192049942</t>
  </si>
  <si>
    <t>31: Aucun bâtiment dans la MO pour l'EGID 192049945</t>
  </si>
  <si>
    <t>31: Aucun bâtiment dans la MO pour l'EGID 504099157</t>
  </si>
  <si>
    <t>35: Obsolète dans le RegBL. Le bâtiment de la MO est déjà lié au bâtiment ayant l'EGID 192049279</t>
  </si>
  <si>
    <t>35: Obsolète dans le RegBL. Le bâtiment de la MO est déjà lié au bâtiment ayant l'EGID 1547370</t>
  </si>
  <si>
    <t>35: Obsolète dans le RegBL. Le bâtiment de la MO est déjà lié au bâtiment ayant l'EGID 1547366</t>
  </si>
  <si>
    <t>35: Obsolète dans le RegBL. Le bâtiment de la MO est déjà lié au bâtiment ayant l'EGID 504095253</t>
  </si>
  <si>
    <t>35: Obsolète dans le RegBL. Le bâtiment de la MO est déjà lié au bâtiment ayant l'EGID 1547373</t>
  </si>
  <si>
    <t>35: Obsolète dans le RegBL. Le bâtiment de la MO est déjà lié au bâtiment ayant l'EGID 504095249</t>
  </si>
  <si>
    <t>35: Obsolète dans le RegBL. Le bâtiment de la MO est déjà lié au bâtiment ayant l'EGID 504095254</t>
  </si>
  <si>
    <t>35: Obsolète dans le RegBL. Le bâtiment de la MO est déjà lié au bâtiment ayant l'EGID 1547376</t>
  </si>
  <si>
    <t>35: Obsolète dans le RegBL. Le bâtiment de la MO est déjà lié au bâtiment ayant l'EGID 235006619</t>
  </si>
  <si>
    <t>35: Obsolète dans le RegBL. Le bâtiment de la MO est déjà lié au bâtiment ayant l'EGID 504095205</t>
  </si>
  <si>
    <t>35: Obsolète dans le RegBL. Le bâtiment de la MO est déjà lié au bâtiment ayant l'EGID 1547825</t>
  </si>
  <si>
    <t>35: Obsolète dans le RegBL. Le bâtiment de la MO est déjà lié au bâtiment ayant l'EGID 1547581</t>
  </si>
  <si>
    <t>35: Obsolète dans le RegBL. Le bâtiment de la MO est déjà lié au bâtiment ayant l'EGID 504095130</t>
  </si>
  <si>
    <t>35: Obsolète dans le RegBL. Le bâtiment de la MO est déjà lié au bâtiment ayant l'EGID 3073447</t>
  </si>
  <si>
    <t>35: Obsolète dans le RegBL. Le bâtiment de la MO est déjà lié au bâtiment ayant l'EGID 504095121</t>
  </si>
  <si>
    <t>35: Obsolète dans le RegBL. Le bâtiment de la MO est déjà lié au bâtiment ayant l'EGID 190025765</t>
  </si>
  <si>
    <t>35: Obsolète dans le RegBL. Le bâtiment de la MO est déjà lié au bâtiment ayant l'EGID 504095139</t>
  </si>
  <si>
    <t>35: Obsolète dans le RegBL. Le bâtiment de la MO est déjà lié au bâtiment ayant l'EGID 504094850</t>
  </si>
  <si>
    <t>35: Obsolète dans le RegBL. Le bâtiment de la MO est déjà lié au bâtiment ayant l'EGID 504094847</t>
  </si>
  <si>
    <t>35: Obsolète dans le RegBL. Le bâtiment de la MO est déjà lié au bâtiment ayant l'EGID 504094856</t>
  </si>
  <si>
    <t>35: Obsolète dans le RegBL. Le bâtiment de la MO est déjà lié au bâtiment ayant l'EGID 504094884</t>
  </si>
  <si>
    <t>35: Obsolète dans le RegBL. Le bâtiment de la MO est déjà lié au bâtiment ayant l'EGID 504095101</t>
  </si>
  <si>
    <t>35: Obsolète dans le RegBL. Le bâtiment de la MO est déjà lié au bâtiment ayant l'EGID 504095072</t>
  </si>
  <si>
    <t>35: Obsolète dans le RegBL. Le bâtiment de la MO est déjà lié au bâtiment ayant l'EGID 504095061</t>
  </si>
  <si>
    <t>35: Obsolète dans le RegBL. Le bâtiment de la MO est déjà lié au bâtiment ayant l'EGID 3073452</t>
  </si>
  <si>
    <t>35: Obsolète dans le RegBL. Le bâtiment de la MO est déjà lié au bâtiment ayant l'EGID 1547636</t>
  </si>
  <si>
    <t>35: Obsolète dans le RegBL. Le bâtiment de la MO est déjà lié au bâtiment ayant l'EGID 1547615</t>
  </si>
  <si>
    <t>35: Obsolète dans le RegBL. Le bâtiment de la MO est déjà lié au bâtiment ayant l'EGID 1547681</t>
  </si>
  <si>
    <t>35: Obsolète dans le RegBL. Le bâtiment de la MO est déjà lié au bâtiment ayant l'EGID 1547695</t>
  </si>
  <si>
    <t>35: Obsolète dans le RegBL. Le bâtiment de la MO est déjà lié au bâtiment ayant l'EGID 1547646</t>
  </si>
  <si>
    <t>35: Obsolète dans le RegBL. Le bâtiment de la MO est déjà lié au bâtiment ayant l'EGID 1547578</t>
  </si>
  <si>
    <t>35: Obsolète dans le RegBL. Le bâtiment de la MO est déjà lié au bâtiment ayant l'EGID 191950309</t>
  </si>
  <si>
    <t>12: Lié au bâtiment avec l'EGID 192016752 dans la même commune&lt;/br&gt;42: la catégorie 1060 n'est pas cohérente avec le topic Objets divers de la MO</t>
  </si>
  <si>
    <t>31: Aucun bâtiment dans la MO pour l'EGID 192000963</t>
  </si>
  <si>
    <t>31: Aucun bâtiment dans la MO pour l'EGID 192048361&lt;/br&gt;33: Le bâtiment 192048361 has GSTAT '1003 im Bau'</t>
  </si>
  <si>
    <t>31: Aucun bâtiment dans la MO pour l'EGID 191961607&lt;/br&gt;33: Le bâtiment 191961607 has GSTAT '1003 im Bau'</t>
  </si>
  <si>
    <t>31: Aucun bâtiment dans la MO pour l'EGID 502160029</t>
  </si>
  <si>
    <t>31: Aucun bâtiment dans la MO pour l'EGID 192050182</t>
  </si>
  <si>
    <t>31: Aucun bâtiment dans la MO pour l'EGID 192050185</t>
  </si>
  <si>
    <t>31: Aucun bâtiment dans la MO pour l'EGID 192050186</t>
  </si>
  <si>
    <t>31: Aucun bâtiment dans la MO pour l'EGID 192050187</t>
  </si>
  <si>
    <t>31: Aucun bâtiment dans la MO pour l'EGID 192050188</t>
  </si>
  <si>
    <t>31: Aucun bâtiment dans la MO pour l'EGID 192050189</t>
  </si>
  <si>
    <t>31: Aucun bâtiment dans la MO pour l'EGID 192050193</t>
  </si>
  <si>
    <t>31: Aucun bâtiment dans la MO pour l'EGID 192050203</t>
  </si>
  <si>
    <t>31: Aucun bâtiment dans la MO pour l'EGID 192050204</t>
  </si>
  <si>
    <t>31: Aucun bâtiment dans la MO pour l'EGID 192050205</t>
  </si>
  <si>
    <t>31: Aucun bâtiment dans la MO pour l'EGID 192050206</t>
  </si>
  <si>
    <t>31: Aucun bâtiment dans la MO pour l'EGID 192050207</t>
  </si>
  <si>
    <t>31: Aucun bâtiment dans la MO pour l'EGID 192050208</t>
  </si>
  <si>
    <t>31: Aucun bâtiment dans la MO pour l'EGID 192050216</t>
  </si>
  <si>
    <t>31: Aucun bâtiment dans la MO pour l'EGID 192050218</t>
  </si>
  <si>
    <t>31: Aucun bâtiment dans la MO pour l'EGID 192050226</t>
  </si>
  <si>
    <t>31: Aucun bâtiment dans la MO pour l'EGID 192050228</t>
  </si>
  <si>
    <t>31: Aucun bâtiment dans la MO pour l'EGID 192050229</t>
  </si>
  <si>
    <t>31: Aucun bâtiment dans la MO pour l'EGID 192050230</t>
  </si>
  <si>
    <t>31: Aucun bâtiment dans la MO pour l'EGID 192050231</t>
  </si>
  <si>
    <t>31: Aucun bâtiment dans la MO pour l'EGID 192050233</t>
  </si>
  <si>
    <t>31: Aucun bâtiment dans la MO pour l'EGID 192050235</t>
  </si>
  <si>
    <t>31: Aucun bâtiment dans la MO pour l'EGID 192050237</t>
  </si>
  <si>
    <t>31: Aucun bâtiment dans la MO pour l'EGID 192050239</t>
  </si>
  <si>
    <t>31: Aucun bâtiment dans la MO pour l'EGID 192050240</t>
  </si>
  <si>
    <t>31: Aucun bâtiment dans la MO pour l'EGID 192050242</t>
  </si>
  <si>
    <t>31: Aucun bâtiment dans la MO pour l'EGID 192050243</t>
  </si>
  <si>
    <t>31: Aucun bâtiment dans la MO pour l'EGID 192050244</t>
  </si>
  <si>
    <t>31: Aucun bâtiment dans la MO pour l'EGID 192050245</t>
  </si>
  <si>
    <t>31: Aucun bâtiment dans la MO pour l'EGID 192050246</t>
  </si>
  <si>
    <t>31: Aucun bâtiment dans la MO pour l'EGID 192050252</t>
  </si>
  <si>
    <t>31: Aucun bâtiment dans la MO pour l'EGID 192050253</t>
  </si>
  <si>
    <t>31: Aucun bâtiment dans la MO pour l'EGID 192050254</t>
  </si>
  <si>
    <t>31: Aucun bâtiment dans la MO pour l'EGID 192050259</t>
  </si>
  <si>
    <t>31: Aucun bâtiment dans la MO pour l'EGID 192050262</t>
  </si>
  <si>
    <t>31: Aucun bâtiment dans la MO pour l'EGID 192050263</t>
  </si>
  <si>
    <t>31: Aucun bâtiment dans la MO pour l'EGID 192050264</t>
  </si>
  <si>
    <t>31: Aucun bâtiment dans la MO pour l'EGID 192050265</t>
  </si>
  <si>
    <t>31: Aucun bâtiment dans la MO pour l'EGID 192050266</t>
  </si>
  <si>
    <t>31: Aucun bâtiment dans la MO pour l'EGID 192050268</t>
  </si>
  <si>
    <t>31: Aucun bâtiment dans la MO pour l'EGID 192050270</t>
  </si>
  <si>
    <t>31: Aucun bâtiment dans la MO pour l'EGID 192050271</t>
  </si>
  <si>
    <t>31: Aucun bâtiment dans la MO pour l'EGID 192050291</t>
  </si>
  <si>
    <t>31: Aucun bâtiment dans la MO pour l'EGID 192050292</t>
  </si>
  <si>
    <t>31: Aucun bâtiment dans la MO pour l'EGID 192050293</t>
  </si>
  <si>
    <t>31: Aucun bâtiment dans la MO pour l'EGID 192050294</t>
  </si>
  <si>
    <t>31: Aucun bâtiment dans la MO pour l'EGID 192050295</t>
  </si>
  <si>
    <t>31: Aucun bâtiment dans la MO pour l'EGID 192050296</t>
  </si>
  <si>
    <t>31: Aucun bâtiment dans la MO pour l'EGID 192050297</t>
  </si>
  <si>
    <t>31: Aucun bâtiment dans la MO pour l'EGID 192050299</t>
  </si>
  <si>
    <t>31: Aucun bâtiment dans la MO pour l'EGID 192050303</t>
  </si>
  <si>
    <t>31: Aucun bâtiment dans la MO pour l'EGID 192050306</t>
  </si>
  <si>
    <t>31: Aucun bâtiment dans la MO pour l'EGID 192050307</t>
  </si>
  <si>
    <t>31: Aucun bâtiment dans la MO pour l'EGID 192050308</t>
  </si>
  <si>
    <t>31: Aucun bâtiment dans la MO pour l'EGID 192050311</t>
  </si>
  <si>
    <t>31: Aucun bâtiment dans la MO pour l'EGID 192050312</t>
  </si>
  <si>
    <t>31: Aucun bâtiment dans la MO pour l'EGID 192050318</t>
  </si>
  <si>
    <t>31: Aucun bâtiment dans la MO pour l'EGID 192050379</t>
  </si>
  <si>
    <t>31: Aucun bâtiment dans la MO pour l'EGID 192050381</t>
  </si>
  <si>
    <t>31: Aucun bâtiment dans la MO pour l'EGID 192050383</t>
  </si>
  <si>
    <t>31: Aucun bâtiment dans la MO pour l'EGID 192050386</t>
  </si>
  <si>
    <t>31: Aucun bâtiment dans la MO pour l'EGID 192050390</t>
  </si>
  <si>
    <t>31: Aucun bâtiment dans la MO pour l'EGID 192050391</t>
  </si>
  <si>
    <t>31: Aucun bâtiment dans la MO pour l'EGID 192050394</t>
  </si>
  <si>
    <t>31: Aucun bâtiment dans la MO pour l'EGID 192050395</t>
  </si>
  <si>
    <t>31: Aucun bâtiment dans la MO pour l'EGID 192050396</t>
  </si>
  <si>
    <t>31: Aucun bâtiment dans la MO pour l'EGID 192050398</t>
  </si>
  <si>
    <t>31: Aucun bâtiment dans la MO pour l'EGID 192050399</t>
  </si>
  <si>
    <t>31: Aucun bâtiment dans la MO pour l'EGID 192050400</t>
  </si>
  <si>
    <t>31: Aucun bâtiment dans la MO pour l'EGID 192050401</t>
  </si>
  <si>
    <t>31: Aucun bâtiment dans la MO pour l'EGID 192050402</t>
  </si>
  <si>
    <t>31: Aucun bâtiment dans la MO pour l'EGID 192050403</t>
  </si>
  <si>
    <t>31: Aucun bâtiment dans la MO pour l'EGID 192050406</t>
  </si>
  <si>
    <t>31: Aucun bâtiment dans la MO pour l'EGID 192050407</t>
  </si>
  <si>
    <t>31: Aucun bâtiment dans la MO pour l'EGID 192050409</t>
  </si>
  <si>
    <t>31: Aucun bâtiment dans la MO pour l'EGID 192050411</t>
  </si>
  <si>
    <t>31: Aucun bâtiment dans la MO pour l'EGID 192050412</t>
  </si>
  <si>
    <t>31: Aucun bâtiment dans la MO pour l'EGID 192050413</t>
  </si>
  <si>
    <t>31: Aucun bâtiment dans la MO pour l'EGID 192050417</t>
  </si>
  <si>
    <t>31: Aucun bâtiment dans la MO pour l'EGID 192050420</t>
  </si>
  <si>
    <t>31: Aucun bâtiment dans la MO pour l'EGID 192050421</t>
  </si>
  <si>
    <t>31: Aucun bâtiment dans la MO pour l'EGID 192050422</t>
  </si>
  <si>
    <t>31: Aucun bâtiment dans la MO pour l'EGID 192050423</t>
  </si>
  <si>
    <t>31: Aucun bâtiment dans la MO pour l'EGID 192050424</t>
  </si>
  <si>
    <t>31: Aucun bâtiment dans la MO pour l'EGID 192050427</t>
  </si>
  <si>
    <t>31: Aucun bâtiment dans la MO pour l'EGID 192050429</t>
  </si>
  <si>
    <t>31: Aucun bâtiment dans la MO pour l'EGID 192050430</t>
  </si>
  <si>
    <t>31: Aucun bâtiment dans la MO pour l'EGID 192050431</t>
  </si>
  <si>
    <t>31: Aucun bâtiment dans la MO pour l'EGID 192050432</t>
  </si>
  <si>
    <t>31: Aucun bâtiment dans la MO pour l'EGID 192050433</t>
  </si>
  <si>
    <t>31: Aucun bâtiment dans la MO pour l'EGID 192050434</t>
  </si>
  <si>
    <t>31: Aucun bâtiment dans la MO pour l'EGID 192050437</t>
  </si>
  <si>
    <t>31: Aucun bâtiment dans la MO pour l'EGID 192050440</t>
  </si>
  <si>
    <t>31: Aucun bâtiment dans la MO pour l'EGID 192050441</t>
  </si>
  <si>
    <t>31: Aucun bâtiment dans la MO pour l'EGID 192050442</t>
  </si>
  <si>
    <t>31: Aucun bâtiment dans la MO pour l'EGID 192050444</t>
  </si>
  <si>
    <t>31: Aucun bâtiment dans la MO pour l'EGID 192050480</t>
  </si>
  <si>
    <t>31: Aucun bâtiment dans la MO pour l'EGID 192050481</t>
  </si>
  <si>
    <t>31: Aucun bâtiment dans la MO pour l'EGID 192050532</t>
  </si>
  <si>
    <t>31: Aucun bâtiment dans la MO pour l'EGID 192050534</t>
  </si>
  <si>
    <t>31: Aucun bâtiment dans la MO pour l'EGID 192050535</t>
  </si>
  <si>
    <t>31: Aucun bâtiment dans la MO pour l'EGID 192050537</t>
  </si>
  <si>
    <t>31: Aucun bâtiment dans la MO pour l'EGID 192050538</t>
  </si>
  <si>
    <t>31: Aucun bâtiment dans la MO pour l'EGID 192050539</t>
  </si>
  <si>
    <t>31: Aucun bâtiment dans la MO pour l'EGID 192050540</t>
  </si>
  <si>
    <t>31: Aucun bâtiment dans la MO pour l'EGID 192050541</t>
  </si>
  <si>
    <t>31: Aucun bâtiment dans la MO pour l'EGID 192050542</t>
  </si>
  <si>
    <t>31: Aucun bâtiment dans la MO pour l'EGID 192050544</t>
  </si>
  <si>
    <t>31: Aucun bâtiment dans la MO pour l'EGID 192050545</t>
  </si>
  <si>
    <t>31: Aucun bâtiment dans la MO pour l'EGID 192050551</t>
  </si>
  <si>
    <t>31: Aucun bâtiment dans la MO pour l'EGID 192050552</t>
  </si>
  <si>
    <t>31: Aucun bâtiment dans la MO pour l'EGID 192050553</t>
  </si>
  <si>
    <t>31: Aucun bâtiment dans la MO pour l'EGID 192050555</t>
  </si>
  <si>
    <t>31: Aucun bâtiment dans la MO pour l'EGID 192050574</t>
  </si>
  <si>
    <t>31: Aucun bâtiment dans la MO pour l'EGID 192050576</t>
  </si>
  <si>
    <t>31: Aucun bâtiment dans la MO pour l'EGID 192050577</t>
  </si>
  <si>
    <t>31: Aucun bâtiment dans la MO pour l'EGID 192050580</t>
  </si>
  <si>
    <t>31: Aucun bâtiment dans la MO pour l'EGID 192050581</t>
  </si>
  <si>
    <t>31: Aucun bâtiment dans la MO pour l'EGID 192050582</t>
  </si>
  <si>
    <t>31: Aucun bâtiment dans la MO pour l'EGID 192050583</t>
  </si>
  <si>
    <t>31: Aucun bâtiment dans la MO pour l'EGID 192050584</t>
  </si>
  <si>
    <t>31: Aucun bâtiment dans la MO pour l'EGID 192050592</t>
  </si>
  <si>
    <t>31: Aucun bâtiment dans la MO pour l'EGID 192050594</t>
  </si>
  <si>
    <t>31: Aucun bâtiment dans la MO pour l'EGID 192050598</t>
  </si>
  <si>
    <t>31: Aucun bâtiment dans la MO pour l'EGID 192050600</t>
  </si>
  <si>
    <t>31: Aucun bâtiment dans la MO pour l'EGID 192050603</t>
  </si>
  <si>
    <t>31: Aucun bâtiment dans la MO pour l'EGID 192050606</t>
  </si>
  <si>
    <t>31: Aucun bâtiment dans la MO pour l'EGID 192050611</t>
  </si>
  <si>
    <t>31: Aucun bâtiment dans la MO pour l'EGID 192050613</t>
  </si>
  <si>
    <t>31: Aucun bâtiment dans la MO pour l'EGID 192050614</t>
  </si>
  <si>
    <t>31: Aucun bâtiment dans la MO pour l'EGID 192050626</t>
  </si>
  <si>
    <t>31: Aucun bâtiment dans la MO pour l'EGID 192050632</t>
  </si>
  <si>
    <t>31: Aucun bâtiment dans la MO pour l'EGID 192050634</t>
  </si>
  <si>
    <t>31: Aucun bâtiment dans la MO pour l'EGID 192050636</t>
  </si>
  <si>
    <t>31: Aucun bâtiment dans la MO pour l'EGID 192050637</t>
  </si>
  <si>
    <t>31: Aucun bâtiment dans la MO pour l'EGID 192050638</t>
  </si>
  <si>
    <t>31: Aucun bâtiment dans la MO pour l'EGID 192050643</t>
  </si>
  <si>
    <t>31: Aucun bâtiment dans la MO pour l'EGID 192050646</t>
  </si>
  <si>
    <t>31: Aucun bâtiment dans la MO pour l'EGID 192050649</t>
  </si>
  <si>
    <t>31: Aucun bâtiment dans la MO pour l'EGID 192050652</t>
  </si>
  <si>
    <t>31: Aucun bâtiment dans la MO pour l'EGID 192050654</t>
  </si>
  <si>
    <t>31: Aucun bâtiment dans la MO pour l'EGID 192050656</t>
  </si>
  <si>
    <t>31: Aucun bâtiment dans la MO pour l'EGID 192050661</t>
  </si>
  <si>
    <t>31: Aucun bâtiment dans la MO pour l'EGID 192050665</t>
  </si>
  <si>
    <t>31: Aucun bâtiment dans la MO pour l'EGID 192050667</t>
  </si>
  <si>
    <t>31: Aucun bâtiment dans la MO pour l'EGID 192050668</t>
  </si>
  <si>
    <t>31: Aucun bâtiment dans la MO pour l'EGID 192050675</t>
  </si>
  <si>
    <t>31: Aucun bâtiment dans la MO pour l'EGID 192050676</t>
  </si>
  <si>
    <t>31: Aucun bâtiment dans la MO pour l'EGID 192050677</t>
  </si>
  <si>
    <t>31: Aucun bâtiment dans la MO pour l'EGID 192050680</t>
  </si>
  <si>
    <t>31: Aucun bâtiment dans la MO pour l'EGID 191907896</t>
  </si>
  <si>
    <t>31: Aucun bâtiment dans la MO pour l'EGID 192050443</t>
  </si>
  <si>
    <t>35: Obsolète dans le RegBL. Le bâtiment de la MO est déjà lié au bâtiment ayant l'EGID 191992546</t>
  </si>
  <si>
    <t>35: Obsolète dans le RegBL. Le bâtiment de la MO est déjà lié au bâtiment ayant l'EGID 192049737</t>
  </si>
  <si>
    <t>35: Obsolète dans le RegBL. Le bâtiment de la MO est déjà lié au bâtiment ayant l'EGID 3073458</t>
  </si>
  <si>
    <t>35: Obsolète dans le RegBL. Le bâtiment de la MO est déjà lié au bâtiment ayant l'EGID 504094938</t>
  </si>
  <si>
    <t>35: Obsolète dans le RegBL. Le bâtiment de la MO est déjà lié au bâtiment ayant l'EGID 3073462</t>
  </si>
  <si>
    <t>35: Obsolète dans le RegBL. Le bâtiment de la MO est déjà lié au bâtiment ayant l'EGID 1547451</t>
  </si>
  <si>
    <t>35: Obsolète dans le RegBL. Le bâtiment de la MO est déjà lié au bâtiment ayant l'EGID 3073466</t>
  </si>
  <si>
    <t>35: Obsolète dans le RegBL. Le bâtiment de la MO est déjà lié au bâtiment ayant l'EGID 235003844</t>
  </si>
  <si>
    <t>35: Obsolète dans le RegBL. Le bâtiment de la MO est déjà lié au bâtiment ayant l'EGID 235002423</t>
  </si>
  <si>
    <t>35: Obsolète dans le RegBL. Le bâtiment de la MO est déjà lié au bâtiment ayant l'EGID 504094885</t>
  </si>
  <si>
    <t>35: Obsolète dans le RegBL. Le bâtiment de la MO est déjà lié au bâtiment ayant l'EGID 3073434</t>
  </si>
  <si>
    <t>35: Obsolète dans le RegBL. Le bâtiment de la MO est déjà lié au bâtiment ayant l'EGID 160002682</t>
  </si>
  <si>
    <t>35: Obsolète dans le RegBL. Le bâtiment de la MO est déjà lié au bâtiment ayant l'EGID 235002022</t>
  </si>
  <si>
    <t>35: Obsolète dans le RegBL. Le bâtiment de la MO est déjà lié au bâtiment ayant l'EGID 1547483</t>
  </si>
  <si>
    <t>35: Obsolète dans le RegBL. Le bâtiment de la MO est déjà lié au bâtiment ayant l'EGID 3073495</t>
  </si>
  <si>
    <t>35: Obsolète dans le RegBL. Le bâtiment de la MO est déjà lié au bâtiment ayant l'EGID 1547757</t>
  </si>
  <si>
    <t>35: Obsolète dans le RegBL. Le bâtiment de la MO est déjà lié au bâtiment ayant l'EGID 1547565</t>
  </si>
  <si>
    <t>35: Obsolète dans le RegBL. Le bâtiment de la MO est déjà lié au bâtiment ayant l'EGID 504094767</t>
  </si>
  <si>
    <t>35: Obsolète dans le RegBL. Le bâtiment de la MO est déjà lié au bâtiment ayant l'EGID 504094745</t>
  </si>
  <si>
    <t>35: Obsolète dans le RegBL. Le bâtiment de la MO est déjà lié au bâtiment ayant l'EGID 504094751</t>
  </si>
  <si>
    <t>35: Obsolète dans le RegBL. Le bâtiment de la MO est déjà lié au bâtiment ayant l'EGID 504094683</t>
  </si>
  <si>
    <t>35: Obsolète dans le RegBL. Le bâtiment de la MO est déjà lié au bâtiment ayant l'EGID 9024511</t>
  </si>
  <si>
    <t>35: Obsolète dans le RegBL. Le bâtiment de la MO est déjà lié au bâtiment ayant l'EGID 504094713</t>
  </si>
  <si>
    <t>35: Obsolète dans le RegBL. Le bâtiment de la MO est déjà lié au bâtiment ayant l'EGID 190043432</t>
  </si>
  <si>
    <t>35: Obsolète dans le RegBL. Le bâtiment de la MO est déjà lié au bâtiment ayant l'EGID 160004155</t>
  </si>
  <si>
    <t>35: Obsolète dans le RegBL. Le bâtiment de la MO est déjà lié au bâtiment ayant l'EGID 160004154</t>
  </si>
  <si>
    <t>35: Obsolète dans le RegBL. Le bâtiment de la MO est déjà lié au bâtiment ayant l'EGID 1547405</t>
  </si>
  <si>
    <t>35: Obsolète dans le RegBL. Le bâtiment de la MO est déjà lié au bâtiment ayant l'EGID 192049764</t>
  </si>
  <si>
    <t>35: Obsolète dans le RegBL. Le bâtiment de la MO est déjà lié au bâtiment ayant l'EGID 1550821</t>
  </si>
  <si>
    <t>12: Lié au bâtiment avec l'EGID 502170956 dans la même commune&lt;/br&gt;42: la catégorie 1080 n'est pas cohérente avec le topic Couverture du sol de la MO</t>
  </si>
  <si>
    <t>12: Lié au bâtiment avec l'EGID 192050050 dans la même commune&lt;/br&gt;42: la catégorie 1060 n'est pas cohérente avec le topic Objets divers de la MO</t>
  </si>
  <si>
    <t>12: Lié au bâtiment avec l'EGID 191974596 dans la même commune&lt;/br&gt;61: 2 polygones de la MO ont le même EGID du RegBL&lt;/br&gt;62: 2 bâtiments du RegBL (191974596, 191974597) à l'intérieur du même polygone de la MO</t>
  </si>
  <si>
    <t>12: Lié au bâtiment avec l'EGID 191974597 dans la même commune&lt;/br&gt;61: 2 polygones de la MO ont le même EGID du RegBL&lt;/br&gt;62: 2 bâtiments du RegBL (191974596, 191974597) à l'intérieur du même polygone de la MO</t>
  </si>
  <si>
    <t>31: Aucun bâtiment dans la MO pour l'EGID 504076843</t>
  </si>
  <si>
    <t>31: Aucun bâtiment dans la MO pour l'EGID 3039625</t>
  </si>
  <si>
    <t>31: Aucun bâtiment dans la MO pour l'EGID 504108999</t>
  </si>
  <si>
    <t>31: Aucun bâtiment dans la MO pour l'EGID 502183508</t>
  </si>
  <si>
    <t>31: Aucun bâtiment dans la MO pour l'EGID 192008642</t>
  </si>
  <si>
    <t>31: Aucun bâtiment dans la MO pour l'EGID 192051380</t>
  </si>
  <si>
    <t>31: Aucun bâtiment dans la MO pour l'EGID 192051381</t>
  </si>
  <si>
    <t>31: Aucun bâtiment dans la MO pour l'EGID 192051382</t>
  </si>
  <si>
    <t>31: Aucun bâtiment dans la MO pour l'EGID 192051400</t>
  </si>
  <si>
    <t>31: Aucun bâtiment dans la MO pour l'EGID 192051402</t>
  </si>
  <si>
    <t>31: Aucun bâtiment dans la MO pour l'EGID 192051403</t>
  </si>
  <si>
    <t>31: Aucun bâtiment dans la MO pour l'EGID 192051408</t>
  </si>
  <si>
    <t>31: Aucun bâtiment dans la MO pour l'EGID 192051409</t>
  </si>
  <si>
    <t>31: Aucun bâtiment dans la MO pour l'EGID 504196091</t>
  </si>
  <si>
    <t>31: Aucun bâtiment dans la MO pour l'EGID 504196092</t>
  </si>
  <si>
    <t>31: Aucun bâtiment dans la MO pour l'EGID 504196093</t>
  </si>
  <si>
    <t>31: Aucun bâtiment dans la MO pour l'EGID 504196094</t>
  </si>
  <si>
    <t>31: Aucun bâtiment dans la MO pour l'EGID 504196095</t>
  </si>
  <si>
    <t>31: Aucun bâtiment dans la MO pour l'EGID 504196096</t>
  </si>
  <si>
    <t>31: Aucun bâtiment dans la MO pour l'EGID 504196097</t>
  </si>
  <si>
    <t>31: Aucun bâtiment dans la MO pour l'EGID 504196099</t>
  </si>
  <si>
    <t>31: Aucun bâtiment dans la MO pour l'EGID 504196100</t>
  </si>
  <si>
    <t>31: Aucun bâtiment dans la MO pour l'EGID 504196101</t>
  </si>
  <si>
    <t>31: Aucun bâtiment dans la MO pour l'EGID 504196102</t>
  </si>
  <si>
    <t>31: Aucun bâtiment dans la MO pour l'EGID 504196103</t>
  </si>
  <si>
    <t>31: Aucun bâtiment dans la MO pour l'EGID 504196105</t>
  </si>
  <si>
    <t>31: Aucun bâtiment dans la MO pour l'EGID 504196106</t>
  </si>
  <si>
    <t>31: Aucun bâtiment dans la MO pour l'EGID 504196107</t>
  </si>
  <si>
    <t>31: Aucun bâtiment dans la MO pour l'EGID 504196108</t>
  </si>
  <si>
    <t>31: Aucun bâtiment dans la MO pour l'EGID 504196109</t>
  </si>
  <si>
    <t>31: Aucun bâtiment dans la MO pour l'EGID 504196110</t>
  </si>
  <si>
    <t>31: Aucun bâtiment dans la MO pour l'EGID 504196111</t>
  </si>
  <si>
    <t>31: Aucun bâtiment dans la MO pour l'EGID 504196112</t>
  </si>
  <si>
    <t>31: Aucun bâtiment dans la MO pour l'EGID 504196113</t>
  </si>
  <si>
    <t>31: Aucun bâtiment dans la MO pour l'EGID 504196114</t>
  </si>
  <si>
    <t>31: Aucun bâtiment dans la MO pour l'EGID 504196116</t>
  </si>
  <si>
    <t>31: Aucun bâtiment dans la MO pour l'EGID 504196117</t>
  </si>
  <si>
    <t>31: Aucun bâtiment dans la MO pour l'EGID 504196119</t>
  </si>
  <si>
    <t>31: Aucun bâtiment dans la MO pour l'EGID 504196120</t>
  </si>
  <si>
    <t>31: Aucun bâtiment dans la MO pour l'EGID 504196122</t>
  </si>
  <si>
    <t>31: Aucun bâtiment dans la MO pour l'EGID 504196123</t>
  </si>
  <si>
    <t>31: Aucun bâtiment dans la MO pour l'EGID 504196124</t>
  </si>
  <si>
    <t>31: Aucun bâtiment dans la MO pour l'EGID 504196127</t>
  </si>
  <si>
    <t>31: Aucun bâtiment dans la MO pour l'EGID 504196128</t>
  </si>
  <si>
    <t>31: Aucun bâtiment dans la MO pour l'EGID 504196129</t>
  </si>
  <si>
    <t>31: Aucun bâtiment dans la MO pour l'EGID 504196130</t>
  </si>
  <si>
    <t>31: Aucun bâtiment dans la MO pour l'EGID 504196131</t>
  </si>
  <si>
    <t>31: Aucun bâtiment dans la MO pour l'EGID 504196132</t>
  </si>
  <si>
    <t>31: Aucun bâtiment dans la MO pour l'EGID 504196133</t>
  </si>
  <si>
    <t>31: Aucun bâtiment dans la MO pour l'EGID 504196134</t>
  </si>
  <si>
    <t>31: Aucun bâtiment dans la MO pour l'EGID 504196137</t>
  </si>
  <si>
    <t>31: Aucun bâtiment dans la MO pour l'EGID 504196138</t>
  </si>
  <si>
    <t>31: Aucun bâtiment dans la MO pour l'EGID 504196139</t>
  </si>
  <si>
    <t>31: Aucun bâtiment dans la MO pour l'EGID 504196140</t>
  </si>
  <si>
    <t>31: Aucun bâtiment dans la MO pour l'EGID 504196141</t>
  </si>
  <si>
    <t>31: Aucun bâtiment dans la MO pour l'EGID 504196142</t>
  </si>
  <si>
    <t>31: Aucun bâtiment dans la MO pour l'EGID 504196143</t>
  </si>
  <si>
    <t>31: Aucun bâtiment dans la MO pour l'EGID 504196144</t>
  </si>
  <si>
    <t>31: Aucun bâtiment dans la MO pour l'EGID 504196145</t>
  </si>
  <si>
    <t>31: Aucun bâtiment dans la MO pour l'EGID 504196146</t>
  </si>
  <si>
    <t>31: Aucun bâtiment dans la MO pour l'EGID 504196148</t>
  </si>
  <si>
    <t>31: Aucun bâtiment dans la MO pour l'EGID 504196149</t>
  </si>
  <si>
    <t>31: Aucun bâtiment dans la MO pour l'EGID 504196150</t>
  </si>
  <si>
    <t>31: Aucun bâtiment dans la MO pour l'EGID 504196151</t>
  </si>
  <si>
    <t>31: Aucun bâtiment dans la MO pour l'EGID 504196152</t>
  </si>
  <si>
    <t>31: Aucun bâtiment dans la MO pour l'EGID 504196153</t>
  </si>
  <si>
    <t>31: Aucun bâtiment dans la MO pour l'EGID 504196154</t>
  </si>
  <si>
    <t>31: Aucun bâtiment dans la MO pour l'EGID 504196155</t>
  </si>
  <si>
    <t>31: Aucun bâtiment dans la MO pour l'EGID 504196156</t>
  </si>
  <si>
    <t>31: Aucun bâtiment dans la MO pour l'EGID 504196157</t>
  </si>
  <si>
    <t>31: Aucun bâtiment dans la MO pour l'EGID 504196158</t>
  </si>
  <si>
    <t>31: Aucun bâtiment dans la MO pour l'EGID 504196160</t>
  </si>
  <si>
    <t>31: Aucun bâtiment dans la MO pour l'EGID 504196161</t>
  </si>
  <si>
    <t>31: Aucun bâtiment dans la MO pour l'EGID 504196162</t>
  </si>
  <si>
    <t>31: Aucun bâtiment dans la MO pour l'EGID 504196163</t>
  </si>
  <si>
    <t>31: Aucun bâtiment dans la MO pour l'EGID 504196164</t>
  </si>
  <si>
    <t>31: Aucun bâtiment dans la MO pour l'EGID 504196165</t>
  </si>
  <si>
    <t>31: Aucun bâtiment dans la MO pour l'EGID 504196166</t>
  </si>
  <si>
    <t>31: Aucun bâtiment dans la MO pour l'EGID 504196167</t>
  </si>
  <si>
    <t>31: Aucun bâtiment dans la MO pour l'EGID 504196168</t>
  </si>
  <si>
    <t>31: Aucun bâtiment dans la MO pour l'EGID 504196169</t>
  </si>
  <si>
    <t>31: Aucun bâtiment dans la MO pour l'EGID 504196170</t>
  </si>
  <si>
    <t>31: Aucun bâtiment dans la MO pour l'EGID 504196171</t>
  </si>
  <si>
    <t>31: Aucun bâtiment dans la MO pour l'EGID 504196172</t>
  </si>
  <si>
    <t>31: Aucun bâtiment dans la MO pour l'EGID 504196173</t>
  </si>
  <si>
    <t>31: Aucun bâtiment dans la MO pour l'EGID 504196174</t>
  </si>
  <si>
    <t>31: Aucun bâtiment dans la MO pour l'EGID 504196175</t>
  </si>
  <si>
    <t>31: Aucun bâtiment dans la MO pour l'EGID 504196176</t>
  </si>
  <si>
    <t>31: Aucun bâtiment dans la MO pour l'EGID 504196177</t>
  </si>
  <si>
    <t>31: Aucun bâtiment dans la MO pour l'EGID 504196178</t>
  </si>
  <si>
    <t>31: Aucun bâtiment dans la MO pour l'EGID 504196179</t>
  </si>
  <si>
    <t>31: Aucun bâtiment dans la MO pour l'EGID 504196180</t>
  </si>
  <si>
    <t>31: Aucun bâtiment dans la MO pour l'EGID 504196181</t>
  </si>
  <si>
    <t>31: Aucun bâtiment dans la MO pour l'EGID 504196182</t>
  </si>
  <si>
    <t>31: Aucun bâtiment dans la MO pour l'EGID 504196183</t>
  </si>
  <si>
    <t>31: Aucun bâtiment dans la MO pour l'EGID 504196184</t>
  </si>
  <si>
    <t>31: Aucun bâtiment dans la MO pour l'EGID 504196185</t>
  </si>
  <si>
    <t>31: Aucun bâtiment dans la MO pour l'EGID 504196186</t>
  </si>
  <si>
    <t>31: Aucun bâtiment dans la MO pour l'EGID 504196187</t>
  </si>
  <si>
    <t>31: Aucun bâtiment dans la MO pour l'EGID 504196188</t>
  </si>
  <si>
    <t>31: Aucun bâtiment dans la MO pour l'EGID 504196189</t>
  </si>
  <si>
    <t>31: Aucun bâtiment dans la MO pour l'EGID 504196190</t>
  </si>
  <si>
    <t>31: Aucun bâtiment dans la MO pour l'EGID 504196191</t>
  </si>
  <si>
    <t>31: Aucun bâtiment dans la MO pour l'EGID 504196192</t>
  </si>
  <si>
    <t>31: Aucun bâtiment dans la MO pour l'EGID 504196193</t>
  </si>
  <si>
    <t>31: Aucun bâtiment dans la MO pour l'EGID 504196194</t>
  </si>
  <si>
    <t>31: Aucun bâtiment dans la MO pour l'EGID 504196195</t>
  </si>
  <si>
    <t>31: Aucun bâtiment dans la MO pour l'EGID 504196196</t>
  </si>
  <si>
    <t>31: Aucun bâtiment dans la MO pour l'EGID 504196197</t>
  </si>
  <si>
    <t>31: Aucun bâtiment dans la MO pour l'EGID 504196198</t>
  </si>
  <si>
    <t>31: Aucun bâtiment dans la MO pour l'EGID 504196199</t>
  </si>
  <si>
    <t>31: Aucun bâtiment dans la MO pour l'EGID 504196200</t>
  </si>
  <si>
    <t>31: Aucun bâtiment dans la MO pour l'EGID 504196201</t>
  </si>
  <si>
    <t>31: Aucun bâtiment dans la MO pour l'EGID 504196202</t>
  </si>
  <si>
    <t>31: Aucun bâtiment dans la MO pour l'EGID 504196203</t>
  </si>
  <si>
    <t>31: Aucun bâtiment dans la MO pour l'EGID 504196204</t>
  </si>
  <si>
    <t>31: Aucun bâtiment dans la MO pour l'EGID 504196205</t>
  </si>
  <si>
    <t>31: Aucun bâtiment dans la MO pour l'EGID 504196206</t>
  </si>
  <si>
    <t>31: Aucun bâtiment dans la MO pour l'EGID 504196207</t>
  </si>
  <si>
    <t>31: Aucun bâtiment dans la MO pour l'EGID 504196209</t>
  </si>
  <si>
    <t>31: Aucun bâtiment dans la MO pour l'EGID 504196210</t>
  </si>
  <si>
    <t>31: Aucun bâtiment dans la MO pour l'EGID 504196211</t>
  </si>
  <si>
    <t>31: Aucun bâtiment dans la MO pour l'EGID 504196212</t>
  </si>
  <si>
    <t>31: Aucun bâtiment dans la MO pour l'EGID 504196213</t>
  </si>
  <si>
    <t>31: Aucun bâtiment dans la MO pour l'EGID 504196214</t>
  </si>
  <si>
    <t>31: Aucun bâtiment dans la MO pour l'EGID 504196215</t>
  </si>
  <si>
    <t>31: Aucun bâtiment dans la MO pour l'EGID 504196216</t>
  </si>
  <si>
    <t>31: Aucun bâtiment dans la MO pour l'EGID 504196217</t>
  </si>
  <si>
    <t>31: Aucun bâtiment dans la MO pour l'EGID 504196218</t>
  </si>
  <si>
    <t>31: Aucun bâtiment dans la MO pour l'EGID 504196219</t>
  </si>
  <si>
    <t>31: Aucun bâtiment dans la MO pour l'EGID 504196220</t>
  </si>
  <si>
    <t>31: Aucun bâtiment dans la MO pour l'EGID 504196221</t>
  </si>
  <si>
    <t>31: Aucun bâtiment dans la MO pour l'EGID 504196222</t>
  </si>
  <si>
    <t>31: Aucun bâtiment dans la MO pour l'EGID 504196223</t>
  </si>
  <si>
    <t>31: Aucun bâtiment dans la MO pour l'EGID 504196224</t>
  </si>
  <si>
    <t>31: Aucun bâtiment dans la MO pour l'EGID 504196225</t>
  </si>
  <si>
    <t>31: Aucun bâtiment dans la MO pour l'EGID 504196226</t>
  </si>
  <si>
    <t>31: Aucun bâtiment dans la MO pour l'EGID 504196227</t>
  </si>
  <si>
    <t>31: Aucun bâtiment dans la MO pour l'EGID 504196228</t>
  </si>
  <si>
    <t>31: Aucun bâtiment dans la MO pour l'EGID 504196229</t>
  </si>
  <si>
    <t>31: Aucun bâtiment dans la MO pour l'EGID 504196230</t>
  </si>
  <si>
    <t>31: Aucun bâtiment dans la MO pour l'EGID 504196231</t>
  </si>
  <si>
    <t>31: Aucun bâtiment dans la MO pour l'EGID 504196235</t>
  </si>
  <si>
    <t>31: Aucun bâtiment dans la MO pour l'EGID 504196236</t>
  </si>
  <si>
    <t>31: Aucun bâtiment dans la MO pour l'EGID 504196237</t>
  </si>
  <si>
    <t>31: Aucun bâtiment dans la MO pour l'EGID 504196238</t>
  </si>
  <si>
    <t>31: Aucun bâtiment dans la MO pour l'EGID 504196239</t>
  </si>
  <si>
    <t>31: Aucun bâtiment dans la MO pour l'EGID 504196240</t>
  </si>
  <si>
    <t>31: Aucun bâtiment dans la MO pour l'EGID 504196241</t>
  </si>
  <si>
    <t>31: Aucun bâtiment dans la MO pour l'EGID 504196242</t>
  </si>
  <si>
    <t>31: Aucun bâtiment dans la MO pour l'EGID 504196243</t>
  </si>
  <si>
    <t>31: Aucun bâtiment dans la MO pour l'EGID 504196244</t>
  </si>
  <si>
    <t>31: Aucun bâtiment dans la MO pour l'EGID 504196245</t>
  </si>
  <si>
    <t>31: Aucun bâtiment dans la MO pour l'EGID 504196246</t>
  </si>
  <si>
    <t>31: Aucun bâtiment dans la MO pour l'EGID 504196247</t>
  </si>
  <si>
    <t>31: Aucun bâtiment dans la MO pour l'EGID 504196248</t>
  </si>
  <si>
    <t>31: Aucun bâtiment dans la MO pour l'EGID 504196249</t>
  </si>
  <si>
    <t>31: Aucun bâtiment dans la MO pour l'EGID 504196250</t>
  </si>
  <si>
    <t>31: Aucun bâtiment dans la MO pour l'EGID 504196251</t>
  </si>
  <si>
    <t>31: Aucun bâtiment dans la MO pour l'EGID 504196252</t>
  </si>
  <si>
    <t>31: Aucun bâtiment dans la MO pour l'EGID 504196253</t>
  </si>
  <si>
    <t>31: Aucun bâtiment dans la MO pour l'EGID 504196254</t>
  </si>
  <si>
    <t>31: Aucun bâtiment dans la MO pour l'EGID 504196255</t>
  </si>
  <si>
    <t>31: Aucun bâtiment dans la MO pour l'EGID 504196256</t>
  </si>
  <si>
    <t>31: Aucun bâtiment dans la MO pour l'EGID 504196257</t>
  </si>
  <si>
    <t>31: Aucun bâtiment dans la MO pour l'EGID 504196258</t>
  </si>
  <si>
    <t>31: Aucun bâtiment dans la MO pour l'EGID 504196259</t>
  </si>
  <si>
    <t>31: Aucun bâtiment dans la MO pour l'EGID 504196260</t>
  </si>
  <si>
    <t>31: Aucun bâtiment dans la MO pour l'EGID 504196261</t>
  </si>
  <si>
    <t>31: Aucun bâtiment dans la MO pour l'EGID 504196262</t>
  </si>
  <si>
    <t>31: Aucun bâtiment dans la MO pour l'EGID 504196263</t>
  </si>
  <si>
    <t>31: Aucun bâtiment dans la MO pour l'EGID 504196264</t>
  </si>
  <si>
    <t>31: Aucun bâtiment dans la MO pour l'EGID 504196265</t>
  </si>
  <si>
    <t>31: Aucun bâtiment dans la MO pour l'EGID 504196266</t>
  </si>
  <si>
    <t>31: Aucun bâtiment dans la MO pour l'EGID 504196267</t>
  </si>
  <si>
    <t>31: Aucun bâtiment dans la MO pour l'EGID 504196268</t>
  </si>
  <si>
    <t>31: Aucun bâtiment dans la MO pour l'EGID 504196269</t>
  </si>
  <si>
    <t>31: Aucun bâtiment dans la MO pour l'EGID 504196270</t>
  </si>
  <si>
    <t>31: Aucun bâtiment dans la MO pour l'EGID 504196271</t>
  </si>
  <si>
    <t>31: Aucun bâtiment dans la MO pour l'EGID 504196272</t>
  </si>
  <si>
    <t>31: Aucun bâtiment dans la MO pour l'EGID 504196273</t>
  </si>
  <si>
    <t>31: Aucun bâtiment dans la MO pour l'EGID 504196274</t>
  </si>
  <si>
    <t>31: Aucun bâtiment dans la MO pour l'EGID 504196275</t>
  </si>
  <si>
    <t>31: Aucun bâtiment dans la MO pour l'EGID 504196276</t>
  </si>
  <si>
    <t>31: Aucun bâtiment dans la MO pour l'EGID 504196277</t>
  </si>
  <si>
    <t>31: Aucun bâtiment dans la MO pour l'EGID 504196278</t>
  </si>
  <si>
    <t>31: Aucun bâtiment dans la MO pour l'EGID 504196281</t>
  </si>
  <si>
    <t>31: Aucun bâtiment dans la MO pour l'EGID 504196282</t>
  </si>
  <si>
    <t>31: Aucun bâtiment dans la MO pour l'EGID 504196283</t>
  </si>
  <si>
    <t>31: Aucun bâtiment dans la MO pour l'EGID 504196284</t>
  </si>
  <si>
    <t>31: Aucun bâtiment dans la MO pour l'EGID 504196285</t>
  </si>
  <si>
    <t>31: Aucun bâtiment dans la MO pour l'EGID 504196286</t>
  </si>
  <si>
    <t>31: Aucun bâtiment dans la MO pour l'EGID 504196287</t>
  </si>
  <si>
    <t>31: Aucun bâtiment dans la MO pour l'EGID 504196288</t>
  </si>
  <si>
    <t>31: Aucun bâtiment dans la MO pour l'EGID 504196289</t>
  </si>
  <si>
    <t>31: Aucun bâtiment dans la MO pour l'EGID 504196290</t>
  </si>
  <si>
    <t>31: Aucun bâtiment dans la MO pour l'EGID 504196291</t>
  </si>
  <si>
    <t>31: Aucun bâtiment dans la MO pour l'EGID 504196292</t>
  </si>
  <si>
    <t>31: Aucun bâtiment dans la MO pour l'EGID 504196293</t>
  </si>
  <si>
    <t>31: Aucun bâtiment dans la MO pour l'EGID 504196294</t>
  </si>
  <si>
    <t>31: Aucun bâtiment dans la MO pour l'EGID 504196295</t>
  </si>
  <si>
    <t>31: Aucun bâtiment dans la MO pour l'EGID 504196296</t>
  </si>
  <si>
    <t>31: Aucun bâtiment dans la MO pour l'EGID 504196297</t>
  </si>
  <si>
    <t>31: Aucun bâtiment dans la MO pour l'EGID 504196298</t>
  </si>
  <si>
    <t>31: Aucun bâtiment dans la MO pour l'EGID 504196299</t>
  </si>
  <si>
    <t>31: Aucun bâtiment dans la MO pour l'EGID 504196300</t>
  </si>
  <si>
    <t>31: Aucun bâtiment dans la MO pour l'EGID 504196301</t>
  </si>
  <si>
    <t>31: Aucun bâtiment dans la MO pour l'EGID 504196302</t>
  </si>
  <si>
    <t>31: Aucun bâtiment dans la MO pour l'EGID 504196303</t>
  </si>
  <si>
    <t>31: Aucun bâtiment dans la MO pour l'EGID 504196304</t>
  </si>
  <si>
    <t>31: Aucun bâtiment dans la MO pour l'EGID 504196305</t>
  </si>
  <si>
    <t>31: Aucun bâtiment dans la MO pour l'EGID 504196307</t>
  </si>
  <si>
    <t>31: Aucun bâtiment dans la MO pour l'EGID 504196308</t>
  </si>
  <si>
    <t>31: Aucun bâtiment dans la MO pour l'EGID 504196309</t>
  </si>
  <si>
    <t>31: Aucun bâtiment dans la MO pour l'EGID 504196310</t>
  </si>
  <si>
    <t>31: Aucun bâtiment dans la MO pour l'EGID 504196311</t>
  </si>
  <si>
    <t>31: Aucun bâtiment dans la MO pour l'EGID 504196312</t>
  </si>
  <si>
    <t>31: Aucun bâtiment dans la MO pour l'EGID 504196313</t>
  </si>
  <si>
    <t>31: Aucun bâtiment dans la MO pour l'EGID 504196314</t>
  </si>
  <si>
    <t>31: Aucun bâtiment dans la MO pour l'EGID 504196315</t>
  </si>
  <si>
    <t>31: Aucun bâtiment dans la MO pour l'EGID 504196316</t>
  </si>
  <si>
    <t>31: Aucun bâtiment dans la MO pour l'EGID 504196317</t>
  </si>
  <si>
    <t>31: Aucun bâtiment dans la MO pour l'EGID 504196318</t>
  </si>
  <si>
    <t>31: Aucun bâtiment dans la MO pour l'EGID 504196319</t>
  </si>
  <si>
    <t>31: Aucun bâtiment dans la MO pour l'EGID 504196320</t>
  </si>
  <si>
    <t>31: Aucun bâtiment dans la MO pour l'EGID 504196321</t>
  </si>
  <si>
    <t>31: Aucun bâtiment dans la MO pour l'EGID 504196325</t>
  </si>
  <si>
    <t>31: Aucun bâtiment dans la MO pour l'EGID 504196326</t>
  </si>
  <si>
    <t>31: Aucun bâtiment dans la MO pour l'EGID 504196327</t>
  </si>
  <si>
    <t>31: Aucun bâtiment dans la MO pour l'EGID 504196328</t>
  </si>
  <si>
    <t>31: Aucun bâtiment dans la MO pour l'EGID 504196329</t>
  </si>
  <si>
    <t>31: Aucun bâtiment dans la MO pour l'EGID 504196330</t>
  </si>
  <si>
    <t>31: Aucun bâtiment dans la MO pour l'EGID 504196331</t>
  </si>
  <si>
    <t>31: Aucun bâtiment dans la MO pour l'EGID 504196332</t>
  </si>
  <si>
    <t>31: Aucun bâtiment dans la MO pour l'EGID 504196333</t>
  </si>
  <si>
    <t>31: Aucun bâtiment dans la MO pour l'EGID 504196334</t>
  </si>
  <si>
    <t>31: Aucun bâtiment dans la MO pour l'EGID 504196335</t>
  </si>
  <si>
    <t>31: Aucun bâtiment dans la MO pour l'EGID 504196336</t>
  </si>
  <si>
    <t>31: Aucun bâtiment dans la MO pour l'EGID 504196338</t>
  </si>
  <si>
    <t>31: Aucun bâtiment dans la MO pour l'EGID 504196339</t>
  </si>
  <si>
    <t>31: Aucun bâtiment dans la MO pour l'EGID 504196341</t>
  </si>
  <si>
    <t>31: Aucun bâtiment dans la MO pour l'EGID 504196342</t>
  </si>
  <si>
    <t>31: Aucun bâtiment dans la MO pour l'EGID 504196343</t>
  </si>
  <si>
    <t>31: Aucun bâtiment dans la MO pour l'EGID 504196344</t>
  </si>
  <si>
    <t>31: Aucun bâtiment dans la MO pour l'EGID 504196345</t>
  </si>
  <si>
    <t>31: Aucun bâtiment dans la MO pour l'EGID 504196346</t>
  </si>
  <si>
    <t>31: Aucun bâtiment dans la MO pour l'EGID 504196347</t>
  </si>
  <si>
    <t>31: Aucun bâtiment dans la MO pour l'EGID 504196348</t>
  </si>
  <si>
    <t>31: Aucun bâtiment dans la MO pour l'EGID 504196349</t>
  </si>
  <si>
    <t>31: Aucun bâtiment dans la MO pour l'EGID 504196350</t>
  </si>
  <si>
    <t>31: Aucun bâtiment dans la MO pour l'EGID 504196351</t>
  </si>
  <si>
    <t>31: Aucun bâtiment dans la MO pour l'EGID 504196352</t>
  </si>
  <si>
    <t>31: Aucun bâtiment dans la MO pour l'EGID 504196353</t>
  </si>
  <si>
    <t>31: Aucun bâtiment dans la MO pour l'EGID 504196354</t>
  </si>
  <si>
    <t>31: Aucun bâtiment dans la MO pour l'EGID 504196355</t>
  </si>
  <si>
    <t>31: Aucun bâtiment dans la MO pour l'EGID 504196356</t>
  </si>
  <si>
    <t>31: Aucun bâtiment dans la MO pour l'EGID 192051913</t>
  </si>
  <si>
    <t>35: Obsolète dans le RegBL. Le bâtiment de la MO est déjà lié au bâtiment ayant l'EGID 192015644</t>
  </si>
  <si>
    <t>35: Obsolète dans le RegBL. Le bâtiment de la MO est déjà lié au bâtiment ayant l'EGID 191616291</t>
  </si>
  <si>
    <t>35: Obsolète dans le RegBL. Le bâtiment de la MO est déjà lié au bâtiment ayant l'EGID 502142861</t>
  </si>
  <si>
    <t>35: Obsolète dans le RegBL. Le bâtiment de la MO est déjà lié au bâtiment ayant l'EGID 191948326</t>
  </si>
  <si>
    <t>35: Obsolète dans le RegBL. Le bâtiment de la MO est déjà lié au bâtiment ayant l'EGID 1502121</t>
  </si>
  <si>
    <t>35: Obsolète dans le RegBL. Le bâtiment de la MO est déjà lié au bâtiment ayant l'EGID 192028505</t>
  </si>
  <si>
    <t>35: Obsolète dans le RegBL. Le bâtiment de la MO est déjà lié au bâtiment ayant l'EGID 191971394</t>
  </si>
  <si>
    <t>35: Obsolète dans le RegBL. Le bâtiment de la MO est déjà lié au bâtiment ayant l'EGID 191956703</t>
  </si>
  <si>
    <t>35: Obsolète dans le RegBL. Le bâtiment de la MO est déjà lié au bâtiment ayant l'EGID 192043039</t>
  </si>
  <si>
    <t>35: Obsolète dans le RegBL. Le bâtiment de la MO est déjà lié au bâtiment ayant l'EGID 192023244</t>
  </si>
  <si>
    <t>35: Obsolète dans le RegBL. Le bâtiment de la MO est déjà lié au bâtiment ayant l'EGID 502183528</t>
  </si>
  <si>
    <t>35: Obsolète dans le RegBL. Le bâtiment de la MO est déjà lié au bâtiment ayant l'EGID 192048426</t>
  </si>
  <si>
    <t>35: Obsolète dans le RegBL. Le bâtiment de la MO est déjà lié au bâtiment ayant l'EGID 192001399</t>
  </si>
  <si>
    <t>35: Obsolète dans le RegBL. Le bâtiment de la MO est déjà lié au bâtiment ayant l'EGID 191846337</t>
  </si>
  <si>
    <t>35: Obsolète dans le RegBL. Le bâtiment de la MO est déjà lié au bâtiment ayant l'EGID 191846375</t>
  </si>
  <si>
    <t>35: Obsolète dans le RegBL. Le bâtiment de la MO est déjà lié au bâtiment ayant l'EGID 191846385</t>
  </si>
  <si>
    <t>35: Obsolète dans le RegBL. Le bâtiment de la MO est déjà lié au bâtiment ayant l'EGID 191287731</t>
  </si>
  <si>
    <t>35: Obsolète dans le RegBL. Le bâtiment de la MO est déjà lié au bâtiment ayant l'EGID 192012579</t>
  </si>
  <si>
    <t>35: Obsolète dans le RegBL. Le bâtiment de la MO est déjà lié au bâtiment ayant l'EGID 502155357</t>
  </si>
  <si>
    <t>35: Obsolète dans le RegBL. Le bâtiment de la MO est déjà lié au bâtiment ayant l'EGID 1544550</t>
  </si>
  <si>
    <t>35: Obsolète dans le RegBL. Le bâtiment de la MO est déjà lié au bâtiment ayant l'EGID 192036155</t>
  </si>
  <si>
    <t>35: Obsolète dans le RegBL. Le bâtiment de la MO est déjà lié au bâtiment ayant l'EGID 192050655</t>
  </si>
  <si>
    <t>35: Obsolète dans le RegBL. Le bâtiment de la MO est déjà lié au bâtiment ayant l'EGID 192050658</t>
  </si>
  <si>
    <t>35: Obsolète dans le RegBL. Le bâtiment de la MO est déjà lié au bâtiment ayant l'EGID 504095260</t>
  </si>
  <si>
    <t>35: Obsolète dans le RegBL. Le bâtiment de la MO est déjà lié au bâtiment ayant l'EGID 9024505</t>
  </si>
  <si>
    <t>35: Obsolète dans le RegBL. Le bâtiment de la MO est déjà lié au bâtiment ayant l'EGID 504094899</t>
  </si>
  <si>
    <t>35: Obsolète dans le RegBL. Le bâtiment de la MO est déjà lié au bâtiment ayant l'EGID 504098505</t>
  </si>
  <si>
    <t>35: Obsolète dans le RegBL. Le bâtiment de la MO est déjà lié au bâtiment ayant l'EGID 1549746</t>
  </si>
  <si>
    <t>42: la catégorie 1040 n'est pas cohérente avec le topic Objets divers de la MO&lt;/br&gt;52: l'EGID de la MO 1509445ne correspond pas à l'EGID du RegBL 191759357</t>
  </si>
  <si>
    <t>12: Lié au bâtiment avec l'EGID 192048240 dans la même commune&lt;/br&gt;42: la catégorie 1060 n'est pas cohérente avec le topic Objets divers de la MO</t>
  </si>
  <si>
    <t>12: Lié au bâtiment avec l'EGID 192048241 dans la même commune&lt;/br&gt;42: la catégorie 1060 n'est pas cohérente avec le topic Objets divers de la MO</t>
  </si>
  <si>
    <t>12: Lié au bâtiment avec l'EGID 192048242 dans la même commune&lt;/br&gt;42: la catégorie 1060 n'est pas cohérente avec le topic Objets divers de la MO</t>
  </si>
  <si>
    <t>12: Lié au bâtiment avec l'EGID 192048243 dans la même commune&lt;/br&gt;42: la catégorie 1060 n'est pas cohérente avec le topic Objets divers de la MO</t>
  </si>
  <si>
    <t>42: la catégorie 1060 n'est pas cohérente avec le topic Objets divers de la MO&lt;/br&gt;52: l'EGID de la MO 502185922ne correspond pas à l'EGID du RegBL 192017407</t>
  </si>
  <si>
    <t>62: 2 bâtiments du RegBL (502021973, 504198623) à l'intérieur du même polygone de la MO</t>
  </si>
  <si>
    <t>61: 2 polygones de la MO ont le même EGID du RegBL&lt;/br&gt;62: 2 bâtiments du RegBL (504199025, 504199026) à l'intérieur du même polygone de la MO</t>
  </si>
  <si>
    <t>52: l'EGID de la MO 502021973ne correspond pas à l'EGID du RegBL 502021914&lt;/br&gt;62: 2 bâtiments du RegBL (502021973, 504198623) à l'intérieur du même polygone de la MO</t>
  </si>
  <si>
    <t>12: Lié au bâtiment avec l'EGID 502155325 dans la même commune&lt;/br&gt;42: la catégorie 1060 n'est pas cohérente avec le topic Objets divers de la MO&lt;/br&gt;61: 2 polygones de la MO ont le même EGID du RegBL</t>
  </si>
  <si>
    <t>31: Aucun bâtiment dans la MO pour l'EGID 192052054</t>
  </si>
  <si>
    <t>31: Aucun bâtiment dans la MO pour l'EGID 192052206</t>
  </si>
  <si>
    <t>31: Aucun bâtiment dans la MO pour l'EGID 192034152</t>
  </si>
  <si>
    <t>31: Aucun bâtiment dans la MO pour l'EGID 192045073&lt;/br&gt;33: Le bâtiment 192045073 has GSTAT '1003 im Bau'</t>
  </si>
  <si>
    <t>31: Aucun bâtiment dans la MO pour l'EGID 191993421</t>
  </si>
  <si>
    <t>31: Aucun bâtiment dans la MO pour l'EGID 191987635</t>
  </si>
  <si>
    <t>31: Aucun bâtiment dans la MO pour l'EGID 192052040</t>
  </si>
  <si>
    <t>31: Aucun bâtiment dans la MO pour l'EGID 192052280</t>
  </si>
  <si>
    <t>35: Obsolète dans le RegBL. Le bâtiment de la MO est déjà lié au bâtiment ayant l'EGID 190659509</t>
  </si>
  <si>
    <t>35: Obsolète dans le RegBL. Le bâtiment de la MO est déjà lié au bâtiment ayant l'EGID 191858179</t>
  </si>
  <si>
    <t>35: Obsolète dans le RegBL. Le bâtiment de la MO est déjà lié au bâtiment ayant l'EGID 191997532</t>
  </si>
  <si>
    <t>35: Obsolète dans le RegBL. Le bâtiment de la MO est déjà lié au bâtiment ayant l'EGID 504196279</t>
  </si>
  <si>
    <t>42: la catégorie 1060 n'est pas cohérente avec le topic Objets divers de la MO&lt;/br&gt;61: 2 polygones de la MO ont le même EGID du RegBL</t>
  </si>
  <si>
    <t>62: 2 bâtiments du RegBL (192047987, 504076880) à l'intérieur du même polygone de la MO</t>
  </si>
  <si>
    <t>61: 2 polygones de la MO ont le même EGID du RegBL&lt;/br&gt;62: 2 bâtiments du RegBL (191750871, 191918462) à l'intérieur du même polygone de la MO</t>
  </si>
  <si>
    <t>61: 2 polygones de la MO ont le même EGID du RegBL&lt;/br&gt;62: 2 bâtiments du RegBL (191745498, 191745500) à l'intérieur du même polygone de la MO</t>
  </si>
  <si>
    <t>42: la catégorie 1060 n'est pas cohérente avec le topic Objets divers de la MO&lt;/br&gt;52: l'EGID de la MO 504121596ne correspond pas à l'EGID du RegBL 192025543&lt;/br&gt;61: 2 polygones de la MO ont le même EGID du RegBL&lt;/br&gt;62: 2 bâtiments du RegBL (192025543, 504121596) à l'intérieur du même polygone de la MO</t>
  </si>
  <si>
    <t>31: Aucun bâtiment dans la MO pour l'EGID 502145882</t>
  </si>
  <si>
    <t>31: Aucun bâtiment dans la MO pour l'EGID 192052464</t>
  </si>
  <si>
    <t>31: Aucun bâtiment dans la MO pour l'EGID 502187413</t>
  </si>
  <si>
    <t>31: Aucun bâtiment dans la MO pour l'EGID 235554921</t>
  </si>
  <si>
    <t>31: Aucun bâtiment dans la MO pour l'EGID 192052878</t>
  </si>
  <si>
    <t>31: Aucun bâtiment dans la MO pour l'EGID 192052675</t>
  </si>
  <si>
    <t>31: Aucun bâtiment dans la MO pour l'EGID 192052473</t>
  </si>
  <si>
    <t>31: Aucun bâtiment dans la MO pour l'EGID 192042090&lt;/br&gt;33: Le bâtiment 192042090 has GSTAT '1003 im Bau'</t>
  </si>
  <si>
    <t>31: Aucun bâtiment dans la MO pour l'EGID 504094285</t>
  </si>
  <si>
    <t>31: Aucun bâtiment dans la MO pour l'EGID 192047617</t>
  </si>
  <si>
    <t>31: Aucun bâtiment dans la MO pour l'EGID 192047618</t>
  </si>
  <si>
    <t>35: Obsolète dans le RegBL. Le bâtiment de la MO est déjà lié au bâtiment ayant l'EGID 191980738</t>
  </si>
  <si>
    <t>35: Obsolète dans le RegBL. Le bâtiment de la MO est déjà lié au bâtiment ayant l'EGID 191980735</t>
  </si>
  <si>
    <t>12: Lié au bâtiment avec l'EGID 502171654 dans la même commune&lt;/br&gt;42: la catégorie 1060 n'est pas cohérente avec le topic Objets divers de la MO</t>
  </si>
  <si>
    <t>12: Lié au bâtiment avec l'EGID 191752832 dans la même commune&lt;/br&gt;41: Status 'bestehend' n'est pas cohérente avec le topic Couverture du sol projetée de la MO&lt;/br&gt;61: 2 polygones de la MO ont le même EGID du RegBL</t>
  </si>
  <si>
    <t>12: Lié au bâtiment avec l'EGID 192046149 dans la même commune&lt;/br&gt;42: la catégorie 1060 n'est pas cohérente avec le topic Objets divers de la MO&lt;/br&gt;61: 2 polygones de la MO ont le même EGID du RegBL</t>
  </si>
  <si>
    <t>31: Aucun bâtiment dans la MO pour l'EGID 192053268</t>
  </si>
  <si>
    <t>31: Aucun bâtiment dans la MO pour l'EGID 192053088</t>
  </si>
  <si>
    <t>31: Aucun bâtiment dans la MO pour l'EGID 192053267</t>
  </si>
  <si>
    <t>31: Aucun bâtiment dans la MO pour l'EGID 191537171</t>
  </si>
  <si>
    <t>31: Aucun bâtiment dans la MO pour l'EGID 191537175</t>
  </si>
  <si>
    <t>31: Aucun bâtiment dans la MO pour l'EGID 192053432&lt;/br&gt;33: Le bâtiment 192053432 has GSTAT '1003 im Bau'</t>
  </si>
  <si>
    <t>31: Aucun bâtiment dans la MO pour l'EGID 504122116</t>
  </si>
  <si>
    <t>31: Aucun bâtiment dans la MO pour l'EGID 192053321</t>
  </si>
  <si>
    <t>31: Aucun bâtiment dans la MO pour l'EGID 504090800</t>
  </si>
  <si>
    <t>31: Aucun bâtiment dans la MO pour l'EGID 192053056</t>
  </si>
  <si>
    <t>31: Aucun bâtiment dans la MO pour l'EGID 192048026</t>
  </si>
  <si>
    <t>16a</t>
  </si>
  <si>
    <t>Châtel-St-Denis</t>
  </si>
  <si>
    <t>Les Paccots</t>
  </si>
  <si>
    <t>4202</t>
  </si>
  <si>
    <t>Update: 15.04.2024</t>
  </si>
  <si>
    <t>Etat: 15.04.2024</t>
  </si>
  <si>
    <t>2553976.200 1186719.200</t>
  </si>
  <si>
    <t>2554047.000 1186860.000</t>
  </si>
  <si>
    <t>2554036.000 1186846.000</t>
  </si>
  <si>
    <t>2554024.000 1186832.000</t>
  </si>
  <si>
    <t>2554013.000 1186818.000</t>
  </si>
  <si>
    <t>2556924.717 1184418.201</t>
  </si>
  <si>
    <t>2558411.723 1185103.190</t>
  </si>
  <si>
    <t>2558443.723 1185120.191</t>
  </si>
  <si>
    <t>2558065.000 1185320.000</t>
  </si>
  <si>
    <t>2556970.000 1184485.000</t>
  </si>
  <si>
    <t>2558230.000 1185180.000</t>
  </si>
  <si>
    <t>2558573.000 1185119.000</t>
  </si>
  <si>
    <t>2558204.000 1184723.000</t>
  </si>
  <si>
    <t>2557951.599 1184718.634</t>
  </si>
  <si>
    <t>2557859.000 1184434.300</t>
  </si>
  <si>
    <t>2556592.500 1184629.125</t>
  </si>
  <si>
    <t>2557809.000 1184972.875</t>
  </si>
  <si>
    <t>2556777.588 1183886.312</t>
  </si>
  <si>
    <t>2556717.417 1184595.176</t>
  </si>
  <si>
    <t>2558328.043 1184938.407</t>
  </si>
  <si>
    <t>2558208.297 1184958.653</t>
  </si>
  <si>
    <t>2558330.901 1184929.190</t>
  </si>
  <si>
    <t>2560311.000 1183572.000</t>
  </si>
  <si>
    <t>2560317.000 1183577.000</t>
  </si>
  <si>
    <t>2560306.750 1183567.375</t>
  </si>
  <si>
    <t>2560301.250 1183564.625</t>
  </si>
  <si>
    <t>2560295.500 1183560.375</t>
  </si>
  <si>
    <t>2560277.250 1183551.375</t>
  </si>
  <si>
    <t>2560271.750 1183548.000</t>
  </si>
  <si>
    <t>2560302.742 1183515.139</t>
  </si>
  <si>
    <t>2560384.546 1183670.382</t>
  </si>
  <si>
    <t>2559857.043 1182761.920</t>
  </si>
  <si>
    <t>2559988.808 1182931.204</t>
  </si>
  <si>
    <t>2559796.789 1182841.340</t>
  </si>
  <si>
    <t>2559799.802 1182845.501</t>
  </si>
  <si>
    <t>2561335.800 1194882.300</t>
  </si>
  <si>
    <t>2561131.881 1194895.617</t>
  </si>
  <si>
    <t>2561828.996 1193927.778</t>
  </si>
  <si>
    <t>2561538.475 1193933.518</t>
  </si>
  <si>
    <t>2554765.962 1187382.679</t>
  </si>
  <si>
    <t>2553414.000 1185533.000</t>
  </si>
  <si>
    <t>2554808.571 1187361.020</t>
  </si>
  <si>
    <t>2554815.700 1187349.138</t>
  </si>
  <si>
    <t>2553788.329 1184688.553</t>
  </si>
  <si>
    <t>2553777.240 1184668.487</t>
  </si>
  <si>
    <t>2553807.647 1185131.845</t>
  </si>
  <si>
    <t>2554771.974 1187184.925</t>
  </si>
  <si>
    <t>2553554.361 1184832.358</t>
  </si>
  <si>
    <t>2554789.045 1187532.279</t>
  </si>
  <si>
    <t>2557563.739 1181450.194</t>
  </si>
  <si>
    <t>2557546.000 1181586.375</t>
  </si>
  <si>
    <t>2557537.165 1181399.536</t>
  </si>
  <si>
    <t>2565862.863 1184758.739</t>
  </si>
  <si>
    <t>2563831.734 1182295.125</t>
  </si>
  <si>
    <t>2565161.250 1185199.625</t>
  </si>
  <si>
    <t>2565739.597 1185069.274</t>
  </si>
  <si>
    <t>2566117.438 1185135.794</t>
  </si>
  <si>
    <t>2566090.352 1185130.031</t>
  </si>
  <si>
    <t>2566102.604 1185149.264</t>
  </si>
  <si>
    <t>2564831.246 1185341.371</t>
  </si>
  <si>
    <t>2564726.634 1185396.426</t>
  </si>
  <si>
    <t>2565284.053 1185117.724</t>
  </si>
  <si>
    <t>2564272.581 1182737.983</t>
  </si>
  <si>
    <t>2565755.599 1185040.166</t>
  </si>
  <si>
    <t>2564758.413 1185474.506</t>
  </si>
  <si>
    <t>2564749.908 1185460.462</t>
  </si>
  <si>
    <t>2564769.017 1185450.035</t>
  </si>
  <si>
    <t>2565920.008 1184686.245</t>
  </si>
  <si>
    <t>2553505.555 1181493.765</t>
  </si>
  <si>
    <t>2553364.347 1181479.304</t>
  </si>
  <si>
    <t>2553249.098 1181637.482</t>
  </si>
  <si>
    <t>2551050.000 1176010.000</t>
  </si>
  <si>
    <t>2564749.897 1193358.188</t>
  </si>
  <si>
    <t>2565354.921 1192722.425</t>
  </si>
  <si>
    <t>2565372.000 1192656.000</t>
  </si>
  <si>
    <t>2565602.666 1192570.573</t>
  </si>
  <si>
    <t>2565526.783 1193644.437</t>
  </si>
  <si>
    <t>2565538.319 1193642.953</t>
  </si>
  <si>
    <t>2565146.100 1193422.900</t>
  </si>
  <si>
    <t>2565475.800 1193850.200</t>
  </si>
  <si>
    <t>2564724.644 1193907.377</t>
  </si>
  <si>
    <t>2554457.753 1178248.286</t>
  </si>
  <si>
    <t>2555695.902 1177891.199</t>
  </si>
  <si>
    <t>2553978.323 1176771.080</t>
  </si>
  <si>
    <t>2556553.128 1177849.503</t>
  </si>
  <si>
    <t>2556564.429 1177827.658</t>
  </si>
  <si>
    <t>2562781.937 1192540.253</t>
  </si>
  <si>
    <t>2562769.461 1192556.926</t>
  </si>
  <si>
    <t>2562805.379 1192559.898</t>
  </si>
  <si>
    <t>2562803.982 1192571.945</t>
  </si>
  <si>
    <t>2562800.126 1192580.161</t>
  </si>
  <si>
    <t>2554934.000 1183357.000</t>
  </si>
  <si>
    <t>2554410.653 1184645.008</t>
  </si>
  <si>
    <t>2556692.664 1185332.505</t>
  </si>
  <si>
    <t>2555378.868 1183499.634</t>
  </si>
  <si>
    <t>2555986.717 1185202.780</t>
  </si>
  <si>
    <t>2555000.422 1183456.280</t>
  </si>
  <si>
    <t>2556158.408 1186411.680</t>
  </si>
  <si>
    <t>2562728.000 1196603.000</t>
  </si>
  <si>
    <t>2564210.000 1195660.500</t>
  </si>
  <si>
    <t>2564058.000 1195680.375</t>
  </si>
  <si>
    <t>2563589.418 1195613.424</t>
  </si>
  <si>
    <t>2563368.520 1197237.674</t>
  </si>
  <si>
    <t>2563536.184 1196784.718</t>
  </si>
  <si>
    <t>2567576.108 1190043.372</t>
  </si>
  <si>
    <t>2565567.000 1188682.000</t>
  </si>
  <si>
    <t>2565796.000 1188949.000</t>
  </si>
  <si>
    <t>2567445.000 1191701.000</t>
  </si>
  <si>
    <t>2565919.000 1189094.000</t>
  </si>
  <si>
    <t>2565979.913 1188720.291</t>
  </si>
  <si>
    <t>2567941.872 1190290.282</t>
  </si>
  <si>
    <t>2567940.000 1190684.000</t>
  </si>
  <si>
    <t>2568117.614 1190215.639</t>
  </si>
  <si>
    <t>2567971.871 1191535.771</t>
  </si>
  <si>
    <t>2566099.600 1188527.875</t>
  </si>
  <si>
    <t>2568260.000 1189870.000</t>
  </si>
  <si>
    <t>2566890.000 1188134.000</t>
  </si>
  <si>
    <t>2566885.000 1188127.000</t>
  </si>
  <si>
    <t>2566880.000 1188121.000</t>
  </si>
  <si>
    <t>2566870.000 1188111.000</t>
  </si>
  <si>
    <t>2566849.000 1188090.000</t>
  </si>
  <si>
    <t>2566843.000 1188085.000</t>
  </si>
  <si>
    <t>2566021.244 1189032.111</t>
  </si>
  <si>
    <t>2568220.000 1189900.000</t>
  </si>
  <si>
    <t>2567425.000 1191630.000</t>
  </si>
  <si>
    <t>2567515.000 1190449.000</t>
  </si>
  <si>
    <t>2567497.000 1190441.000</t>
  </si>
  <si>
    <t>2566033.250 1189073.125</t>
  </si>
  <si>
    <t>2567558.825 1189948.949</t>
  </si>
  <si>
    <t>2567553.024 1189954.149</t>
  </si>
  <si>
    <t>2567525.380 1190262.950</t>
  </si>
  <si>
    <t>2567370.000 1190960.000</t>
  </si>
  <si>
    <t>2566882.477 1188069.659</t>
  </si>
  <si>
    <t>2567103.386 1188319.477</t>
  </si>
  <si>
    <t>2567380.000 1189990.000</t>
  </si>
  <si>
    <t>2567420.000 1191630.000</t>
  </si>
  <si>
    <t>2565290.000 1189000.000</t>
  </si>
  <si>
    <t>2567781.690 1186574.365</t>
  </si>
  <si>
    <t>2565848.408 1189055.893</t>
  </si>
  <si>
    <t>2566601.086 1187975.614</t>
  </si>
  <si>
    <t>2569335.476 1187784.619</t>
  </si>
  <si>
    <t>2567442.839 1190588.602</t>
  </si>
  <si>
    <t>2567506.268 1189148.102</t>
  </si>
  <si>
    <t>2567509.064 1189141.181</t>
  </si>
  <si>
    <t>2554859.000 1188648.000</t>
  </si>
  <si>
    <t>2554766.000 1188763.000</t>
  </si>
  <si>
    <t>2554591.693 1188608.302</t>
  </si>
  <si>
    <t>2555300.000 1188460.000</t>
  </si>
  <si>
    <t>2554659.683 1188128.284</t>
  </si>
  <si>
    <t>2555471.712 1188980.300</t>
  </si>
  <si>
    <t>2555449.708 1188923.299</t>
  </si>
  <si>
    <t>2555397.709 1188942.301</t>
  </si>
  <si>
    <t>2555419.713 1189000.302</t>
  </si>
  <si>
    <t>2555384.713 1189020.303</t>
  </si>
  <si>
    <t>2555362.710 1188962.302</t>
  </si>
  <si>
    <t>2555311.710 1188988.303</t>
  </si>
  <si>
    <t>2555332.714 1189040.304</t>
  </si>
  <si>
    <t>2552842.000 1187446.000</t>
  </si>
  <si>
    <t>2557760.000 1189668.000</t>
  </si>
  <si>
    <t>2557760.000 1189650.000</t>
  </si>
  <si>
    <t>2557763.000 1189653.000</t>
  </si>
  <si>
    <t>2557971.731 1187144.243</t>
  </si>
  <si>
    <t>2555554.000 1188954.000</t>
  </si>
  <si>
    <t>2555505.000 1188967.000</t>
  </si>
  <si>
    <t>2555541.000 1188904.000</t>
  </si>
  <si>
    <t>2555494.000 1188918.000</t>
  </si>
  <si>
    <t>2555575.000 1189009.000</t>
  </si>
  <si>
    <t>2555571.000 1189024.000</t>
  </si>
  <si>
    <t>2555562.000 1189027.000</t>
  </si>
  <si>
    <t>2555546.000 1189032.000</t>
  </si>
  <si>
    <t>2554129.487 1188338.987</t>
  </si>
  <si>
    <t>2555699.000 1188972.000</t>
  </si>
  <si>
    <t>2555592.000 1188920.000</t>
  </si>
  <si>
    <t>2551708.000 1182178.000</t>
  </si>
  <si>
    <t>2555624.000 1188920.000</t>
  </si>
  <si>
    <t>2555622.000 1188888.000</t>
  </si>
  <si>
    <t>2555598.000 1188886.000</t>
  </si>
  <si>
    <t>2555030.991 1188042.195</t>
  </si>
  <si>
    <t>2559407.182 1191390.270</t>
  </si>
  <si>
    <t>2554864.017 1187549.006</t>
  </si>
  <si>
    <t>2554890.000 1189190.000</t>
  </si>
  <si>
    <t>2560634.925 1188977.051</t>
  </si>
  <si>
    <t>2555568.083 1188951.545</t>
  </si>
  <si>
    <t>2555548.312 1189004.504</t>
  </si>
  <si>
    <t>2559285.771 1188097.417</t>
  </si>
  <si>
    <t>2552885.854 1187421.841</t>
  </si>
  <si>
    <t>2554812.427 1188997.597</t>
  </si>
  <si>
    <t>2557844.867 1189402.530</t>
  </si>
  <si>
    <t>2557963.003 1187189.454</t>
  </si>
  <si>
    <t>2554371.800 1188663.074</t>
  </si>
  <si>
    <t>2560724.737 1189028.598</t>
  </si>
  <si>
    <t>2554690.205 1188732.605</t>
  </si>
  <si>
    <t>2550534.110 1182632.515</t>
  </si>
  <si>
    <t>2559439.911 1187398.510</t>
  </si>
  <si>
    <t>2554909.092 1188627.874</t>
  </si>
  <si>
    <t>2552164.650 1186515.280</t>
  </si>
  <si>
    <t>2550466.000 1185575.000</t>
  </si>
  <si>
    <t>2552445.271 1186671.612</t>
  </si>
  <si>
    <t>2551806.327 1186142.770</t>
  </si>
  <si>
    <t>2551512.794 1185384.196</t>
  </si>
  <si>
    <t>2550643.000 1185887.375</t>
  </si>
  <si>
    <t>2550460.250 1185596.625</t>
  </si>
  <si>
    <t>2550471.500 1185605.375</t>
  </si>
  <si>
    <t>2551668.637 1185284.452</t>
  </si>
  <si>
    <t>2550475.902 1185710.767</t>
  </si>
  <si>
    <t>2550862.175 1184206.220</t>
  </si>
  <si>
    <t>2551560.000 1159316.000</t>
  </si>
  <si>
    <t>2551566.693 1158996.407</t>
  </si>
  <si>
    <t>2551424.241 1159202.765</t>
  </si>
  <si>
    <t>2551420.950 1159201.583</t>
  </si>
  <si>
    <t>2551136.569 1158997.731</t>
  </si>
  <si>
    <t>2558697.750 1170906.125</t>
  </si>
  <si>
    <t>2564925.000 1170259.500</t>
  </si>
  <si>
    <t>2561852.750 1178307.150</t>
  </si>
  <si>
    <t>2561857.687 1178363.046</t>
  </si>
  <si>
    <t>2560421.896 1178463.341</t>
  </si>
  <si>
    <t>2551940.028 1161496.688</t>
  </si>
  <si>
    <t>2551943.648 1161481.430</t>
  </si>
  <si>
    <t>2551699.999 1162035.000</t>
  </si>
  <si>
    <t>2551785.041 1161971.392</t>
  </si>
  <si>
    <t>2551837.934 1162944.583</t>
  </si>
  <si>
    <t>2552007.212 1161413.360</t>
  </si>
  <si>
    <t>2551931.549 1161498.741</t>
  </si>
  <si>
    <t>2551217.176 1164994.615</t>
  </si>
  <si>
    <t>2551795.055 1162521.394</t>
  </si>
  <si>
    <t>2551794.934 1162517.706</t>
  </si>
  <si>
    <t>2551794.421 1162510.212</t>
  </si>
  <si>
    <t>2551794.215 1162506.565</t>
  </si>
  <si>
    <t>2564630.800 1171864.200</t>
  </si>
  <si>
    <t>2564415.501 1172212.167</t>
  </si>
  <si>
    <t>2560855.627 1169404.492</t>
  </si>
  <si>
    <t>2560435.091 1169266.771</t>
  </si>
  <si>
    <t>2560260.424 1170977.610</t>
  </si>
  <si>
    <t>2551908.291 1166241.104</t>
  </si>
  <si>
    <t>2552231.789 1165985.023</t>
  </si>
  <si>
    <t>2560290.980 1171853.258</t>
  </si>
  <si>
    <t>2558559.528 1169584.378</t>
  </si>
  <si>
    <t>2559704.700 1171482.900</t>
  </si>
  <si>
    <t>2559192.000 1170716.000</t>
  </si>
  <si>
    <t>2559356.250 1171028.375</t>
  </si>
  <si>
    <t>2560122.526 1171589.662</t>
  </si>
  <si>
    <t>2560424.178 1173092.205</t>
  </si>
  <si>
    <t>2560521.796 1172014.854</t>
  </si>
  <si>
    <t>2559955.232 1171197.465</t>
  </si>
  <si>
    <t>2558969.397 1170360.972</t>
  </si>
  <si>
    <t>2558965.286 1170363.580</t>
  </si>
  <si>
    <t>2558974.209 1170357.267</t>
  </si>
  <si>
    <t>2558927.266 1170384.273</t>
  </si>
  <si>
    <t>2561276.032 1172791.578</t>
  </si>
  <si>
    <t>2561228.750 1171834.728</t>
  </si>
  <si>
    <t>2560657.976 1171986.600</t>
  </si>
  <si>
    <t>2559411.871 1170561.455</t>
  </si>
  <si>
    <t>2559482.998 1170510.145</t>
  </si>
  <si>
    <t>2559494.862 1171291.044</t>
  </si>
  <si>
    <t>2559587.813 1171461.833</t>
  </si>
  <si>
    <t>2560190.419 1171771.166</t>
  </si>
  <si>
    <t>2560411.359 1174280.897</t>
  </si>
  <si>
    <t>2560118.521 1170905.836</t>
  </si>
  <si>
    <t>2563091.015 1173069.203</t>
  </si>
  <si>
    <t>2560261.796 1172220.809</t>
  </si>
  <si>
    <t>2552801.412 1161606.998</t>
  </si>
  <si>
    <t>2552755.000 1161170.000</t>
  </si>
  <si>
    <t>2553192.621 1164206.330</t>
  </si>
  <si>
    <t>2552510.750 1163388.375</t>
  </si>
  <si>
    <t>2552814.192 1163369.014</t>
  </si>
  <si>
    <t>2553161.379 1159896.709</t>
  </si>
  <si>
    <t>2553156.305 1160010.732</t>
  </si>
  <si>
    <t>2553074.364 1163721.085</t>
  </si>
  <si>
    <t>2553888.849 1163045.017</t>
  </si>
  <si>
    <t>2552428.803 1163639.998</t>
  </si>
  <si>
    <t>2554201.119 1161824.378</t>
  </si>
  <si>
    <t>2551979.694 1163562.015</t>
  </si>
  <si>
    <t>2557205.646 1165290.293</t>
  </si>
  <si>
    <t>2556656.000 1167329.000</t>
  </si>
  <si>
    <t>2556666.000 1167322.000</t>
  </si>
  <si>
    <t>2556669.000 1167316.000</t>
  </si>
  <si>
    <t>2556675.000 1167309.000</t>
  </si>
  <si>
    <t>2559869.458 1167821.764</t>
  </si>
  <si>
    <t>2558532.584 1167570.011</t>
  </si>
  <si>
    <t>2558540.977 1168875.756</t>
  </si>
  <si>
    <t>2556764.262 1167667.906</t>
  </si>
  <si>
    <t>2556256.840 1167144.147</t>
  </si>
  <si>
    <t>2556240.179 1167141.867</t>
  </si>
  <si>
    <t>2554162.154 1164704.415</t>
  </si>
  <si>
    <t>2553803.903 1164809.910</t>
  </si>
  <si>
    <t>2554605.158 1163676.933</t>
  </si>
  <si>
    <t>2553546.722 1165279.774</t>
  </si>
  <si>
    <t>2553486.401 1165018.438</t>
  </si>
  <si>
    <t>2553649.066 1165441.962</t>
  </si>
  <si>
    <t>2561089.000 1167105.000</t>
  </si>
  <si>
    <t>2559331.000 1165109.000</t>
  </si>
  <si>
    <t>2562430.000 1168645.000</t>
  </si>
  <si>
    <t>2560756.200 1166631.300</t>
  </si>
  <si>
    <t>2560701.800 1166279.700</t>
  </si>
  <si>
    <t>2561847.000 1167710.000</t>
  </si>
  <si>
    <t>2560709.378 1166448.580</t>
  </si>
  <si>
    <t>2562085.300 1168381.100</t>
  </si>
  <si>
    <t>2562180.000 1168195.000</t>
  </si>
  <si>
    <t>2560890.000 1166993.000</t>
  </si>
  <si>
    <t>2560901.000 1167007.000</t>
  </si>
  <si>
    <t>2561180.359 1167381.226</t>
  </si>
  <si>
    <t>2559307.537 1164925.954</t>
  </si>
  <si>
    <t>2563301.098 1168421.657</t>
  </si>
  <si>
    <t>2565877.741 1175397.162</t>
  </si>
  <si>
    <t>2567840.000 1171390.000</t>
  </si>
  <si>
    <t>2566566.000 1172930.000</t>
  </si>
  <si>
    <t>2565997.000 1175450.375</t>
  </si>
  <si>
    <t>2565986.000 1175488.875</t>
  </si>
  <si>
    <t>2567008.146 1174965.487</t>
  </si>
  <si>
    <t>2564250.000 1180060.000</t>
  </si>
  <si>
    <t>2563788.000 1180067.000</t>
  </si>
  <si>
    <t>2563557.681 1179950.439</t>
  </si>
  <si>
    <t>2562536.000 1174130.000</t>
  </si>
  <si>
    <t>2563177.683 1174486.809</t>
  </si>
  <si>
    <t>2564767.501 1176429.363</t>
  </si>
  <si>
    <t>2567442.016 1147195.988</t>
  </si>
  <si>
    <t>2571017.000 1151056.000</t>
  </si>
  <si>
    <t>2569653.628 1149888.201</t>
  </si>
  <si>
    <t>2569885.000 1148500.000</t>
  </si>
  <si>
    <t>2569292.850 1148183.099</t>
  </si>
  <si>
    <t>2568944.516 1154147.207</t>
  </si>
  <si>
    <t>2570236.443 1150838.778</t>
  </si>
  <si>
    <t>2569268.055 1147939.325</t>
  </si>
  <si>
    <t>2571487.021 1170969.576</t>
  </si>
  <si>
    <t>2572068.167 1169950.793</t>
  </si>
  <si>
    <t>2573400.000 1170060.000</t>
  </si>
  <si>
    <t>2572480.816 1170033.298</t>
  </si>
  <si>
    <t>2571317.079 1169884.125</t>
  </si>
  <si>
    <t>2572408.343 1170403.916</t>
  </si>
  <si>
    <t>2572076.039 1169979.426</t>
  </si>
  <si>
    <t>2573122.925 1170629.897</t>
  </si>
  <si>
    <t>2573114.425 1170632.015</t>
  </si>
  <si>
    <t>2573116.180 1170666.332</t>
  </si>
  <si>
    <t>2572701.486 1172775.425</t>
  </si>
  <si>
    <t>2572082.733 1169996.343</t>
  </si>
  <si>
    <t>2572534.128 1169739.079</t>
  </si>
  <si>
    <t>2574919.000 1164126.000</t>
  </si>
  <si>
    <t>2574882.500 1164192.750</t>
  </si>
  <si>
    <t>2574944.250 1164173.000</t>
  </si>
  <si>
    <t>2574938.000 1164140.250</t>
  </si>
  <si>
    <t>2574020.450 1161468.584</t>
  </si>
  <si>
    <t>2573788.656 1162093.149</t>
  </si>
  <si>
    <t>2573767.655 1162088.149</t>
  </si>
  <si>
    <t>2573782.655 1162118.149</t>
  </si>
  <si>
    <t>2573775.655 1162116.149</t>
  </si>
  <si>
    <t>2573767.655 1162114.149</t>
  </si>
  <si>
    <t>2573761.655 1162112.149</t>
  </si>
  <si>
    <t>2573775.655 1162142.149</t>
  </si>
  <si>
    <t>2573768.655 1162141.149</t>
  </si>
  <si>
    <t>2573761.655 1162139.149</t>
  </si>
  <si>
    <t>2573753.655 1162137.149</t>
  </si>
  <si>
    <t>2573751.655 1162249.146</t>
  </si>
  <si>
    <t>2573729.655 1162256.146</t>
  </si>
  <si>
    <t>2573744.655 1162261.146</t>
  </si>
  <si>
    <t>2573721.655 1162253.146</t>
  </si>
  <si>
    <t>2573774.655 1162204.147</t>
  </si>
  <si>
    <t>2573768.655 1162216.147</t>
  </si>
  <si>
    <t>2573762.655 1162229.146</t>
  </si>
  <si>
    <t>2573791.655 1162172.148</t>
  </si>
  <si>
    <t>2573785.655 1162184.147</t>
  </si>
  <si>
    <t>2573763.655 1162178.148</t>
  </si>
  <si>
    <t>2573756.655 1162175.148</t>
  </si>
  <si>
    <t>2573750.655 1162172.148</t>
  </si>
  <si>
    <t>2573751.655 1162202.147</t>
  </si>
  <si>
    <t>2573745.655 1162198.147</t>
  </si>
  <si>
    <t>2573738.655 1162195.148</t>
  </si>
  <si>
    <t>2573739.655 1162224.147</t>
  </si>
  <si>
    <t>2573733.655 1162221.147</t>
  </si>
  <si>
    <t>2573796.655 1162146.148</t>
  </si>
  <si>
    <t>2573803.656 1162122.148</t>
  </si>
  <si>
    <t>2573810.656 1162097.149</t>
  </si>
  <si>
    <t>2573807.656 1162062.149</t>
  </si>
  <si>
    <t>2573814.656 1162069.149</t>
  </si>
  <si>
    <t>2573785.656 1162042.149</t>
  </si>
  <si>
    <t>2573793.656 1162049.149</t>
  </si>
  <si>
    <t>2573764.567 1161346.855</t>
  </si>
  <si>
    <t>2573999.788 1161473.654</t>
  </si>
  <si>
    <t>2574339.838 1161267.339</t>
  </si>
  <si>
    <t>2573860.673 1161632.274</t>
  </si>
  <si>
    <t>2571512.270 1162645.925</t>
  </si>
  <si>
    <t>2570079.000 1162826.000</t>
  </si>
  <si>
    <t>2570293.000 1162908.000</t>
  </si>
  <si>
    <t>2570264.865 1162912.189</t>
  </si>
  <si>
    <t>2570264.862 1162912.207</t>
  </si>
  <si>
    <t>2570638.795 1163198.407</t>
  </si>
  <si>
    <t>2570655.497 1163191.682</t>
  </si>
  <si>
    <t>2570715.163 1163381.127</t>
  </si>
  <si>
    <t>2570879.772 1163418.520</t>
  </si>
  <si>
    <t>2569519.000 1162596.000</t>
  </si>
  <si>
    <t>2569659.000 1162598.000</t>
  </si>
  <si>
    <t>2570627.407 1162898.889</t>
  </si>
  <si>
    <t>2571606.000 1163717.000</t>
  </si>
  <si>
    <t>2571575.000 1163886.000</t>
  </si>
  <si>
    <t>2570164.823 1161805.615</t>
  </si>
  <si>
    <t>2570652.000 1162412.000</t>
  </si>
  <si>
    <t>2570598.000 1162439.000</t>
  </si>
  <si>
    <t>2571744.000 1161492.000</t>
  </si>
  <si>
    <t>2572364.000 1161105.000</t>
  </si>
  <si>
    <t>2571597.154 1162226.540</t>
  </si>
  <si>
    <t>2571569.484 1162108.864</t>
  </si>
  <si>
    <t>2571252.000 1161928.000</t>
  </si>
  <si>
    <t>2571285.000 1161914.000</t>
  </si>
  <si>
    <t>2572442.000 1160740.000</t>
  </si>
  <si>
    <t>2568887.940 1160953.507</t>
  </si>
  <si>
    <t>2569462.317 1162472.255</t>
  </si>
  <si>
    <t>2570766.025 1162680.667</t>
  </si>
  <si>
    <t>2571102.390 1163509.228</t>
  </si>
  <si>
    <t>2571173.656 1162944.748</t>
  </si>
  <si>
    <t>2571146.672 1163488.084</t>
  </si>
  <si>
    <t>2569917.106 1161887.010</t>
  </si>
  <si>
    <t>2571687.000 1161857.000</t>
  </si>
  <si>
    <t>2571052.000 1164149.000</t>
  </si>
  <si>
    <t>2570594.742 1163040.170</t>
  </si>
  <si>
    <t>2571183.000 1163524.000</t>
  </si>
  <si>
    <t>2571103.633 1163493.136</t>
  </si>
  <si>
    <t>2570631.000 1162748.000</t>
  </si>
  <si>
    <t>2570821.000 1163848.000</t>
  </si>
  <si>
    <t>2570530.515 1163692.809</t>
  </si>
  <si>
    <t>2570722.000 1164001.000</t>
  </si>
  <si>
    <t>2571383.529 1163984.175</t>
  </si>
  <si>
    <t>2571370.000 1162130.000</t>
  </si>
  <si>
    <t>2571308.418 1163987.736</t>
  </si>
  <si>
    <t>2571220.000 1161870.000</t>
  </si>
  <si>
    <t>2571272.617 1161908.184</t>
  </si>
  <si>
    <t>2571270.617 1161930.183</t>
  </si>
  <si>
    <t>2571206.618 1161941.182</t>
  </si>
  <si>
    <t>2571159.618 1161953.181</t>
  </si>
  <si>
    <t>2571103.619 1161956.181</t>
  </si>
  <si>
    <t>2571090.619 1161955.181</t>
  </si>
  <si>
    <t>2571885.627 1161671.182</t>
  </si>
  <si>
    <t>2571911.630 1161561.182</t>
  </si>
  <si>
    <t>2571503.679 1162671.259</t>
  </si>
  <si>
    <t>2571546.321 1162634.463</t>
  </si>
  <si>
    <t>2571078.625 1162653.160</t>
  </si>
  <si>
    <t>2571052.625 1162613.161</t>
  </si>
  <si>
    <t>2571106.000 1162614.000</t>
  </si>
  <si>
    <t>2569329.643 1162680.142</t>
  </si>
  <si>
    <t>2570907.060 1162384.793</t>
  </si>
  <si>
    <t>2571645.144 1163983.240</t>
  </si>
  <si>
    <t>2571020.000 1163710.000</t>
  </si>
  <si>
    <t>2570860.565 1162029.998</t>
  </si>
  <si>
    <t>2570865.205 1162023.710</t>
  </si>
  <si>
    <t>2570870.281 1162017.267</t>
  </si>
  <si>
    <t>2570874.989 1162010.901</t>
  </si>
  <si>
    <t>2571955.750 1161464.125</t>
  </si>
  <si>
    <t>2571961.820 1163495.990</t>
  </si>
  <si>
    <t>2572244.500 1163923.300</t>
  </si>
  <si>
    <t>2571368.634 1163824.129</t>
  </si>
  <si>
    <t>2569457.256 1163484.877</t>
  </si>
  <si>
    <t>2570910.000 1162778.000</t>
  </si>
  <si>
    <t>2570442.194 1163485.700</t>
  </si>
  <si>
    <t>2570310.116 1164002.498</t>
  </si>
  <si>
    <t>2570932.331 1163290.508</t>
  </si>
  <si>
    <t>2571570.898 1162266.851</t>
  </si>
  <si>
    <t>2569855.729 1162555.155</t>
  </si>
  <si>
    <t>2569827.631 1162723.931</t>
  </si>
  <si>
    <t>2570621.955 1162938.764</t>
  </si>
  <si>
    <t>2570205.828 1162522.943</t>
  </si>
  <si>
    <t>2569461.356 1163493.495</t>
  </si>
  <si>
    <t>2570868.400 1162362.447</t>
  </si>
  <si>
    <t>2572134.938 1161933.556</t>
  </si>
  <si>
    <t>2571293.176 1164387.403</t>
  </si>
  <si>
    <t>2570582.786 1163031.199</t>
  </si>
  <si>
    <t>2571534.613 1162342.994</t>
  </si>
  <si>
    <t>2571522.755 1162336.640</t>
  </si>
  <si>
    <t>2571530.233 1162339.202</t>
  </si>
  <si>
    <t>2568626.649 1160924.781</t>
  </si>
  <si>
    <t>2568888.757 1160942.003</t>
  </si>
  <si>
    <t>2571831.799 1161541.943</t>
  </si>
  <si>
    <t>2571940.436 1160514.971</t>
  </si>
  <si>
    <t>2571695.732 1162126.760</t>
  </si>
  <si>
    <t>2568758.475 1161998.895</t>
  </si>
  <si>
    <t>2570656.411 1163875.846</t>
  </si>
  <si>
    <t>2568613.675 1161866.068</t>
  </si>
  <si>
    <t>2567178.475 1161470.659</t>
  </si>
  <si>
    <t>2571678.611 1162004.568</t>
  </si>
  <si>
    <t>2570258.223 1162845.136</t>
  </si>
  <si>
    <t>2571787.237 1163262.431</t>
  </si>
  <si>
    <t>2571729.193 1163460.936</t>
  </si>
  <si>
    <t>2571612.841 1164225.730</t>
  </si>
  <si>
    <t>2571244.334 1161650.223</t>
  </si>
  <si>
    <t>2571245.903 1161674.010</t>
  </si>
  <si>
    <t>2569534.587 1162791.975</t>
  </si>
  <si>
    <t>2567769.458 1161822.144</t>
  </si>
  <si>
    <t>2576014.000 1162534.000</t>
  </si>
  <si>
    <t>2576089.000 1162528.500</t>
  </si>
  <si>
    <t>2574675.522 1166119.828</t>
  </si>
  <si>
    <t>2574582.112 1166220.809</t>
  </si>
  <si>
    <t>2574572.600 1165864.375</t>
  </si>
  <si>
    <t>2575314.071 1167550.185</t>
  </si>
  <si>
    <t>2575312.547 1167560.961</t>
  </si>
  <si>
    <t>2575311.915 1167564.513</t>
  </si>
  <si>
    <t>2574757.020 1167614.788</t>
  </si>
  <si>
    <t>2577502.696 1163423.859</t>
  </si>
  <si>
    <t>2577117.250 1163041.625</t>
  </si>
  <si>
    <t>2572243.739 1166142.842</t>
  </si>
  <si>
    <t>2571857.000 1166468.000</t>
  </si>
  <si>
    <t>2573479.416 1165246.953</t>
  </si>
  <si>
    <t>2572198.389 1166226.883</t>
  </si>
  <si>
    <t>2571910.728 1166132.065</t>
  </si>
  <si>
    <t>2571918.470 1166143.172</t>
  </si>
  <si>
    <t>2572332.391 1165538.293</t>
  </si>
  <si>
    <t>2572295.658 1166818.661</t>
  </si>
  <si>
    <t>2573031.209 1167017.831</t>
  </si>
  <si>
    <t>2572642.630 1167608.897</t>
  </si>
  <si>
    <t>2572940.000 1160380.000</t>
  </si>
  <si>
    <t>2572956.000 1160115.500</t>
  </si>
  <si>
    <t>2572953.785 1159758.644</t>
  </si>
  <si>
    <t>2572611.500 1159765.375</t>
  </si>
  <si>
    <t>2573930.500 1158907.375</t>
  </si>
  <si>
    <t>2566896.604 1158089.689</t>
  </si>
  <si>
    <t>2573093.332 1160593.272</t>
  </si>
  <si>
    <t>2572809.944 1161091.308</t>
  </si>
  <si>
    <t>2572883.220 1159313.062</t>
  </si>
  <si>
    <t>2573594.930 1159944.771</t>
  </si>
  <si>
    <t>2571101.482 1158524.645</t>
  </si>
  <si>
    <t>2569113.940 1156733.533</t>
  </si>
  <si>
    <t>2569107.831 1156723.046</t>
  </si>
  <si>
    <t>2572694.807 1160201.139</t>
  </si>
  <si>
    <t>2572735.116 1158655.988</t>
  </si>
  <si>
    <t>2572024.163 1159131.349</t>
  </si>
  <si>
    <t>2572058.445 1159234.704</t>
  </si>
  <si>
    <t>2572052.554 1159241.181</t>
  </si>
  <si>
    <t>2572063.603 1159229.033</t>
  </si>
  <si>
    <t>2573272.998 1161027.239</t>
  </si>
  <si>
    <t>2568225.911 1156225.935</t>
  </si>
  <si>
    <t>2578388.011 1160679.726</t>
  </si>
  <si>
    <t>2573003.413 1159914.100</t>
  </si>
  <si>
    <t>2574887.431 1169575.925</t>
  </si>
  <si>
    <t>2577303.000 1169090.000</t>
  </si>
  <si>
    <t>2574875.971 1168771.171</t>
  </si>
  <si>
    <t>2588620.000 1162158.000</t>
  </si>
  <si>
    <t>2584616.000 1160862.000</t>
  </si>
  <si>
    <t>2584529.268 1160830.870</t>
  </si>
  <si>
    <t>2571537.000 1167202.000</t>
  </si>
  <si>
    <t>2571366.357 1167256.353</t>
  </si>
  <si>
    <t>2571189.659 1167620.131</t>
  </si>
  <si>
    <t>2571205.660 1167638.131</t>
  </si>
  <si>
    <t>2572124.675 1167592.129</t>
  </si>
  <si>
    <t>2567865.750 1168003.875</t>
  </si>
  <si>
    <t>2571234.133 1167448.434</t>
  </si>
  <si>
    <t>2571129.084 1167129.886</t>
  </si>
  <si>
    <t>2571366.353 1167257.444</t>
  </si>
  <si>
    <t>2572793.529 1163921.994</t>
  </si>
  <si>
    <t>2572778.500 1163985.875</t>
  </si>
  <si>
    <t>2572613.000 1163713.125</t>
  </si>
  <si>
    <t>2573341.365 1163875.446</t>
  </si>
  <si>
    <t>2572667.887 1163949.418</t>
  </si>
  <si>
    <t>2570686.000 1159965.000</t>
  </si>
  <si>
    <t>2570788.000 1160214.000</t>
  </si>
  <si>
    <t>2570796.000 1160200.000</t>
  </si>
  <si>
    <t>2570792.000 1160208.000</t>
  </si>
  <si>
    <t>2569444.000 1160874.000</t>
  </si>
  <si>
    <t>2569478.653 1160870.083</t>
  </si>
  <si>
    <t>2569484.667 1160821.972</t>
  </si>
  <si>
    <t>2569467.000 1160890.000</t>
  </si>
  <si>
    <t>2570648.482 1160379.664</t>
  </si>
  <si>
    <t>2574998.000 1171776.000</t>
  </si>
  <si>
    <t>2575247.250 1171010.875</t>
  </si>
  <si>
    <t>2571204.431 1165755.906</t>
  </si>
  <si>
    <t>2571284.337 1165733.915</t>
  </si>
  <si>
    <t>2570492.960 1164982.705</t>
  </si>
  <si>
    <t>2571325.407 1165484.130</t>
  </si>
  <si>
    <t>2571368.377 1165495.736</t>
  </si>
  <si>
    <t>2571429.000 1165137.000</t>
  </si>
  <si>
    <t>2570472.000 1164997.000</t>
  </si>
  <si>
    <t>2571460.415 1166024.012</t>
  </si>
  <si>
    <t>2571398.563 1165920.129</t>
  </si>
  <si>
    <t>2571429.474 1165972.073</t>
  </si>
  <si>
    <t>2571356.888 1165856.721</t>
  </si>
  <si>
    <t>2571048.996 1165506.059</t>
  </si>
  <si>
    <t>2567994.000 1164350.000</t>
  </si>
  <si>
    <t>2571203.964 1165410.077</t>
  </si>
  <si>
    <t>2570828.015 1164944.618</t>
  </si>
  <si>
    <t>2570792.481 1164963.952</t>
  </si>
  <si>
    <t>2570549.631 1166020.123</t>
  </si>
  <si>
    <t>2570716.742 1166194.867</t>
  </si>
  <si>
    <t>2571340.636 1165391.118</t>
  </si>
  <si>
    <t>2571071.637 1165844.121</t>
  </si>
  <si>
    <t>2571407.750 1165057.000</t>
  </si>
  <si>
    <t>2570878.802 1164882.077</t>
  </si>
  <si>
    <t>2571158.016 1165706.731</t>
  </si>
  <si>
    <t>2571267.397 1165740.338</t>
  </si>
  <si>
    <t>2570852.134 1165516.812</t>
  </si>
  <si>
    <t>2571522.264 1165316.785</t>
  </si>
  <si>
    <t>2578243.795 1170686.537</t>
  </si>
  <si>
    <t>2577626.045 1172467.218</t>
  </si>
  <si>
    <t>2577611.724 1172456.083</t>
  </si>
  <si>
    <t>2577643.725 1172512.082</t>
  </si>
  <si>
    <t>2576614.999 1171978.750</t>
  </si>
  <si>
    <t>2577334.203 1172214.153</t>
  </si>
  <si>
    <t>2576791.396 1171724.132</t>
  </si>
  <si>
    <t>2564458.736 1165208.379</t>
  </si>
  <si>
    <t>2564258.000 1164664.000</t>
  </si>
  <si>
    <t>2564386.055 1164637.896</t>
  </si>
  <si>
    <t>2563210.576 1166548.727</t>
  </si>
  <si>
    <t>2564413.087 1164991.138</t>
  </si>
  <si>
    <t>2563682.367 1166891.800</t>
  </si>
  <si>
    <t>2562875.856 1161349.550</t>
  </si>
  <si>
    <t>2569073.000 1169517.000</t>
  </si>
  <si>
    <t>2570494.643 1168827.124</t>
  </si>
  <si>
    <t>2569794.445 1168973.659</t>
  </si>
  <si>
    <t>2571056.500 1168683.000</t>
  </si>
  <si>
    <t>2570360.500 1168006.125</t>
  </si>
  <si>
    <t>2569902.000 1169284.000</t>
  </si>
  <si>
    <t>2569815.689 1169031.308</t>
  </si>
  <si>
    <t>2565365.015 1163679.623</t>
  </si>
  <si>
    <t>2565745.913 1163596.011</t>
  </si>
  <si>
    <t>2565829.179 1163657.419</t>
  </si>
  <si>
    <t>2565961.002 1163641.560</t>
  </si>
  <si>
    <t>2563726.806 1161637.386</t>
  </si>
  <si>
    <t>2564240.652 1162165.301</t>
  </si>
  <si>
    <t>2564135.018 1162164.089</t>
  </si>
  <si>
    <t>2564846.335 1163267.927</t>
  </si>
  <si>
    <t>2567183.000 1163247.000</t>
  </si>
  <si>
    <t>2568059.641 1163108.155</t>
  </si>
  <si>
    <t>2568224.059 1163002.638</t>
  </si>
  <si>
    <t>2567286.942 1162250.214</t>
  </si>
  <si>
    <t>2568442.000 1162996.000</t>
  </si>
  <si>
    <t>2566884.629 1162000.174</t>
  </si>
  <si>
    <t>2567962.123 1162789.866</t>
  </si>
  <si>
    <t>2567604.000 1162925.000</t>
  </si>
  <si>
    <t>2566752.216 1162514.381</t>
  </si>
  <si>
    <t>2568211.510 1163077.548</t>
  </si>
  <si>
    <t>2572942.550 1157263.840</t>
  </si>
  <si>
    <t>2572802.559 1157167.420</t>
  </si>
  <si>
    <t>2572854.000 1157162.250</t>
  </si>
  <si>
    <t>2573114.190 1157295.909</t>
  </si>
  <si>
    <t>2574487.448 1157360.971</t>
  </si>
  <si>
    <t>2570596.964 1156602.905</t>
  </si>
  <si>
    <t>2571610.552 1154113.139</t>
  </si>
  <si>
    <t>2574384.521 1157143.398</t>
  </si>
  <si>
    <t>2574123.467 1157767.801</t>
  </si>
  <si>
    <t>2574419.620 1157074.942</t>
  </si>
  <si>
    <t>2574409.389 1157053.791</t>
  </si>
  <si>
    <t>2574415.621 1157066.381</t>
  </si>
  <si>
    <t>2574267.671 1156615.114</t>
  </si>
  <si>
    <t>2578841.376 1163243.677</t>
  </si>
  <si>
    <t>2579148.000 1163171.000</t>
  </si>
  <si>
    <t>2578625.211 1163413.696</t>
  </si>
  <si>
    <t>2579627.800 1163351.953</t>
  </si>
  <si>
    <t>2579140.000 1163140.000</t>
  </si>
  <si>
    <t>2578685.487 1163555.924</t>
  </si>
  <si>
    <t>2580029.700 1163260.051</t>
  </si>
  <si>
    <t>2578554.685 1164942.090</t>
  </si>
  <si>
    <t>2578698.693 1163761.084</t>
  </si>
  <si>
    <t>2578691.693 1163767.084</t>
  </si>
  <si>
    <t>2578685.693 1163773.084</t>
  </si>
  <si>
    <t>2579570.000 1163315.000</t>
  </si>
  <si>
    <t>2579310.453 1162605.320</t>
  </si>
  <si>
    <t>2580071.857 1162304.230</t>
  </si>
  <si>
    <t>2580198.276 1165104.697</t>
  </si>
  <si>
    <t>2579222.587 1162672.426</t>
  </si>
  <si>
    <t>2585043.313 1167358.638</t>
  </si>
  <si>
    <t>2578509.076 1164974.580</t>
  </si>
  <si>
    <t>2582255.245 1163911.200</t>
  </si>
  <si>
    <t>2568160.000 1176300.000</t>
  </si>
  <si>
    <t>2568721.000 1175682.750</t>
  </si>
  <si>
    <t>2568726.820 1175685.242</t>
  </si>
  <si>
    <t>2568067.038 1176306.704</t>
  </si>
  <si>
    <t>2568058.175 1176309.431</t>
  </si>
  <si>
    <t>2567490.344 1175530.407</t>
  </si>
  <si>
    <t>2571084.090 1181341.821</t>
  </si>
  <si>
    <t>2572240.313 1182010.116</t>
  </si>
  <si>
    <t>2572483.145 1181674.444</t>
  </si>
  <si>
    <t>2572486.538 1181670.736</t>
  </si>
  <si>
    <t>2572490.612 1181666.313</t>
  </si>
  <si>
    <t>2572494.008 1181662.623</t>
  </si>
  <si>
    <t>2569995.169 1181649.614</t>
  </si>
  <si>
    <t>2571386.252 1181660.696</t>
  </si>
  <si>
    <t>2574764.000 1185668.000</t>
  </si>
  <si>
    <t>2574191.049 1185906.668</t>
  </si>
  <si>
    <t>2575219.731 1186219.748</t>
  </si>
  <si>
    <t>2574618.240 1185424.048</t>
  </si>
  <si>
    <t>2574566.852 1185539.013</t>
  </si>
  <si>
    <t>2566686.000 1177558.000</t>
  </si>
  <si>
    <t>2566701.000 1177556.000</t>
  </si>
  <si>
    <t>2566700.293 1177638.867</t>
  </si>
  <si>
    <t>2574318.356 1184842.457</t>
  </si>
  <si>
    <t>2575235.000 1184311.500</t>
  </si>
  <si>
    <t>2574399.500 1184725.875</t>
  </si>
  <si>
    <t>2574505.847 1184338.153</t>
  </si>
  <si>
    <t>2573819.621 1183430.858</t>
  </si>
  <si>
    <t>2573835.082 1183421.312</t>
  </si>
  <si>
    <t>2573887.903 1182797.341</t>
  </si>
  <si>
    <t>2569149.000 1177612.000</t>
  </si>
  <si>
    <t>2568879.474 1177614.070</t>
  </si>
  <si>
    <t>2569585.750 1177909.875</t>
  </si>
  <si>
    <t>2569014.250 1178312.875</t>
  </si>
  <si>
    <t>2578750.534 1177241.799</t>
  </si>
  <si>
    <t>2579233.762 1177375.064</t>
  </si>
  <si>
    <t>2577579.000 1184449.000</t>
  </si>
  <si>
    <t>2577904.232 1183803.215</t>
  </si>
  <si>
    <t>2577454.823 1183231.108</t>
  </si>
  <si>
    <t>2578267.000 1182712.000</t>
  </si>
  <si>
    <t>2578265.187 1182467.836</t>
  </si>
  <si>
    <t>2577791.000 1182962.000</t>
  </si>
  <si>
    <t>2577465.000 1182485.000</t>
  </si>
  <si>
    <t>2577190.000 1183030.000</t>
  </si>
  <si>
    <t>2579567.500 1184745.375</t>
  </si>
  <si>
    <t>2578117.000 1184015.875</t>
  </si>
  <si>
    <t>2577620.500 1182931.375</t>
  </si>
  <si>
    <t>2577301.750 1182966.625</t>
  </si>
  <si>
    <t>2577288.213 1182688.789</t>
  </si>
  <si>
    <t>2577608.424 1183654.334</t>
  </si>
  <si>
    <t>2578628.219 1182968.431</t>
  </si>
  <si>
    <t>2577526.981 1184437.532</t>
  </si>
  <si>
    <t>2576192.856 1185002.132</t>
  </si>
  <si>
    <t>2576166.856 1184979.132</t>
  </si>
  <si>
    <t>2576964.000 1185654.000</t>
  </si>
  <si>
    <t>2577160.643 1184653.182</t>
  </si>
  <si>
    <t>2572272.000 1187059.000</t>
  </si>
  <si>
    <t>2571098.000 1188216.000</t>
  </si>
  <si>
    <t>2571448.000 1186539.000</t>
  </si>
  <si>
    <t>2570724.000 1187496.000</t>
  </si>
  <si>
    <t>2570916.250 1187162.000</t>
  </si>
  <si>
    <t>2572136.000 1186970.000</t>
  </si>
  <si>
    <t>2572360.750 1186972.000</t>
  </si>
  <si>
    <t>2572105.000 1186970.000</t>
  </si>
  <si>
    <t>2570914.445 1187157.685</t>
  </si>
  <si>
    <t>2571286.000 1186917.125</t>
  </si>
  <si>
    <t>2578456.164 1181182.594</t>
  </si>
  <si>
    <t>2578201.000 1180675.000</t>
  </si>
  <si>
    <t>2578251.000 1180689.000</t>
  </si>
  <si>
    <t>2578683.950 1180924.022</t>
  </si>
  <si>
    <t>2578275.000 1180627.000</t>
  </si>
  <si>
    <t>2578452.624 1181225.449</t>
  </si>
  <si>
    <t>2579007.425 1180242.349</t>
  </si>
  <si>
    <t>2578874.825 1181208.949</t>
  </si>
  <si>
    <t>2578750.450 1181044.299</t>
  </si>
  <si>
    <t>2577066.000 1181300.400</t>
  </si>
  <si>
    <t>2577823.558 1181373.406</t>
  </si>
  <si>
    <t>2577939.796 1181199.058</t>
  </si>
  <si>
    <t>2577941.183 1181160.825</t>
  </si>
  <si>
    <t>2577949.446 1181156.759</t>
  </si>
  <si>
    <t>2577920.600 1181193.627</t>
  </si>
  <si>
    <t>2576143.069 1180346.733</t>
  </si>
  <si>
    <t>2577651.419 1181009.517</t>
  </si>
  <si>
    <t>2576077.610 1180501.387</t>
  </si>
  <si>
    <t>2576075.338 1180514.312</t>
  </si>
  <si>
    <t>2576154.043 1180371.203</t>
  </si>
  <si>
    <t>2577883.304 1181665.334</t>
  </si>
  <si>
    <t>2578261.798 1180157.586</t>
  </si>
  <si>
    <t>2578274.283 1180183.871</t>
  </si>
  <si>
    <t>2578751.004 1180830.392</t>
  </si>
  <si>
    <t>2578610.612 1180790.705</t>
  </si>
  <si>
    <t>2579014.132 1180848.047</t>
  </si>
  <si>
    <t>2578986.618 1180831.079</t>
  </si>
  <si>
    <t>2578444.157 1181172.008</t>
  </si>
  <si>
    <t>2578439.374 1181185.877</t>
  </si>
  <si>
    <t>2573765.000 1181475.000</t>
  </si>
  <si>
    <t>2574318.000 1181694.000</t>
  </si>
  <si>
    <t>2573935.000 1181789.000</t>
  </si>
  <si>
    <t>2574090.435 1181926.217</t>
  </si>
  <si>
    <t>2574049.835 1181296.356</t>
  </si>
  <si>
    <t>2573661.519 1181587.863</t>
  </si>
  <si>
    <t>2571351.780 1179544.135</t>
  </si>
  <si>
    <t>2571353.780 1179587.135</t>
  </si>
  <si>
    <t>2572462.554 1180318.575</t>
  </si>
  <si>
    <t>2571329.781 1179710.135</t>
  </si>
  <si>
    <t>2571343.750 1179702.750</t>
  </si>
  <si>
    <t>2572284.421 1180051.483</t>
  </si>
  <si>
    <t>2571981.187 1179843.706</t>
  </si>
  <si>
    <t>2571126.392 1179401.197</t>
  </si>
  <si>
    <t>2571152.704 1179416.380</t>
  </si>
  <si>
    <t>2571072.039 1179372.851</t>
  </si>
  <si>
    <t>2571098.354 1179388.028</t>
  </si>
  <si>
    <t>2572461.249 1180338.322</t>
  </si>
  <si>
    <t>2579405.723 1182076.313</t>
  </si>
  <si>
    <t>2578876.903 1181563.392</t>
  </si>
  <si>
    <t>2569460.379 1184549.492</t>
  </si>
  <si>
    <t>2570626.698 1186055.083</t>
  </si>
  <si>
    <t>2568942.696 1184502.107</t>
  </si>
  <si>
    <t>2570625.503 1186067.932</t>
  </si>
  <si>
    <t>2570617.647 1186046.762</t>
  </si>
  <si>
    <t>2579943.720 1177429.728</t>
  </si>
  <si>
    <t>2579981.610 1177443.794</t>
  </si>
  <si>
    <t>2579912.841 1177264.189</t>
  </si>
  <si>
    <t>2581335.641 1176602.846</t>
  </si>
  <si>
    <t>2579958.672 1176934.037</t>
  </si>
  <si>
    <t>2580188.636 1177599.436</t>
  </si>
  <si>
    <t>2581636.498 1176990.198</t>
  </si>
  <si>
    <t>2580795.246 1176050.006</t>
  </si>
  <si>
    <t>2579888.814 1177265.158</t>
  </si>
  <si>
    <t>2579999.280 1174460.997</t>
  </si>
  <si>
    <t>2580959.865 1176170.522</t>
  </si>
  <si>
    <t>2576904.766 1174925.071</t>
  </si>
  <si>
    <t>2576441.767 1175102.076</t>
  </si>
  <si>
    <t>2577841.766 1174904.068</t>
  </si>
  <si>
    <t>2577258.250 1175285.250</t>
  </si>
  <si>
    <t>2576553.250 1175033.125</t>
  </si>
  <si>
    <t>2576819.660 1175306.103</t>
  </si>
  <si>
    <t>2577339.250 1175404.125</t>
  </si>
  <si>
    <t>2577150.000 1175015.625</t>
  </si>
  <si>
    <t>2576725.250 1174907.875</t>
  </si>
  <si>
    <t>2576780.700 1174912.800</t>
  </si>
  <si>
    <t>2577264.534 1175310.154</t>
  </si>
  <si>
    <t>2576595.565 1175467.868</t>
  </si>
  <si>
    <t>2576042.739 1174833.740</t>
  </si>
  <si>
    <t>2576760.129 1174913.929</t>
  </si>
  <si>
    <t>2578891.160 1173922.035</t>
  </si>
  <si>
    <t>2576238.262 1176256.340</t>
  </si>
  <si>
    <t>2577223.897 1183574.717</t>
  </si>
  <si>
    <t>2577280.000 1183588.000</t>
  </si>
  <si>
    <t>2575644.244 1183122.840</t>
  </si>
  <si>
    <t>2577339.000 1182350.000</t>
  </si>
  <si>
    <t>2577228.000 1183616.000</t>
  </si>
  <si>
    <t>2575185.750 1182163.000</t>
  </si>
  <si>
    <t>2574819.453 1182072.553</t>
  </si>
  <si>
    <t>2576123.544 1182528.153</t>
  </si>
  <si>
    <t>2576965.589 1183644.516</t>
  </si>
  <si>
    <t>2575552.180 1182993.380</t>
  </si>
  <si>
    <t>2577051.498 1182115.653</t>
  </si>
  <si>
    <t>2575805.500 1182879.375</t>
  </si>
  <si>
    <t>2575810.750 1182870.375</t>
  </si>
  <si>
    <t>2575813.000 1182863.375</t>
  </si>
  <si>
    <t>2576947.000 1183518.625</t>
  </si>
  <si>
    <t>2577110.750 1183522.375</t>
  </si>
  <si>
    <t>2577109.000 1183513.625</t>
  </si>
  <si>
    <t>2576196.116 1182567.597</t>
  </si>
  <si>
    <t>2577176.773 1182148.509</t>
  </si>
  <si>
    <t>2575800.659 1182461.652</t>
  </si>
  <si>
    <t>2576068.344 1183366.315</t>
  </si>
  <si>
    <t>2575591.420 1183168.279</t>
  </si>
  <si>
    <t>2576180.662 1183023.545</t>
  </si>
  <si>
    <t>2575559.907 1183054.649</t>
  </si>
  <si>
    <t>2576250.395 1181811.633</t>
  </si>
  <si>
    <t>2576927.911 1183717.051</t>
  </si>
  <si>
    <t>2576968.098 1183725.960</t>
  </si>
  <si>
    <t>2574005.200 1178966.325</t>
  </si>
  <si>
    <t>2574007.399 1178958.724</t>
  </si>
  <si>
    <t>2574005.487 1178964.618</t>
  </si>
  <si>
    <t>2573304.750 1178535.875</t>
  </si>
  <si>
    <t>2574733.172 1179943.109</t>
  </si>
  <si>
    <t>2573239.375 1178659.895</t>
  </si>
  <si>
    <t>2572733.905 1177948.956</t>
  </si>
  <si>
    <t>2569370.665 1180420.727</t>
  </si>
  <si>
    <t>2566659.545 1178196.205</t>
  </si>
  <si>
    <t>2569319.796 1180690.125</t>
  </si>
  <si>
    <t>2566634.000 1178904.125</t>
  </si>
  <si>
    <t>2566519.250 1178297.875</t>
  </si>
  <si>
    <t>2568191.750 1179696.125</t>
  </si>
  <si>
    <t>2566734.722 1178411.575</t>
  </si>
  <si>
    <t>2575651.654 1187059.691</t>
  </si>
  <si>
    <t>2575591.000 1187113.000</t>
  </si>
  <si>
    <t>2575373.872 1187482.183</t>
  </si>
  <si>
    <t>2576819.000 1187408.000</t>
  </si>
  <si>
    <t>2575884.000 1187107.000</t>
  </si>
  <si>
    <t>2575840.000 1187150.000</t>
  </si>
  <si>
    <t>2575526.000 1186326.000</t>
  </si>
  <si>
    <t>2575976.000 1187234.000</t>
  </si>
  <si>
    <t>2577035.858 1187416.158</t>
  </si>
  <si>
    <t>2575329.000 1187509.000</t>
  </si>
  <si>
    <t>2575371.000 1187480.000</t>
  </si>
  <si>
    <t>2574771.000 1187042.500</t>
  </si>
  <si>
    <t>2575516.250 1187712.500</t>
  </si>
  <si>
    <t>2576862.000 1187094.000</t>
  </si>
  <si>
    <t>2574415.500 1187402.125</t>
  </si>
  <si>
    <t>2574424.000 1187408.000</t>
  </si>
  <si>
    <t>2575850.000 1187146.375</t>
  </si>
  <si>
    <t>2575864.750 1187146.625</t>
  </si>
  <si>
    <t>2574994.500 1186855.125</t>
  </si>
  <si>
    <t>2575319.750 1186395.375</t>
  </si>
  <si>
    <t>2570473.378 1173003.271</t>
  </si>
  <si>
    <t>2570295.109 1173016.715</t>
  </si>
  <si>
    <t>2570294.679 1173041.108</t>
  </si>
  <si>
    <t>2570288.571 1173042.647</t>
  </si>
  <si>
    <t>2570282.462 1173044.186</t>
  </si>
  <si>
    <t>2570264.134 1173048.803</t>
  </si>
  <si>
    <t>2570251.843 1173051.899</t>
  </si>
  <si>
    <t>2572239.000 1175399.000</t>
  </si>
  <si>
    <t>2572258.000 1175414.000</t>
  </si>
  <si>
    <t>2572795.000 1174557.799</t>
  </si>
  <si>
    <t>2572843.000 1174554.199</t>
  </si>
  <si>
    <t>2574172.200 1174628.199</t>
  </si>
  <si>
    <t>2571895.200 1175562.999</t>
  </si>
  <si>
    <t>2570475.800 1173056.399</t>
  </si>
  <si>
    <t>2570465.200 1173090.600</t>
  </si>
  <si>
    <t>2574337.400 1174295.599</t>
  </si>
  <si>
    <t>2567945.000 1173522.000</t>
  </si>
  <si>
    <t>2567942.000 1173527.000</t>
  </si>
  <si>
    <t>2567939.000 1173530.000</t>
  </si>
  <si>
    <t>2567935.000 1173534.000</t>
  </si>
  <si>
    <t>2568438.000 1172140.999</t>
  </si>
  <si>
    <t>2568431.200 1172160.199</t>
  </si>
  <si>
    <t>2568468.400 1172134.600</t>
  </si>
  <si>
    <t>2573455.399 1176451.249</t>
  </si>
  <si>
    <t>2574421.000 1174736.449</t>
  </si>
  <si>
    <t>2571639.000 1174605.049</t>
  </si>
  <si>
    <t>2571661.800 1174603.849</t>
  </si>
  <si>
    <t>2571679.599 1174590.849</t>
  </si>
  <si>
    <t>2569095.225 1173861.549</t>
  </si>
  <si>
    <t>2569090.425 1173858.350</t>
  </si>
  <si>
    <t>2569913.000 1175238.000</t>
  </si>
  <si>
    <t>2571635.038 1174294.675</t>
  </si>
  <si>
    <t>2573563.540 1176508.187</t>
  </si>
  <si>
    <t>2570175.956 1172655.778</t>
  </si>
  <si>
    <t>2568332.254 1174621.301</t>
  </si>
  <si>
    <t>2571784.790 1175595.569</t>
  </si>
  <si>
    <t>2571740.318 1174451.383</t>
  </si>
  <si>
    <t>2571774.402 1174453.890</t>
  </si>
  <si>
    <t>2574456.594 1173574.281</t>
  </si>
  <si>
    <t>2573203.180 1174921.974</t>
  </si>
  <si>
    <t>2567966.055 1181521.649</t>
  </si>
  <si>
    <t>2566255.960 1180149.427</t>
  </si>
  <si>
    <t>2567860.000 1181675.000</t>
  </si>
  <si>
    <t>2567868.995 1181659.811</t>
  </si>
  <si>
    <t>2566053.743 1180104.082</t>
  </si>
  <si>
    <t>2567533.000 1181481.000</t>
  </si>
  <si>
    <t>2568230.000 1181766.250</t>
  </si>
  <si>
    <t>2566143.000 1180238.000</t>
  </si>
  <si>
    <t>2568444.014 1183379.014</t>
  </si>
  <si>
    <t>2577370.500 1179499.900</t>
  </si>
  <si>
    <t>2577538.404 1178243.249</t>
  </si>
  <si>
    <t>2577805.784 1177877.090</t>
  </si>
  <si>
    <t>2577398.100 1177877.800</t>
  </si>
  <si>
    <t>2576263.800 1176588.000</t>
  </si>
  <si>
    <t>2575779.500 1177495.625</t>
  </si>
  <si>
    <t>2577292.250 1177758.375</t>
  </si>
  <si>
    <t>2578055.750 1178417.625</t>
  </si>
  <si>
    <t>2576042.375 1177369.625</t>
  </si>
  <si>
    <t>2578003.500 1178306.625</t>
  </si>
  <si>
    <t>2575944.250 1177387.875</t>
  </si>
  <si>
    <t>2577791.000 1177851.000</t>
  </si>
  <si>
    <t>2577444.500 1177948.625</t>
  </si>
  <si>
    <t>2575618.000 1177236.375</t>
  </si>
  <si>
    <t>2577164.984 1176768.756</t>
  </si>
  <si>
    <t>2577746.556 1176687.578</t>
  </si>
  <si>
    <t>2575131.415 1195058.383</t>
  </si>
  <si>
    <t>2574915.804 1195405.149</t>
  </si>
  <si>
    <t>2575252.000 1191555.000</t>
  </si>
  <si>
    <t>2573766.000 1192215.000</t>
  </si>
  <si>
    <t>2571689.944 1192416.181</t>
  </si>
  <si>
    <t>2575975.881 1189952.146</t>
  </si>
  <si>
    <t>2575929.881 1189871.148</t>
  </si>
  <si>
    <t>2575916.881 1189886.148</t>
  </si>
  <si>
    <t>2575933.881 1189830.149</t>
  </si>
  <si>
    <t>2575899.882 1189895.148</t>
  </si>
  <si>
    <t>2575973.881 1189918.147</t>
  </si>
  <si>
    <t>2575945.881 1189813.149</t>
  </si>
  <si>
    <t>2575893.882 1189898.148</t>
  </si>
  <si>
    <t>2575955.881 1189902.147</t>
  </si>
  <si>
    <t>2575891.882 1189872.149</t>
  </si>
  <si>
    <t>2575955.882 1189935.147</t>
  </si>
  <si>
    <t>2575896.881 1189869.149</t>
  </si>
  <si>
    <t>2575910.881 1189856.149</t>
  </si>
  <si>
    <t>2575949.881 1189846.148</t>
  </si>
  <si>
    <t>2575932.882 1189923.147</t>
  </si>
  <si>
    <t>2575915.881 1189852.149</t>
  </si>
  <si>
    <t>2575943.881 1189817.149</t>
  </si>
  <si>
    <t>2575964.708 1189829.838</t>
  </si>
  <si>
    <t>2575936.882 1189919.147</t>
  </si>
  <si>
    <t>2575931.608 1189833.981</t>
  </si>
  <si>
    <t>2575950.881 1189906.147</t>
  </si>
  <si>
    <t>2575978.881 1189913.147</t>
  </si>
  <si>
    <t>2575953.881 1189842.148</t>
  </si>
  <si>
    <t>2575960.881 1189931.147</t>
  </si>
  <si>
    <t>2576323.392 1190483.394</t>
  </si>
  <si>
    <t>2576253.906 1191507.131</t>
  </si>
  <si>
    <t>2576253.000 1190726.000</t>
  </si>
  <si>
    <t>2576461.556 1191139.489</t>
  </si>
  <si>
    <t>2576153.000 1191141.000</t>
  </si>
  <si>
    <t>2576339.000 1189853.000</t>
  </si>
  <si>
    <t>2575874.563 1190939.090</t>
  </si>
  <si>
    <t>2575040.078 1191397.539</t>
  </si>
  <si>
    <t>2577126.250 1188128.750</t>
  </si>
  <si>
    <t>2577128.500 1188143.500</t>
  </si>
  <si>
    <t>2576280.000 1190780.000</t>
  </si>
  <si>
    <t>2577012.953 1187996.301</t>
  </si>
  <si>
    <t>2576325.273 1191131.348</t>
  </si>
  <si>
    <t>2576286.905 1191072.654</t>
  </si>
  <si>
    <t>2576329.094 1191137.143</t>
  </si>
  <si>
    <t>2577053.073 1191295.907</t>
  </si>
  <si>
    <t>2574009.411 1191425.282</t>
  </si>
  <si>
    <t>2574011.025 1191428.915</t>
  </si>
  <si>
    <t>2576598.484 1191440.247</t>
  </si>
  <si>
    <t>2576139.633 1190615.034</t>
  </si>
  <si>
    <t>2572353.420 1192678.653</t>
  </si>
  <si>
    <t>2576302.954 1190851.666</t>
  </si>
  <si>
    <t>2576297.189 1190959.517</t>
  </si>
  <si>
    <t>2572960.457 1192757.215</t>
  </si>
  <si>
    <t>2572952.832 1192765.413</t>
  </si>
  <si>
    <t>2577820.000 1194510.000</t>
  </si>
  <si>
    <t>2577580.000 1194480.000</t>
  </si>
  <si>
    <t>2582627.976 1205156.364</t>
  </si>
  <si>
    <t>2582740.226 1205105.156</t>
  </si>
  <si>
    <t>2582566.612 1205213.413</t>
  </si>
  <si>
    <t>2582552.931 1205235.424</t>
  </si>
  <si>
    <t>2582494.423 1205071.802</t>
  </si>
  <si>
    <t>2582782.837 1205404.364</t>
  </si>
  <si>
    <t>2573519.826 1196569.316</t>
  </si>
  <si>
    <t>2573911.953 1196116.054</t>
  </si>
  <si>
    <t>2573913.837 1196124.139</t>
  </si>
  <si>
    <t>2573814.697 1195610.194</t>
  </si>
  <si>
    <t>2573818.695 1195610.727</t>
  </si>
  <si>
    <t>2579252.167 1193494.087</t>
  </si>
  <si>
    <t>2577390.000 1191460.000</t>
  </si>
  <si>
    <t>2581159.954 1194630.128</t>
  </si>
  <si>
    <t>2577960.000 1191390.000</t>
  </si>
  <si>
    <t>2579560.000 1193315.000</t>
  </si>
  <si>
    <t>2579545.000 1193310.000</t>
  </si>
  <si>
    <t>2578423.500 1191960.625</t>
  </si>
  <si>
    <t>2578424.500 1191962.625</t>
  </si>
  <si>
    <t>2578405.750 1191990.625</t>
  </si>
  <si>
    <t>2576900.570 1192185.098</t>
  </si>
  <si>
    <t>2579735.566 1193548.673</t>
  </si>
  <si>
    <t>2581507.372 1196603.558</t>
  </si>
  <si>
    <t>2579767.373 1193486.399</t>
  </si>
  <si>
    <t>2578253.042 1191197.939</t>
  </si>
  <si>
    <t>2578313.646 1191281.729</t>
  </si>
  <si>
    <t>2578279.764 1191259.661</t>
  </si>
  <si>
    <t>2581062.205 1195084.884</t>
  </si>
  <si>
    <t>2580977.758 1195052.562</t>
  </si>
  <si>
    <t>2580917.813 1195006.650</t>
  </si>
  <si>
    <t>2580176.807 1193678.470</t>
  </si>
  <si>
    <t>2580181.998 1193683.777</t>
  </si>
  <si>
    <t>2578270.673 1191930.852</t>
  </si>
  <si>
    <t>2580340.119 1194556.606</t>
  </si>
  <si>
    <t>2577442.637 1191577.226</t>
  </si>
  <si>
    <t>2579233.234 1193897.709</t>
  </si>
  <si>
    <t>2581473.542 1195057.511</t>
  </si>
  <si>
    <t>2579377.887 1193505.925</t>
  </si>
  <si>
    <t>2576775.839 1192234.870</t>
  </si>
  <si>
    <t>2576779.013 1192239.047</t>
  </si>
  <si>
    <t>2577974.537 1191008.764</t>
  </si>
  <si>
    <t>2580107.853 1193745.292</t>
  </si>
  <si>
    <t>2580089.724 1193743.728</t>
  </si>
  <si>
    <t>2577202.431 1192150.038</t>
  </si>
  <si>
    <t>2577253.449 1192306.837</t>
  </si>
  <si>
    <t>2577255.561 1192302.344</t>
  </si>
  <si>
    <t>2582261.282 1202476.940</t>
  </si>
  <si>
    <t>2582232.401 1202481.100</t>
  </si>
  <si>
    <t>2582203.654 1202483.722</t>
  </si>
  <si>
    <t>2581905.827 1202247.462</t>
  </si>
  <si>
    <t>2581642.000 1202925.000</t>
  </si>
  <si>
    <t>2581208.600 1202856.500</t>
  </si>
  <si>
    <t>2581677.481 1202622.537</t>
  </si>
  <si>
    <t>2581493.125 1202549.562</t>
  </si>
  <si>
    <t>2581342.000 1203010.625</t>
  </si>
  <si>
    <t>2581208.500 1202725.500</t>
  </si>
  <si>
    <t>2581484.000 1202527.000</t>
  </si>
  <si>
    <t>2582199.334 1202926.473</t>
  </si>
  <si>
    <t>2582195.990 1202929.602</t>
  </si>
  <si>
    <t>2581841.590 1202533.051</t>
  </si>
  <si>
    <t>2582157.047 1202489.422</t>
  </si>
  <si>
    <t>2581701.023 1202530.384</t>
  </si>
  <si>
    <t>2581962.100 1202821.747</t>
  </si>
  <si>
    <t>2582011.142 1202465.915</t>
  </si>
  <si>
    <t>2582050.727 1202397.379</t>
  </si>
  <si>
    <t>2581495.643 1201916.684</t>
  </si>
  <si>
    <t>2581387.956 1201857.051</t>
  </si>
  <si>
    <t>2581372.379 1202449.377</t>
  </si>
  <si>
    <t>2581388.462 1202809.406</t>
  </si>
  <si>
    <t>2581443.485 1202268.431</t>
  </si>
  <si>
    <t>2581634.279 1202835.685</t>
  </si>
  <si>
    <t>2581643.124 1202772.836</t>
  </si>
  <si>
    <t>2581578.948 1202666.428</t>
  </si>
  <si>
    <t>2581759.182 1203228.806</t>
  </si>
  <si>
    <t>2581615.888 1202971.451</t>
  </si>
  <si>
    <t>2581568.516 1202922.429</t>
  </si>
  <si>
    <t>2581429.689 1203043.858</t>
  </si>
  <si>
    <t>2581218.945 1192903.128</t>
  </si>
  <si>
    <t>2581499.200 1192312.250</t>
  </si>
  <si>
    <t>2574851.419 1197010.406</t>
  </si>
  <si>
    <t>2574300.059 1189591.302</t>
  </si>
  <si>
    <t>2571927.666 1189775.999</t>
  </si>
  <si>
    <t>2573093.628 1190381.128</t>
  </si>
  <si>
    <t>2573433.221 1190498.123</t>
  </si>
  <si>
    <t>2573742.586 1189347.151</t>
  </si>
  <si>
    <t>2574001.605 1189905.434</t>
  </si>
  <si>
    <t>2575974.694 1198231.904</t>
  </si>
  <si>
    <t>2575993.893 1198255.118</t>
  </si>
  <si>
    <t>2576786.806 1198847.622</t>
  </si>
  <si>
    <t>2576181.264 1198577.593</t>
  </si>
  <si>
    <t>2581502.032 1198780.195</t>
  </si>
  <si>
    <t>2581485.034 1198912.194</t>
  </si>
  <si>
    <t>2576020.490 1197238.846</t>
  </si>
  <si>
    <t>2577889.250 1196080.250</t>
  </si>
  <si>
    <t>2578218.250 1195536.250</t>
  </si>
  <si>
    <t>2579609.500 1197553.500</t>
  </si>
  <si>
    <t>2578633.250 1199870.250</t>
  </si>
  <si>
    <t>2578167.000 1195628.500</t>
  </si>
  <si>
    <t>2574565.500 1196495.250</t>
  </si>
  <si>
    <t>2577608.000 1198962.000</t>
  </si>
  <si>
    <t>2581648.529 1198694.676</t>
  </si>
  <si>
    <t>2573413.787 1194218.181</t>
  </si>
  <si>
    <t>2573394.513 1194232.384</t>
  </si>
  <si>
    <t>2573396.654 1194229.126</t>
  </si>
  <si>
    <t>2576010.181 1197741.548</t>
  </si>
  <si>
    <t>2575985.510 1197734.212</t>
  </si>
  <si>
    <t>2579849.703 1195640.827</t>
  </si>
  <si>
    <t>2579850.265 1195637.635</t>
  </si>
  <si>
    <t>2579849.289 1195644.381</t>
  </si>
  <si>
    <t>2579838.527 1195636.863</t>
  </si>
  <si>
    <t>2580499.142 1199233.123</t>
  </si>
  <si>
    <t>2577362.478 1198569.593</t>
  </si>
  <si>
    <t>2575895.892 1197664.484</t>
  </si>
  <si>
    <t>2575913.218 1197676.895</t>
  </si>
  <si>
    <t>2575890.003 1197672.757</t>
  </si>
  <si>
    <t>2578133.706 1195740.273</t>
  </si>
  <si>
    <t>2580093.969 1199310.235</t>
  </si>
  <si>
    <t>2577693.680 1197252.761</t>
  </si>
  <si>
    <t>2575952.034 1198012.071</t>
  </si>
  <si>
    <t>2576782.414 1197405.789</t>
  </si>
  <si>
    <t>2576409.948 1197769.969</t>
  </si>
  <si>
    <t>2577368.479 1197162.060</t>
  </si>
  <si>
    <t>2580282.421 1199495.736</t>
  </si>
  <si>
    <t>2580352.854 1199434.146</t>
  </si>
  <si>
    <t>2577800.762 1196373.726</t>
  </si>
  <si>
    <t>2577920.666 1195787.022</t>
  </si>
  <si>
    <t>2577985.638 1195856.409</t>
  </si>
  <si>
    <t>2578244.999 1195630.455</t>
  </si>
  <si>
    <t>2575040.091 1196504.584</t>
  </si>
  <si>
    <t>2575068.278 1196945.463</t>
  </si>
  <si>
    <t>2579389.551 1194581.637</t>
  </si>
  <si>
    <t>2575006.078 1193266.396</t>
  </si>
  <si>
    <t>2579249.699 1194704.961</t>
  </si>
  <si>
    <t>2574971.177 1193039.438</t>
  </si>
  <si>
    <t>2579070.960 1194779.134</t>
  </si>
  <si>
    <t>2576471.925 1197609.291</t>
  </si>
  <si>
    <t>2575384.236 1197323.552</t>
  </si>
  <si>
    <t>2578124.284 1197973.395</t>
  </si>
  <si>
    <t>2578129.106 1197753.020</t>
  </si>
  <si>
    <t>2578482.937 1199959.161</t>
  </si>
  <si>
    <t>2578499.905 1199832.786</t>
  </si>
  <si>
    <t>2578480.090 1199957.730</t>
  </si>
  <si>
    <t>2578741.665 1200041.753</t>
  </si>
  <si>
    <t>2578481.182 1199759.416</t>
  </si>
  <si>
    <t>2578206.493 1199573.907</t>
  </si>
  <si>
    <t>2578243.458 1199521.799</t>
  </si>
  <si>
    <t>2578179.018 1199581.147</t>
  </si>
  <si>
    <t>2578176.146 1199578.874</t>
  </si>
  <si>
    <t>2578066.516 1201694.088</t>
  </si>
  <si>
    <t>2579089.339 1199941.288</t>
  </si>
  <si>
    <t>2579097.025 1199942.130</t>
  </si>
  <si>
    <t>2578442.341 1199925.695</t>
  </si>
  <si>
    <t>2580927.059 1200845.216</t>
  </si>
  <si>
    <t>2580888.570 1200465.706</t>
  </si>
  <si>
    <t>2580896.500 1200072.250</t>
  </si>
  <si>
    <t>2580574.081 1200509.200</t>
  </si>
  <si>
    <t>2581087.950 1200251.018</t>
  </si>
  <si>
    <t>2581072.888 1200246.283</t>
  </si>
  <si>
    <t>2581492.000 1197473.250</t>
  </si>
  <si>
    <t>2581120.858 1198404.699</t>
  </si>
  <si>
    <t>2574057.000 1200298.000</t>
  </si>
  <si>
    <t>2574036.000 1200279.400</t>
  </si>
  <si>
    <t>2574631.000 1200538.000</t>
  </si>
  <si>
    <t>2574166.433 1202240.811</t>
  </si>
  <si>
    <t>2575957.000 1201248.000</t>
  </si>
  <si>
    <t>2572989.000 1199746.000</t>
  </si>
  <si>
    <t>2575890.018 1201605.204</t>
  </si>
  <si>
    <t>2574072.140 1200298.850</t>
  </si>
  <si>
    <t>2575244.000 1201403.500</t>
  </si>
  <si>
    <t>2575133.519 1201711.189</t>
  </si>
  <si>
    <t>2574879.655 1201040.425</t>
  </si>
  <si>
    <t>2575559.000 1201641.250</t>
  </si>
  <si>
    <t>2577042.978 1202636.064</t>
  </si>
  <si>
    <t>2575443.250 1201684.750</t>
  </si>
  <si>
    <t>2572391.500 1199949.250</t>
  </si>
  <si>
    <t>2576087.500 1202442.750</t>
  </si>
  <si>
    <t>2572666.000 1199943.000</t>
  </si>
  <si>
    <t>2572664.400 1199948.000</t>
  </si>
  <si>
    <t>2574740.807 1202424.674</t>
  </si>
  <si>
    <t>2571543.444 1199392.041</t>
  </si>
  <si>
    <t>2574587.916 1200696.233</t>
  </si>
  <si>
    <t>2574589.293 1200693.226</t>
  </si>
  <si>
    <t>2575267.336 1202085.010</t>
  </si>
  <si>
    <t>2573589.118 1200011.779</t>
  </si>
  <si>
    <t>2573050.658 1199841.731</t>
  </si>
  <si>
    <t>2572453.972 1199886.441</t>
  </si>
  <si>
    <t>2572451.166 1199890.040</t>
  </si>
  <si>
    <t>2571314.186 1200958.274</t>
  </si>
  <si>
    <t>2571310.370 1200956.720</t>
  </si>
  <si>
    <t>2575686.562 1201477.451</t>
  </si>
  <si>
    <t>2575158.901 1201426.807</t>
  </si>
  <si>
    <t>2574335.627 1200773.441</t>
  </si>
  <si>
    <t>2574183.809 1200681.402</t>
  </si>
  <si>
    <t>2574913.785 1201106.866</t>
  </si>
  <si>
    <t>2574991.162 1201228.143</t>
  </si>
  <si>
    <t>2573246.488 1199754.099</t>
  </si>
  <si>
    <t>2571397.589 1201265.841</t>
  </si>
  <si>
    <t>2576068.824 1201676.243</t>
  </si>
  <si>
    <t>2572142.288 1199618.325</t>
  </si>
  <si>
    <t>2572174.882 1200228.553</t>
  </si>
  <si>
    <t>2576390.084 1202362.679</t>
  </si>
  <si>
    <t>2574579.545 1201091.943</t>
  </si>
  <si>
    <t>2571507.437 1199114.693</t>
  </si>
  <si>
    <t>2576621.253 1202462.001</t>
  </si>
  <si>
    <t>2574785.146 1200608.006</t>
  </si>
  <si>
    <t>2574811.194 1200618.302</t>
  </si>
  <si>
    <t>2588036.580 1177421.645</t>
  </si>
  <si>
    <t>2588107.933 1177451.012</t>
  </si>
  <si>
    <t>2588023.000 1177425.500</t>
  </si>
  <si>
    <t>2588111.394 1177750.595</t>
  </si>
  <si>
    <t>2580834.915 1188770.119</t>
  </si>
  <si>
    <t>2580852.915 1188799.119</t>
  </si>
  <si>
    <t>2580830.915 1188795.119</t>
  </si>
  <si>
    <t>2580801.914 1188790.119</t>
  </si>
  <si>
    <t>2580849.547 1188847.997</t>
  </si>
  <si>
    <t>2580821.893 1188831.295</t>
  </si>
  <si>
    <t>2580804.854 1188855.224</t>
  </si>
  <si>
    <t>2580225.000 1187564.000</t>
  </si>
  <si>
    <t>2580245.000 1187552.000</t>
  </si>
  <si>
    <t>2580936.880 1187680.410</t>
  </si>
  <si>
    <t>2580921.380 1187612.910</t>
  </si>
  <si>
    <t>2580982.380 1187706.410</t>
  </si>
  <si>
    <t>2582042.000 1189986.000</t>
  </si>
  <si>
    <t>2581225.867 1188895.637</t>
  </si>
  <si>
    <t>2580947.330 1188160.144</t>
  </si>
  <si>
    <t>2580583.804 1188643.433</t>
  </si>
  <si>
    <t>2581480.967 1189266.239</t>
  </si>
  <si>
    <t>2581462.483 1187928.076</t>
  </si>
  <si>
    <t>2580449.639 1185989.519</t>
  </si>
  <si>
    <t>2582728.258 1178438.486</t>
  </si>
  <si>
    <t>2582915.000 1178335.000</t>
  </si>
  <si>
    <t>2583120.537 1178959.495</t>
  </si>
  <si>
    <t>2582569.826 1179010.070</t>
  </si>
  <si>
    <t>2582810.000 1178505.000</t>
  </si>
  <si>
    <t>2582861.800 1178639.300</t>
  </si>
  <si>
    <t>2582724.000 1178334.000</t>
  </si>
  <si>
    <t>2582689.000 1178293.000</t>
  </si>
  <si>
    <t>2583145.500 1178929.000</t>
  </si>
  <si>
    <t>2582750.250 1178382.875</t>
  </si>
  <si>
    <t>2582317.026 1179155.391</t>
  </si>
  <si>
    <t>2584473.000 1194003.000</t>
  </si>
  <si>
    <t>2585651.346 1191925.728</t>
  </si>
  <si>
    <t>2583430.000 1193178.000</t>
  </si>
  <si>
    <t>2584011.000 1193647.000</t>
  </si>
  <si>
    <t>2585466.383 1191904.557</t>
  </si>
  <si>
    <t>2584554.759 1193938.589</t>
  </si>
  <si>
    <t>2583296.381 1192526.188</t>
  </si>
  <si>
    <t>2585213.226 1193263.667</t>
  </si>
  <si>
    <t>2587083.011 1193457.424</t>
  </si>
  <si>
    <t>2584352.804 1193883.617</t>
  </si>
  <si>
    <t>2583358.754 1193834.325</t>
  </si>
  <si>
    <t>2583397.894 1193841.583</t>
  </si>
  <si>
    <t>2584759.220 1192675.770</t>
  </si>
  <si>
    <t>2586163.981 1194043.177</t>
  </si>
  <si>
    <t>2583843.690 1193666.627</t>
  </si>
  <si>
    <t>2588771.545 1187645.207</t>
  </si>
  <si>
    <t>2588421.479 1176726.299</t>
  </si>
  <si>
    <t>2586998.000 1167909.000</t>
  </si>
  <si>
    <t>2588713.064 1169770.318</t>
  </si>
  <si>
    <t>2587320.000 1167910.000</t>
  </si>
  <si>
    <t>2589482.000 1177891.000</t>
  </si>
  <si>
    <t>2589500.000 1177800.000</t>
  </si>
  <si>
    <t>2587526.793 1167822.011</t>
  </si>
  <si>
    <t>2587294.600 1167939.100</t>
  </si>
  <si>
    <t>2589500.800 1177817.000</t>
  </si>
  <si>
    <t>2588648.770 1175427.620</t>
  </si>
  <si>
    <t>2587330.000 1167891.000</t>
  </si>
  <si>
    <t>2587461.000 1167862.000</t>
  </si>
  <si>
    <t>2589450.000 1177935.000</t>
  </si>
  <si>
    <t>2589473.000 1177946.000</t>
  </si>
  <si>
    <t>2589438.000 1177823.000</t>
  </si>
  <si>
    <t>2589483.000 1177836.000</t>
  </si>
  <si>
    <t>2589508.000 1177879.000</t>
  </si>
  <si>
    <t>2589509.000 1177869.000</t>
  </si>
  <si>
    <t>2588369.356 1177066.780</t>
  </si>
  <si>
    <t>2587979.293 1176930.794</t>
  </si>
  <si>
    <t>2588992.100 1178714.897</t>
  </si>
  <si>
    <t>2589108.706 1169320.203</t>
  </si>
  <si>
    <t>2588406.235 1176683.527</t>
  </si>
  <si>
    <t>2584890.000 1175980.000</t>
  </si>
  <si>
    <t>2585060.666 1176026.541</t>
  </si>
  <si>
    <t>2585894.974 1175878.323</t>
  </si>
  <si>
    <t>2585693.431 1177470.419</t>
  </si>
  <si>
    <t>2586019.289 1176595.793</t>
  </si>
  <si>
    <t>2584980.500 1179825.875</t>
  </si>
  <si>
    <t>2585685.399 1178737.730</t>
  </si>
  <si>
    <t>2583120.000 1176759.000</t>
  </si>
  <si>
    <t>2584409.817 1175555.809</t>
  </si>
  <si>
    <t>2583674.481 1176621.809</t>
  </si>
  <si>
    <t>2583900.080 1176582.473</t>
  </si>
  <si>
    <t>2583295.000 1182053.000</t>
  </si>
  <si>
    <t>2583407.000 1182018.000</t>
  </si>
  <si>
    <t>2583460.000 1181930.000</t>
  </si>
  <si>
    <t>2584284.882 1188536.228</t>
  </si>
  <si>
    <t>2585794.600 1188313.000</t>
  </si>
  <si>
    <t>2585559.700 1189551.600</t>
  </si>
  <si>
    <t>2585505.200 1188898.600</t>
  </si>
  <si>
    <t>2586960.413 1188286.001</t>
  </si>
  <si>
    <t>2586411.653 1190160.775</t>
  </si>
  <si>
    <t>2585396.973 1189737.999</t>
  </si>
  <si>
    <t>2586254.710 1188902.748</t>
  </si>
  <si>
    <t>2586508.253 1190017.389</t>
  </si>
  <si>
    <t>2585678.019 1188301.358</t>
  </si>
  <si>
    <t>2585777.614 1188392.572</t>
  </si>
  <si>
    <t>2584939.234 1189083.224</t>
  </si>
  <si>
    <t>2584319.045 1188841.783</t>
  </si>
  <si>
    <t>2585510.470 1189539.789</t>
  </si>
  <si>
    <t>2586630.000 1185050.000</t>
  </si>
  <si>
    <t>2582670.000 1185520.000</t>
  </si>
  <si>
    <t>2586615.000 1185054.000</t>
  </si>
  <si>
    <t>2586649.000 1185058.000</t>
  </si>
  <si>
    <t>2586668.000 1185051.000</t>
  </si>
  <si>
    <t>2586630.000 1185068.000</t>
  </si>
  <si>
    <t>2587630.000 1183780.000</t>
  </si>
  <si>
    <t>2586340.000 1185439.000</t>
  </si>
  <si>
    <t>2582653.374 1185572.511</t>
  </si>
  <si>
    <t>2583688.000 1185175.000</t>
  </si>
  <si>
    <t>2584385.450 1185649.720</t>
  </si>
  <si>
    <t>2586397.927 1185766.761</t>
  </si>
  <si>
    <t>2586492.801 1182764.660</t>
  </si>
  <si>
    <t>2583966.972 1185453.334</t>
  </si>
  <si>
    <t>2581276.000 1180063.375</t>
  </si>
  <si>
    <t>2581183.000 1180032.625</t>
  </si>
  <si>
    <t>2581233.730 1178736.092</t>
  </si>
  <si>
    <t>2593016.050 1192176.046</t>
  </si>
  <si>
    <t>2589653.682 1191105.047</t>
  </si>
  <si>
    <t>2590463.770 1190016.893</t>
  </si>
  <si>
    <t>2593260.369 1191658.455</t>
  </si>
  <si>
    <t>2590347.220 1190252.660</t>
  </si>
  <si>
    <t>2590391.130 1190169.470</t>
  </si>
  <si>
    <t>2590509.170 1190024.050</t>
  </si>
  <si>
    <t>2590456.500 1189967.125</t>
  </si>
  <si>
    <t>2590453.250 1189966.375</t>
  </si>
  <si>
    <t>2590499.180 1189987.500</t>
  </si>
  <si>
    <t>2590498.520 1189990.430</t>
  </si>
  <si>
    <t>2590260.280 1190376.480</t>
  </si>
  <si>
    <t>2591545.060 1191056.070</t>
  </si>
  <si>
    <t>2591557.250 1191093.625</t>
  </si>
  <si>
    <t>2593221.750 1190961.125</t>
  </si>
  <si>
    <t>2589374.890 1190328.540</t>
  </si>
  <si>
    <t>2589372.250 1190648.125</t>
  </si>
  <si>
    <t>2591835.100 1191754.070</t>
  </si>
  <si>
    <t>2591833.250 1191753.125</t>
  </si>
  <si>
    <t>2591831.250 1191716.875</t>
  </si>
  <si>
    <t>2591832.750 1191711.375</t>
  </si>
  <si>
    <t>2591825.000 1191775.375</t>
  </si>
  <si>
    <t>2591872.710 1191672.060</t>
  </si>
  <si>
    <t>2591876.000 1191702.875</t>
  </si>
  <si>
    <t>2589799.160 1190247.300</t>
  </si>
  <si>
    <t>2592880.620 1190395.350</t>
  </si>
  <si>
    <t>2589900.360 1190245.250</t>
  </si>
  <si>
    <t>2592889.000 1190386.875</t>
  </si>
  <si>
    <t>2591809.220 1191227.110</t>
  </si>
  <si>
    <t>2593823.140 1190022.870</t>
  </si>
  <si>
    <t>2593833.750 1190037.590</t>
  </si>
  <si>
    <t>2593732.000 1189940.875</t>
  </si>
  <si>
    <t>2593186.000 1191542.125</t>
  </si>
  <si>
    <t>2590661.750 1191248.625</t>
  </si>
  <si>
    <t>2590355.160 1190315.440</t>
  </si>
  <si>
    <t>2590353.500 1190315.375</t>
  </si>
  <si>
    <t>2590434.750 1190411.375</t>
  </si>
  <si>
    <t>2590436.750 1190408.875</t>
  </si>
  <si>
    <t>2590418.000 1190490.125</t>
  </si>
  <si>
    <t>2590595.750 1190613.125</t>
  </si>
  <si>
    <t>2590645.250 1190728.375</t>
  </si>
  <si>
    <t>2590732.500 1190704.125</t>
  </si>
  <si>
    <t>2590747.750 1190724.875</t>
  </si>
  <si>
    <t>2590773.250 1190735.625</t>
  </si>
  <si>
    <t>2591541.750 1191271.125</t>
  </si>
  <si>
    <t>2591022.500 1190267.875</t>
  </si>
  <si>
    <t>2590104.250 1190496.375</t>
  </si>
  <si>
    <t>2590150.000 1190702.625</t>
  </si>
  <si>
    <t>2590104.250 1192475.125</t>
  </si>
  <si>
    <t>2590104.750 1192478.625</t>
  </si>
  <si>
    <t>2590105.000 1192482.375</t>
  </si>
  <si>
    <t>2590104.250 1192484.125</t>
  </si>
  <si>
    <t>2590105.500 1192487.125</t>
  </si>
  <si>
    <t>2590105.500 1192490.125</t>
  </si>
  <si>
    <t>2590106.000 1192493.375</t>
  </si>
  <si>
    <t>2590106.250 1192495.625</t>
  </si>
  <si>
    <t>2590105.750 1192507.125</t>
  </si>
  <si>
    <t>2590107.750 1192509.375</t>
  </si>
  <si>
    <t>2590570.000 1190366.375</t>
  </si>
  <si>
    <t>2590571.500 1190364.625</t>
  </si>
  <si>
    <t>2590573.750 1190362.125</t>
  </si>
  <si>
    <t>2590577.250 1190360.125</t>
  </si>
  <si>
    <t>2590579.000 1190357.625</t>
  </si>
  <si>
    <t>2590581.000 1190355.375</t>
  </si>
  <si>
    <t>2590582.500 1190353.625</t>
  </si>
  <si>
    <t>2590585.000 1190351.625</t>
  </si>
  <si>
    <t>2590587.000 1190350.125</t>
  </si>
  <si>
    <t>2590544.500 1190392.125</t>
  </si>
  <si>
    <t>2590546.500 1190389.875</t>
  </si>
  <si>
    <t>2590549.000 1190388.375</t>
  </si>
  <si>
    <t>2590551.000 1190385.625</t>
  </si>
  <si>
    <t>2590552.750 1190383.125</t>
  </si>
  <si>
    <t>2590554.750 1190381.125</t>
  </si>
  <si>
    <t>2590557.000 1190378.875</t>
  </si>
  <si>
    <t>2590559.750 1190377.125</t>
  </si>
  <si>
    <t>2590562.500 1190374.625</t>
  </si>
  <si>
    <t>2590563.250 1190372.875</t>
  </si>
  <si>
    <t>2590565.500 1190370.625</t>
  </si>
  <si>
    <t>2590485.750 1190381.875</t>
  </si>
  <si>
    <t>2590488.250 1190384.875</t>
  </si>
  <si>
    <t>2590490.250 1190387.375</t>
  </si>
  <si>
    <t>2590492.250 1190388.875</t>
  </si>
  <si>
    <t>2590493.250 1190390.875</t>
  </si>
  <si>
    <t>2591595.750 1191227.375</t>
  </si>
  <si>
    <t>2591601.500 1191232.125</t>
  </si>
  <si>
    <t>2591606.250 1191236.125</t>
  </si>
  <si>
    <t>2591609.250 1191237.625</t>
  </si>
  <si>
    <t>2591621.000 1191187.625</t>
  </si>
  <si>
    <t>2591620.000 1191190.625</t>
  </si>
  <si>
    <t>2591620.500 1191193.875</t>
  </si>
  <si>
    <t>2591619.500 1191196.625</t>
  </si>
  <si>
    <t>2591618.500 1191199.125</t>
  </si>
  <si>
    <t>2591618.000 1191202.375</t>
  </si>
  <si>
    <t>2591618.250 1191204.875</t>
  </si>
  <si>
    <t>2591617.250 1191208.375</t>
  </si>
  <si>
    <t>2591616.500 1191209.625</t>
  </si>
  <si>
    <t>2591616.750 1191212.625</t>
  </si>
  <si>
    <t>2590037.750 1190982.125</t>
  </si>
  <si>
    <t>2590040.250 1190980.375</t>
  </si>
  <si>
    <t>2590042.750 1190978.875</t>
  </si>
  <si>
    <t>2590045.500 1190977.375</t>
  </si>
  <si>
    <t>2591743.750 1192555.125</t>
  </si>
  <si>
    <t>2591811.250 1192621.875</t>
  </si>
  <si>
    <t>2591815.000 1192626.125</t>
  </si>
  <si>
    <t>2591799.500 1192606.625</t>
  </si>
  <si>
    <t>2591818.000 1192627.125</t>
  </si>
  <si>
    <t>2590022.000 1190504.375</t>
  </si>
  <si>
    <t>2590054.000 1190472.625</t>
  </si>
  <si>
    <t>2590002.250 1190500.625</t>
  </si>
  <si>
    <t>2590009.750 1190470.875</t>
  </si>
  <si>
    <t>2589991.500 1190475.625</t>
  </si>
  <si>
    <t>2590161.750 1190450.875</t>
  </si>
  <si>
    <t>2590615.000 1192430.875</t>
  </si>
  <si>
    <t>2590433.000 1192424.125</t>
  </si>
  <si>
    <t>2590657.500 1192131.375</t>
  </si>
  <si>
    <t>2590658.750 1192134.375</t>
  </si>
  <si>
    <t>2590652.250 1192148.625</t>
  </si>
  <si>
    <t>2590715.500 1192112.375</t>
  </si>
  <si>
    <t>2591413.500 1191574.375</t>
  </si>
  <si>
    <t>2591396.250 1191586.125</t>
  </si>
  <si>
    <t>2591411.000 1191588.875</t>
  </si>
  <si>
    <t>2591346.000 1191556.125</t>
  </si>
  <si>
    <t>2591339.500 1191586.875</t>
  </si>
  <si>
    <t>2591268.250 1191561.125</t>
  </si>
  <si>
    <t>2591212.500 1191617.125</t>
  </si>
  <si>
    <t>2591294.500 1191633.625</t>
  </si>
  <si>
    <t>2591330.500 1191640.125</t>
  </si>
  <si>
    <t>2591326.750 1191615.375</t>
  </si>
  <si>
    <t>2591443.750 1191519.875</t>
  </si>
  <si>
    <t>2591462.000 1191632.875</t>
  </si>
  <si>
    <t>2590659.750 1192138.875</t>
  </si>
  <si>
    <t>2591270.750 1191759.625</t>
  </si>
  <si>
    <t>2591334.750 1191760.125</t>
  </si>
  <si>
    <t>2591326.250 1191742.375</t>
  </si>
  <si>
    <t>2591286.750 1191776.625</t>
  </si>
  <si>
    <t>2591337.500 1191762.625</t>
  </si>
  <si>
    <t>2591358.250 1191666.625</t>
  </si>
  <si>
    <t>2591403.750 1191711.125</t>
  </si>
  <si>
    <t>2590707.250 1190779.375</t>
  </si>
  <si>
    <t>2590660.000 1190791.375</t>
  </si>
  <si>
    <t>2590641.750 1190836.625</t>
  </si>
  <si>
    <t>2590648.750 1190845.625</t>
  </si>
  <si>
    <t>2590643.750 1190840.875</t>
  </si>
  <si>
    <t>2590776.500 1190953.625</t>
  </si>
  <si>
    <t>2590820.500 1191006.875</t>
  </si>
  <si>
    <t>2589463.500 1189288.875</t>
  </si>
  <si>
    <t>2589544.750 1189264.125</t>
  </si>
  <si>
    <t>2591922.000 1189598.875</t>
  </si>
  <si>
    <t>2591887.000 1189526.625</t>
  </si>
  <si>
    <t>2589434.500 1189503.875</t>
  </si>
  <si>
    <t>2589373.250 1189492.125</t>
  </si>
  <si>
    <t>2593435.750 1190340.375</t>
  </si>
  <si>
    <t>2593317.000 1191756.875</t>
  </si>
  <si>
    <t>2590554.250 1190233.375</t>
  </si>
  <si>
    <t>2590558.750 1190227.375</t>
  </si>
  <si>
    <t>2590562.250 1190221.375</t>
  </si>
  <si>
    <t>2590564.750 1190216.875</t>
  </si>
  <si>
    <t>2590571.500 1190206.875</t>
  </si>
  <si>
    <t>2590574.750 1190201.375</t>
  </si>
  <si>
    <t>2590587.750 1190196.875</t>
  </si>
  <si>
    <t>2590587.500 1190196.125</t>
  </si>
  <si>
    <t>2590578.500 1190245.625</t>
  </si>
  <si>
    <t>2590582.500 1190239.875</t>
  </si>
  <si>
    <t>2590586.250 1190235.125</t>
  </si>
  <si>
    <t>2590589.000 1190229.625</t>
  </si>
  <si>
    <t>2590592.750 1190224.875</t>
  </si>
  <si>
    <t>2590568.250 1190212.125</t>
  </si>
  <si>
    <t>2590596.250 1190219.875</t>
  </si>
  <si>
    <t>2590599.250 1190214.625</t>
  </si>
  <si>
    <t>2590613.000 1190213.375</t>
  </si>
  <si>
    <t>2590616.500 1190208.125</t>
  </si>
  <si>
    <t>2590620.000 1190203.375</t>
  </si>
  <si>
    <t>2590593.250 1190187.125</t>
  </si>
  <si>
    <t>2590622.250 1190197.875</t>
  </si>
  <si>
    <t>2590608.500 1190162.625</t>
  </si>
  <si>
    <t>2590596.750 1190183.125</t>
  </si>
  <si>
    <t>2590498.000 1190203.125</t>
  </si>
  <si>
    <t>2590497.250 1190203.125</t>
  </si>
  <si>
    <t>2590543.250 1190232.875</t>
  </si>
  <si>
    <t>2590505.250 1190150.375</t>
  </si>
  <si>
    <t>2590484.000 1190154.875</t>
  </si>
  <si>
    <t>2590525.750 1190085.125</t>
  </si>
  <si>
    <t>2590567.000 1190174.875</t>
  </si>
  <si>
    <t>2590570.500 1190386.625</t>
  </si>
  <si>
    <t>2590568.500 1190384.125</t>
  </si>
  <si>
    <t>2590566.750 1190382.375</t>
  </si>
  <si>
    <t>2590677.750 1190328.375</t>
  </si>
  <si>
    <t>2590747.000 1190304.375</t>
  </si>
  <si>
    <t>2590782.500 1190285.125</t>
  </si>
  <si>
    <t>2590779.250 1190284.625</t>
  </si>
  <si>
    <t>2590581.750 1190475.125</t>
  </si>
  <si>
    <t>2592109.250 1189337.625</t>
  </si>
  <si>
    <t>2588932.250 1189768.625</t>
  </si>
  <si>
    <t>2588911.500 1189736.625</t>
  </si>
  <si>
    <t>2590667.500 1190372.875</t>
  </si>
  <si>
    <t>2590720.000 1190292.875</t>
  </si>
  <si>
    <t>2592066.750 1190507.875</t>
  </si>
  <si>
    <t>2588919.750 1189754.875</t>
  </si>
  <si>
    <t>2592552.500 1192089.875</t>
  </si>
  <si>
    <t>2592546.250 1192084.875</t>
  </si>
  <si>
    <t>2592226.250 1192107.125</t>
  </si>
  <si>
    <t>2592948.250 1190850.125</t>
  </si>
  <si>
    <t>2593250.000 1189851.875</t>
  </si>
  <si>
    <t>2593251.750 1189847.375</t>
  </si>
  <si>
    <t>2589155.000 1189173.875</t>
  </si>
  <si>
    <t>2590259.750 1190148.875</t>
  </si>
  <si>
    <t>2590288.750 1190022.625</t>
  </si>
  <si>
    <t>2590302.750 1189991.625</t>
  </si>
  <si>
    <t>2590289.250 1189982.375</t>
  </si>
  <si>
    <t>2591411.250 1191004.875</t>
  </si>
  <si>
    <t>2591434.250 1191041.875</t>
  </si>
  <si>
    <t>2593373.750 1192056.625</t>
  </si>
  <si>
    <t>2591512.750 1191060.875</t>
  </si>
  <si>
    <t>2591546.250 1191123.125</t>
  </si>
  <si>
    <t>2591583.000 1191187.875</t>
  </si>
  <si>
    <t>2591684.750 1191145.625</t>
  </si>
  <si>
    <t>2591693.750 1191116.375</t>
  </si>
  <si>
    <t>2591726.500 1191063.375</t>
  </si>
  <si>
    <t>2591716.000 1191075.375</t>
  </si>
  <si>
    <t>2591380.750 1190988.875</t>
  </si>
  <si>
    <t>2591727.000 1191160.875</t>
  </si>
  <si>
    <t>2591757.250 1191139.125</t>
  </si>
  <si>
    <t>2590662.750 1190280.625</t>
  </si>
  <si>
    <t>2590726.250 1190228.625</t>
  </si>
  <si>
    <t>2590696.250 1190245.375</t>
  </si>
  <si>
    <t>2590709.500 1190163.875</t>
  </si>
  <si>
    <t>2590781.750 1190193.375</t>
  </si>
  <si>
    <t>2590802.750 1190187.125</t>
  </si>
  <si>
    <t>2590820.750 1190176.125</t>
  </si>
  <si>
    <t>2590834.500 1190232.375</t>
  </si>
  <si>
    <t>2590848.750 1190224.375</t>
  </si>
  <si>
    <t>2590789.000 1190247.875</t>
  </si>
  <si>
    <t>2590851.000 1190222.625</t>
  </si>
  <si>
    <t>2590865.750 1190215.125</t>
  </si>
  <si>
    <t>2590868.000 1190213.875</t>
  </si>
  <si>
    <t>2590824.000 1190259.625</t>
  </si>
  <si>
    <t>2590558.250 1190279.625</t>
  </si>
  <si>
    <t>2590561.000 1190272.875</t>
  </si>
  <si>
    <t>2590565.250 1190268.375</t>
  </si>
  <si>
    <t>2590599.500 1190332.875</t>
  </si>
  <si>
    <t>2590583.750 1190255.625</t>
  </si>
  <si>
    <t>2590586.500 1190249.875</t>
  </si>
  <si>
    <t>2590589.000 1190246.125</t>
  </si>
  <si>
    <t>2590607.250 1190239.125</t>
  </si>
  <si>
    <t>2590610.750 1190233.875</t>
  </si>
  <si>
    <t>2590613.750 1190227.875</t>
  </si>
  <si>
    <t>2590617.750 1190222.875</t>
  </si>
  <si>
    <t>2590617.750 1190222.125</t>
  </si>
  <si>
    <t>2590620.750 1190217.375</t>
  </si>
  <si>
    <t>2590624.000 1190211.875</t>
  </si>
  <si>
    <t>2590626.250 1190207.125</t>
  </si>
  <si>
    <t>2590630.750 1190202.875</t>
  </si>
  <si>
    <t>2593190.500 1191657.875</t>
  </si>
  <si>
    <t>2592506.500 1190238.375</t>
  </si>
  <si>
    <t>2591140.500 1191595.375</t>
  </si>
  <si>
    <t>2591085.750 1191609.125</t>
  </si>
  <si>
    <t>2591383.250 1190785.875</t>
  </si>
  <si>
    <t>2591888.500 1191132.875</t>
  </si>
  <si>
    <t>2592046.750 1191200.125</t>
  </si>
  <si>
    <t>2591694.480 1189879.940</t>
  </si>
  <si>
    <t>2592349.500 1190649.125</t>
  </si>
  <si>
    <t>2592321.500 1190605.375</t>
  </si>
  <si>
    <t>2592481.000 1190512.875</t>
  </si>
  <si>
    <t>2592289.750 1190578.875</t>
  </si>
  <si>
    <t>2592236.500 1190494.875</t>
  </si>
  <si>
    <t>2592553.000 1190777.875</t>
  </si>
  <si>
    <t>2592934.750 1192602.125</t>
  </si>
  <si>
    <t>2592933.000 1192545.125</t>
  </si>
  <si>
    <t>2592916.000 1192542.625</t>
  </si>
  <si>
    <t>2592781.750 1192551.875</t>
  </si>
  <si>
    <t>2592994.750 1192726.625</t>
  </si>
  <si>
    <t>2593005.000 1192596.375</t>
  </si>
  <si>
    <t>2593002.250 1192537.625</t>
  </si>
  <si>
    <t>2592976.250 1192621.375</t>
  </si>
  <si>
    <t>2590250.250 1190518.875</t>
  </si>
  <si>
    <t>2590308.500 1190544.875</t>
  </si>
  <si>
    <t>2593392.000 1192154.625</t>
  </si>
  <si>
    <t>2593396.250 1192154.875</t>
  </si>
  <si>
    <t>2593343.250 1192156.875</t>
  </si>
  <si>
    <t>2593334.250 1192161.125</t>
  </si>
  <si>
    <t>2593400.250 1192077.625</t>
  </si>
  <si>
    <t>2593385.000 1192087.625</t>
  </si>
  <si>
    <t>2593386.500 1192078.875</t>
  </si>
  <si>
    <t>2593393.000 1192021.625</t>
  </si>
  <si>
    <t>2590229.250 1190429.625</t>
  </si>
  <si>
    <t>2593415.750 1192180.875</t>
  </si>
  <si>
    <t>2593312.250 1192153.375</t>
  </si>
  <si>
    <t>2593376.750 1191963.375</t>
  </si>
  <si>
    <t>2589942.500 1189589.625</t>
  </si>
  <si>
    <t>2589966.750 1189532.125</t>
  </si>
  <si>
    <t>2591456.000 1189232.875</t>
  </si>
  <si>
    <t>2592274.250 1190967.625</t>
  </si>
  <si>
    <t>2589723.500 1191440.125</t>
  </si>
  <si>
    <t>2589801.250 1191497.625</t>
  </si>
  <si>
    <t>2589762.750 1191500.625</t>
  </si>
  <si>
    <t>2589749.500 1191568.375</t>
  </si>
  <si>
    <t>2591334.830 1191490.020</t>
  </si>
  <si>
    <t>2591304.750 1191457.625</t>
  </si>
  <si>
    <t>2591115.500 1190192.875</t>
  </si>
  <si>
    <t>2591211.750 1190187.375</t>
  </si>
  <si>
    <t>2591196.500 1190180.125</t>
  </si>
  <si>
    <t>2591198.500 1190177.125</t>
  </si>
  <si>
    <t>2590410.250 1190270.125</t>
  </si>
  <si>
    <t>2590412.000 1190267.875</t>
  </si>
  <si>
    <t>2590412.250 1190265.375</t>
  </si>
  <si>
    <t>2590413.500 1190263.625</t>
  </si>
  <si>
    <t>2590420.500 1190262.375</t>
  </si>
  <si>
    <t>2590426.000 1190252.875</t>
  </si>
  <si>
    <t>2590302.420 1190246.000</t>
  </si>
  <si>
    <t>2590311.500 1190222.125</t>
  </si>
  <si>
    <t>2590312.750 1190214.875</t>
  </si>
  <si>
    <t>2590320.750 1190181.875</t>
  </si>
  <si>
    <t>2590323.500 1190173.625</t>
  </si>
  <si>
    <t>2590311.500 1190289.125</t>
  </si>
  <si>
    <t>2591586.000 1191128.875</t>
  </si>
  <si>
    <t>2593337.000 1192093.875</t>
  </si>
  <si>
    <t>2590320.000 1190171.875</t>
  </si>
  <si>
    <t>2590400.750 1190340.400</t>
  </si>
  <si>
    <t>2591542.500 1191279.875</t>
  </si>
  <si>
    <t>2589082.500 1190919.125</t>
  </si>
  <si>
    <t>2590139.910 1190675.890</t>
  </si>
  <si>
    <t>2591773.500 1192352.125</t>
  </si>
  <si>
    <t>2591756.250 1192336.375</t>
  </si>
  <si>
    <t>2591798.500 1192278.125</t>
  </si>
  <si>
    <t>2591426.500 1191668.125</t>
  </si>
  <si>
    <t>2593465.750 1190357.125</t>
  </si>
  <si>
    <t>2590567.500 1190264.875</t>
  </si>
  <si>
    <t>2590254.200 1190330.780</t>
  </si>
  <si>
    <t>2592700.500 1192482.125</t>
  </si>
  <si>
    <t>2592728.750 1192505.875</t>
  </si>
  <si>
    <t>2592557.000 1192114.875</t>
  </si>
  <si>
    <t>2592340.590 1192136.250</t>
  </si>
  <si>
    <t>2590036.250 1189257.875</t>
  </si>
  <si>
    <t>2590055.500 1189246.375</t>
  </si>
  <si>
    <t>2593353.000 1189843.625</t>
  </si>
  <si>
    <t>2593366.250 1189838.625</t>
  </si>
  <si>
    <t>2590393.750 1190107.625</t>
  </si>
  <si>
    <t>2590394.000 1190101.375</t>
  </si>
  <si>
    <t>2593115.250 1191689.125</t>
  </si>
  <si>
    <t>2592033.960 1189571.630</t>
  </si>
  <si>
    <t>2593275.320 1191619.050</t>
  </si>
  <si>
    <t>2593163.002 1192746.119</t>
  </si>
  <si>
    <t>2591602.035 1191236.105</t>
  </si>
  <si>
    <t>2590263.658 1189959.549</t>
  </si>
  <si>
    <t>2587198.684 1190785.391</t>
  </si>
  <si>
    <t>2590244.000 1193231.000</t>
  </si>
  <si>
    <t>2587565.000 1190774.000</t>
  </si>
  <si>
    <t>2587380.000 1191415.000</t>
  </si>
  <si>
    <t>2587165.000 1191247.000</t>
  </si>
  <si>
    <t>2589810.000 1193050.000</t>
  </si>
  <si>
    <t>2586158.000 1190422.000</t>
  </si>
  <si>
    <t>2586198.000 1190429.000</t>
  </si>
  <si>
    <t>2587113.316 1191098.007</t>
  </si>
  <si>
    <t>2587669.971 1190908.295</t>
  </si>
  <si>
    <t>2591142.016 1193364.658</t>
  </si>
  <si>
    <t>2590573.000 1193275.000</t>
  </si>
  <si>
    <t>2590573.000 1193267.000</t>
  </si>
  <si>
    <t>2590572.000 1193281.000</t>
  </si>
  <si>
    <t>2590573.000 1193287.000</t>
  </si>
  <si>
    <t>2590573.000 1193293.000</t>
  </si>
  <si>
    <t>2590039.245 1192999.886</t>
  </si>
  <si>
    <t>2588346.950 1190842.198</t>
  </si>
  <si>
    <t>2587077.048 1190257.668</t>
  </si>
  <si>
    <t>2585907.407 1191086.061</t>
  </si>
  <si>
    <t>2587731.817 1191567.344</t>
  </si>
  <si>
    <t>2591420.592 1193342.729</t>
  </si>
  <si>
    <t>2591509.261 1193321.981</t>
  </si>
  <si>
    <t>2554597.187 1151324.893</t>
  </si>
  <si>
    <t>2554782.000 1151376.000</t>
  </si>
  <si>
    <t>2554769.000 1151320.000</t>
  </si>
  <si>
    <t>2554714.000 1150702.000</t>
  </si>
  <si>
    <t>2555028.000 1150855.000</t>
  </si>
  <si>
    <t>2554556.149 1151323.907</t>
  </si>
  <si>
    <t>2554550.609 1151385.729</t>
  </si>
  <si>
    <t>2554674.000 1151150.000</t>
  </si>
  <si>
    <t>2554767.000 1150879.000</t>
  </si>
  <si>
    <t>2554716.640 1151033.368</t>
  </si>
  <si>
    <t>2554948.649 1150781.367</t>
  </si>
  <si>
    <t>2554870.000 1151160.000</t>
  </si>
  <si>
    <t>2554830.000 1150425.000</t>
  </si>
  <si>
    <t>2554299.500 1151567.000</t>
  </si>
  <si>
    <t>2554431.250 1151389.625</t>
  </si>
  <si>
    <t>2556182.750 1152869.625</t>
  </si>
  <si>
    <t>2554526.904 1151359.742</t>
  </si>
  <si>
    <t>2554787.389 1152519.463</t>
  </si>
  <si>
    <t>2554749.410 1152525.219</t>
  </si>
  <si>
    <t>2555035.000 1153142.000</t>
  </si>
  <si>
    <t>2554704.282 1152462.142</t>
  </si>
  <si>
    <t>2554709.999 1153427.500</t>
  </si>
  <si>
    <t>2555366.424 1152692.900</t>
  </si>
  <si>
    <t>2555028.104 1153221.962</t>
  </si>
  <si>
    <t>2554591.169 1152974.709</t>
  </si>
  <si>
    <t>2555034.762 1152623.564</t>
  </si>
  <si>
    <t>2554205.550 1153207.020</t>
  </si>
  <si>
    <t>2559216.475 1153353.885</t>
  </si>
  <si>
    <t>2558706.000 1152936.000</t>
  </si>
  <si>
    <t>2558427.000 1152492.000</t>
  </si>
  <si>
    <t>2558445.176 1152599.059</t>
  </si>
  <si>
    <t>2558491.276 1152617.220</t>
  </si>
  <si>
    <t>2558516.070 1152983.395</t>
  </si>
  <si>
    <t>2558585.000 1153432.000</t>
  </si>
  <si>
    <t>2558414.000 1153534.000</t>
  </si>
  <si>
    <t>2558409.000 1153478.000</t>
  </si>
  <si>
    <t>2558400.000 1153437.000</t>
  </si>
  <si>
    <t>2561985.593 1152785.293</t>
  </si>
  <si>
    <t>2558503.909 1153339.736</t>
  </si>
  <si>
    <t>2558455.000 1152733.000</t>
  </si>
  <si>
    <t>2558436.000 1153644.000</t>
  </si>
  <si>
    <t>2558777.000 1153062.000</t>
  </si>
  <si>
    <t>2558841.000 1153100.000</t>
  </si>
  <si>
    <t>2558788.000 1153004.000</t>
  </si>
  <si>
    <t>2558761.000 1153051.000</t>
  </si>
  <si>
    <t>2558677.161 1152912.072</t>
  </si>
  <si>
    <t>2558702.000 1152930.000</t>
  </si>
  <si>
    <t>2558505.800 1152521.175</t>
  </si>
  <si>
    <t>2559526.440 1152428.936</t>
  </si>
  <si>
    <t>2559168.077 1152152.569</t>
  </si>
  <si>
    <t>2558497.053 1152427.396</t>
  </si>
  <si>
    <t>2558879.616 1153355.291</t>
  </si>
  <si>
    <t>2558340.374 1154065.983</t>
  </si>
  <si>
    <t>2558395.611 1152816.299</t>
  </si>
  <si>
    <t>2558621.613 1153088.295</t>
  </si>
  <si>
    <t>2562970.000 1152014.000</t>
  </si>
  <si>
    <t>2561484.000 1152518.000</t>
  </si>
  <si>
    <t>2562313.500 1152536.750</t>
  </si>
  <si>
    <t>2560039.000 1154389.500</t>
  </si>
  <si>
    <t>2558349.750 1153022.375</t>
  </si>
  <si>
    <t>2560126.658 1153440.529</t>
  </si>
  <si>
    <t>2560134.500 1153433.625</t>
  </si>
  <si>
    <t>2558474.500 1152564.625</t>
  </si>
  <si>
    <t>2558512.813 1153690.948</t>
  </si>
  <si>
    <t>2561255.000 1153512.000</t>
  </si>
  <si>
    <t>2561400.923 1153392.465</t>
  </si>
  <si>
    <t>2558527.171 1152993.264</t>
  </si>
  <si>
    <t>2562612.446 1152279.237</t>
  </si>
  <si>
    <t>2558699.411 1151738.774</t>
  </si>
  <si>
    <t>2557981.363 1152501.979</t>
  </si>
  <si>
    <t>2557978.215 1152478.864</t>
  </si>
  <si>
    <t>2559478.154 1153577.431</t>
  </si>
  <si>
    <t>2561723.433 1152617.711</t>
  </si>
  <si>
    <t>2559960.724 1153224.016</t>
  </si>
  <si>
    <t>2558348.633 1153475.529</t>
  </si>
  <si>
    <t>2558356.043 1153304.171</t>
  </si>
  <si>
    <t>2561718.260 1152492.580</t>
  </si>
  <si>
    <t>2558727.712 1153467.653</t>
  </si>
  <si>
    <t>2560225.268 1154186.645</t>
  </si>
  <si>
    <t>2560227.094 1154182.736</t>
  </si>
  <si>
    <t>2561949.618 1152408.534</t>
  </si>
  <si>
    <t>2558339.265 1153347.931</t>
  </si>
  <si>
    <t>2562801.670 1151750.338</t>
  </si>
  <si>
    <t>2558154.768 1152073.340</t>
  </si>
  <si>
    <t>2558127.196 1152079.392</t>
  </si>
  <si>
    <t>2558090.983 1152131.719</t>
  </si>
  <si>
    <t>2558117.969 1152149.689</t>
  </si>
  <si>
    <t>2558152.237 1152192.188</t>
  </si>
  <si>
    <t>2558145.666 1152280.844</t>
  </si>
  <si>
    <t>2558616.431 1153710.417</t>
  </si>
  <si>
    <t>2558539.620 1153643.100</t>
  </si>
  <si>
    <t>2558532.634 1153699.860</t>
  </si>
  <si>
    <t>2558526.071 1153701.924</t>
  </si>
  <si>
    <t>2558523.468 1153680.968</t>
  </si>
  <si>
    <t>2558515.093 1153682.748</t>
  </si>
  <si>
    <t>2558158.116 1153030.245</t>
  </si>
  <si>
    <t>2558144.599 1154000.016</t>
  </si>
  <si>
    <t>2558019.984 1152532.901</t>
  </si>
  <si>
    <t>2558297.424 1154194.847</t>
  </si>
  <si>
    <t>2558305.057 1152895.288</t>
  </si>
  <si>
    <t>2563368.760 1151779.066</t>
  </si>
  <si>
    <t>2563340.750 1151798.914</t>
  </si>
  <si>
    <t>2562481.356 1152385.625</t>
  </si>
  <si>
    <t>2558453.793 1152424.804</t>
  </si>
  <si>
    <t>2561216.515 1153421.791</t>
  </si>
  <si>
    <t>2561257.547 1153425.094</t>
  </si>
  <si>
    <t>2561264.589 1153394.022</t>
  </si>
  <si>
    <t>2561345.191 1153451.246</t>
  </si>
  <si>
    <t>2562472.691 1151397.429</t>
  </si>
  <si>
    <t>2558193.224 1152610.695</t>
  </si>
  <si>
    <t>2558101.024 1152549.123</t>
  </si>
  <si>
    <t>2558234.349 1152655.787</t>
  </si>
  <si>
    <t>2558184.867 1152491.258</t>
  </si>
  <si>
    <t>2561340.621 1153552.850</t>
  </si>
  <si>
    <t>2561331.849 1153620.650</t>
  </si>
  <si>
    <t>2561380.016 1153613.696</t>
  </si>
  <si>
    <t>2561383.536 1153221.598</t>
  </si>
  <si>
    <t>2561353.290 1153213.913</t>
  </si>
  <si>
    <t>2558385.829 1153832.430</t>
  </si>
  <si>
    <t>2558566.389 1153435.278</t>
  </si>
  <si>
    <t>2558983.188 1153122.667</t>
  </si>
  <si>
    <t>2561365.965 1153310.559</t>
  </si>
  <si>
    <t>2558344.409 1152722.647</t>
  </si>
  <si>
    <t>2558331.042 1152728.573</t>
  </si>
  <si>
    <t>2558317.555 1152686.934</t>
  </si>
  <si>
    <t>2558346.352 1152665.674</t>
  </si>
  <si>
    <t>2562812.087 1152063.505</t>
  </si>
  <si>
    <t>2562802.450 1152142.804</t>
  </si>
  <si>
    <t>2562914.327 1151991.190</t>
  </si>
  <si>
    <t>2563123.820 1151989.768</t>
  </si>
  <si>
    <t>2563126.104 1151992.934</t>
  </si>
  <si>
    <t>2563126.062 1151981.743</t>
  </si>
  <si>
    <t>2563149.630 1151969.297</t>
  </si>
  <si>
    <t>2562777.316 1152226.378</t>
  </si>
  <si>
    <t>2562778.503 1152223.744</t>
  </si>
  <si>
    <t>2558404.770 1152682.099</t>
  </si>
  <si>
    <t>2562129.645 1152328.857</t>
  </si>
  <si>
    <t>2558160.584 1152560.402</t>
  </si>
  <si>
    <t>2563700.069 1151632.383</t>
  </si>
  <si>
    <t>2563528.510 1151530.715</t>
  </si>
  <si>
    <t>2558194.405 1153054.815</t>
  </si>
  <si>
    <t>2558191.101 1153053.197</t>
  </si>
  <si>
    <t>2558223.595 1153005.581</t>
  </si>
  <si>
    <t>2562166.243 1152412.933</t>
  </si>
  <si>
    <t>2561323.651 1153268.247</t>
  </si>
  <si>
    <t>2558431.089 1153791.265</t>
  </si>
  <si>
    <t>2562860.168 1152094.084</t>
  </si>
  <si>
    <t>2560964.932 1153496.581</t>
  </si>
  <si>
    <t>2561369.182 1153270.253</t>
  </si>
  <si>
    <t>2561016.948 1153453.652</t>
  </si>
  <si>
    <t>2561012.133 1153462.543</t>
  </si>
  <si>
    <t>2562548.937 1152428.373</t>
  </si>
  <si>
    <t>2562545.850 1152430.238</t>
  </si>
  <si>
    <t>2559034.699 1153274.264</t>
  </si>
  <si>
    <t>2559215.932 1153263.956</t>
  </si>
  <si>
    <t>2563486.123 1151634.848</t>
  </si>
  <si>
    <t>2563510.765 1151669.487</t>
  </si>
  <si>
    <t>2563454.193 1151687.666</t>
  </si>
  <si>
    <t>2563459.315 1151693.623</t>
  </si>
  <si>
    <t>2563407.503 1151904.911</t>
  </si>
  <si>
    <t>2563366.368 1151880.396</t>
  </si>
  <si>
    <t>2558190.353 1152660.074</t>
  </si>
  <si>
    <t>2563415.573 1151843.371</t>
  </si>
  <si>
    <t>2563514.024 1151815.065</t>
  </si>
  <si>
    <t>2558199.542 1153894.507</t>
  </si>
  <si>
    <t>2559077.449 1153354.358</t>
  </si>
  <si>
    <t>2563428.037 1151816.064</t>
  </si>
  <si>
    <t>2562663.614 1152126.463</t>
  </si>
  <si>
    <t>2558517.319 1153155.567</t>
  </si>
  <si>
    <t>2558510.218 1153155.309</t>
  </si>
  <si>
    <t>2563486.215 1151904.583</t>
  </si>
  <si>
    <t>2560569.828 1151459.648</t>
  </si>
  <si>
    <t>2561155.168 1153557.265</t>
  </si>
  <si>
    <t>2561081.645 1153565.157</t>
  </si>
  <si>
    <t>2558523.001 1153331.891</t>
  </si>
  <si>
    <t>2563064.446 1152089.412</t>
  </si>
  <si>
    <t>2563296.849 1151728.324</t>
  </si>
  <si>
    <t>2563293.600 1151724.144</t>
  </si>
  <si>
    <t>2563213.641 1151867.604</t>
  </si>
  <si>
    <t>2563212.912 1151908.726</t>
  </si>
  <si>
    <t>2563511.706 1151882.217</t>
  </si>
  <si>
    <t>2562496.510 1152075.697</t>
  </si>
  <si>
    <t>2562575.724 1152390.514</t>
  </si>
  <si>
    <t>2562569.112 1152370.667</t>
  </si>
  <si>
    <t>2562864.529 1152010.169</t>
  </si>
  <si>
    <t>2562862.018 1151972.039</t>
  </si>
  <si>
    <t>2562062.268 1152307.249</t>
  </si>
  <si>
    <t>2561142.733 1152338.066</t>
  </si>
  <si>
    <t>2561126.685 1152350.526</t>
  </si>
  <si>
    <t>2562571.830 1152081.353</t>
  </si>
  <si>
    <t>2562524.244 1151483.781</t>
  </si>
  <si>
    <t>2563107.780 1152135.344</t>
  </si>
  <si>
    <t>2561983.679 1152597.816</t>
  </si>
  <si>
    <t>2562030.612 1152600.482</t>
  </si>
  <si>
    <t>2561398.349 1152376.424</t>
  </si>
  <si>
    <t>2559827.277 1152324.967</t>
  </si>
  <si>
    <t>2559826.055 1152303.791</t>
  </si>
  <si>
    <t>2562476.737 1152103.220</t>
  </si>
  <si>
    <t>2562483.140 1152073.958</t>
  </si>
  <si>
    <t>2562464.617 1152107.091</t>
  </si>
  <si>
    <t>2562462.336 1152136.888</t>
  </si>
  <si>
    <t>2562508.840 1152183.593</t>
  </si>
  <si>
    <t>2561421.847 1153406.510</t>
  </si>
  <si>
    <t>2557950.624 1152437.522</t>
  </si>
  <si>
    <t>2558655.813 1152835.178</t>
  </si>
  <si>
    <t>2561610.222 1152503.501</t>
  </si>
  <si>
    <t>2563325.083 1151932.829</t>
  </si>
  <si>
    <t>2558980.718 1153338.559</t>
  </si>
  <si>
    <t>2558980.250 1153330.254</t>
  </si>
  <si>
    <t>2563304.211 1151987.204</t>
  </si>
  <si>
    <t>2563282.270 1152026.409</t>
  </si>
  <si>
    <t>2561195.696 1152408.191</t>
  </si>
  <si>
    <t>2562260.992 1152562.567</t>
  </si>
  <si>
    <t>2558456.275 1152910.065</t>
  </si>
  <si>
    <t>2563056.951 1152080.172</t>
  </si>
  <si>
    <t>2562279.702 1152479.232</t>
  </si>
  <si>
    <t>2558492.039 1153282.050</t>
  </si>
  <si>
    <t>2559808.627 1151754.339</t>
  </si>
  <si>
    <t>2558153.892 1153054.968</t>
  </si>
  <si>
    <t>2563441.391 1151701.155</t>
  </si>
  <si>
    <t>2563345.974 1151928.328</t>
  </si>
  <si>
    <t>2563362.674 1151737.873</t>
  </si>
  <si>
    <t>2563157.307 1151709.775</t>
  </si>
  <si>
    <t>2560233.519 1152120.238</t>
  </si>
  <si>
    <t>2562245.341 1152405.787</t>
  </si>
  <si>
    <t>2563179.849 1151799.317</t>
  </si>
  <si>
    <t>2562026.554 1152316.576</t>
  </si>
  <si>
    <t>2563258.719 1151691.040</t>
  </si>
  <si>
    <t>2563254.682 1151726.065</t>
  </si>
  <si>
    <t>2562234.989 1151208.025</t>
  </si>
  <si>
    <t>2558953.082 1153142.053</t>
  </si>
  <si>
    <t>2558956.686 1153141.890</t>
  </si>
  <si>
    <t>2562451.496 1152062.075</t>
  </si>
  <si>
    <t>2558617.150 1153302.358</t>
  </si>
  <si>
    <t>2562453.661 1152224.535</t>
  </si>
  <si>
    <t>2563067.618 1151423.692</t>
  </si>
  <si>
    <t>2562996.240 1151473.964</t>
  </si>
  <si>
    <t>2563002.655 1152058.959</t>
  </si>
  <si>
    <t>2562202.255 1151464.078</t>
  </si>
  <si>
    <t>2562181.667 1152348.861</t>
  </si>
  <si>
    <t>2562260.485 1152338.704</t>
  </si>
  <si>
    <t>2558580.719 1153439.383</t>
  </si>
  <si>
    <t>2562585.927 1152124.176</t>
  </si>
  <si>
    <t>2562173.958 1152366.810</t>
  </si>
  <si>
    <t>2563144.906 1151501.259</t>
  </si>
  <si>
    <t>2563000.219 1152133.031</t>
  </si>
  <si>
    <t>2563730.387 1151662.713</t>
  </si>
  <si>
    <t>2563190.619 1152000.364</t>
  </si>
  <si>
    <t>2563176.573 1152042.615</t>
  </si>
  <si>
    <t>2561988.605 1151195.543</t>
  </si>
  <si>
    <t>2561995.047 1151188.833</t>
  </si>
  <si>
    <t>2562302.183 1152366.191</t>
  </si>
  <si>
    <t>2562362.830 1152271.715</t>
  </si>
  <si>
    <t>2562401.024 1152127.420</t>
  </si>
  <si>
    <t>2561599.750 1152475.101</t>
  </si>
  <si>
    <t>2561146.875 1152353.473</t>
  </si>
  <si>
    <t>2560902.852 1150751.547</t>
  </si>
  <si>
    <t>2560898.251 1150728.719</t>
  </si>
  <si>
    <t>2560908.014 1150723.271</t>
  </si>
  <si>
    <t>2560910.985 1150711.161</t>
  </si>
  <si>
    <t>2560920.902 1150667.288</t>
  </si>
  <si>
    <t>2560528.949 1151656.864</t>
  </si>
  <si>
    <t>2560444.457 1151697.724</t>
  </si>
  <si>
    <t>2560094.854 1152251.064</t>
  </si>
  <si>
    <t>2559791.263 1152203.727</t>
  </si>
  <si>
    <t>2559791.226 1152198.188</t>
  </si>
  <si>
    <t>2559819.230 1151874.001</t>
  </si>
  <si>
    <t>2559813.319 1152299.773</t>
  </si>
  <si>
    <t>2558670.946 1153116.108</t>
  </si>
  <si>
    <t>2561624.352 1152518.880</t>
  </si>
  <si>
    <t>2561666.124 1152517.484</t>
  </si>
  <si>
    <t>2562426.711 1152431.268</t>
  </si>
  <si>
    <t>2562330.534 1152619.911</t>
  </si>
  <si>
    <t>2561828.799 1152736.294</t>
  </si>
  <si>
    <t>2561686.893 1152622.697</t>
  </si>
  <si>
    <t>2561499.028 1152722.822</t>
  </si>
  <si>
    <t>2560725.926 1152795.470</t>
  </si>
  <si>
    <t>2561022.549 1153497.277</t>
  </si>
  <si>
    <t>2561026.688 1153485.044</t>
  </si>
  <si>
    <t>2561344.797 1153366.095</t>
  </si>
  <si>
    <t>2561419.587 1153957.490</t>
  </si>
  <si>
    <t>2560926.328 1153950.718</t>
  </si>
  <si>
    <t>2560176.556 1153463.210</t>
  </si>
  <si>
    <t>2560159.473 1153709.282</t>
  </si>
  <si>
    <t>2558759.616 1154685.546</t>
  </si>
  <si>
    <t>2558926.939 1153763.613</t>
  </si>
  <si>
    <t>2558800.558 1153487.096</t>
  </si>
  <si>
    <t>2558696.848 1153568.752</t>
  </si>
  <si>
    <t>2558703.550 1153563.221</t>
  </si>
  <si>
    <t>2558107.860 1153962.450</t>
  </si>
  <si>
    <t>2557976.815 1153527.043</t>
  </si>
  <si>
    <t>2557976.609 1153519.660</t>
  </si>
  <si>
    <t>2557976.607 1153534.071</t>
  </si>
  <si>
    <t>2557913.133 1153302.495</t>
  </si>
  <si>
    <t>2557756.719 1152119.073</t>
  </si>
  <si>
    <t>2557758.050 1152145.880</t>
  </si>
  <si>
    <t>2558084.554 1152374.091</t>
  </si>
  <si>
    <t>2558160.082 1152719.620</t>
  </si>
  <si>
    <t>2557860.239 1152533.941</t>
  </si>
  <si>
    <t>2558460.845 1153175.173</t>
  </si>
  <si>
    <t>2558633.791 1152715.632</t>
  </si>
  <si>
    <t>2558658.950 1152931.292</t>
  </si>
  <si>
    <t>2558486.816 1152667.510</t>
  </si>
  <si>
    <t>2559131.044 1153404.359</t>
  </si>
  <si>
    <t>2559133.274 1153369.163</t>
  </si>
  <si>
    <t>2559076.810 1153388.284</t>
  </si>
  <si>
    <t>2558988.545 1153352.555</t>
  </si>
  <si>
    <t>2558923.130 1153153.209</t>
  </si>
  <si>
    <t>2558902.080 1153154.393</t>
  </si>
  <si>
    <t>2558880.794 1153133.922</t>
  </si>
  <si>
    <t>2558948.861 1153428.291</t>
  </si>
  <si>
    <t>2558856.943 1153323.460</t>
  </si>
  <si>
    <t>2558883.831 1153303.955</t>
  </si>
  <si>
    <t>2558880.654 1153298.336</t>
  </si>
  <si>
    <t>2558780.336 1153224.214</t>
  </si>
  <si>
    <t>2558832.660 1153006.828</t>
  </si>
  <si>
    <t>2558819.168 1153012.562</t>
  </si>
  <si>
    <t>2558821.159 1153002.855</t>
  </si>
  <si>
    <t>2558702.391 1153256.118</t>
  </si>
  <si>
    <t>2558288.035 1152213.836</t>
  </si>
  <si>
    <t>2560223.798 1154209.362</t>
  </si>
  <si>
    <t>2558897.865 1153077.949</t>
  </si>
  <si>
    <t>2558807.348 1153534.745</t>
  </si>
  <si>
    <t>2558577.455 1153559.813</t>
  </si>
  <si>
    <t>2558573.847 1153543.940</t>
  </si>
  <si>
    <t>2558191.757 1152786.357</t>
  </si>
  <si>
    <t>2563508.623 1151554.178</t>
  </si>
  <si>
    <t>2562671.913 1151696.509</t>
  </si>
  <si>
    <t>2561161.057 1153514.906</t>
  </si>
  <si>
    <t>2562494.162 1152118.217</t>
  </si>
  <si>
    <t>2557958.222 1152451.723</t>
  </si>
  <si>
    <t>2562284.558 1152490.070</t>
  </si>
  <si>
    <t>2561788.428 1152459.751</t>
  </si>
  <si>
    <t>2558798.448 1152967.573</t>
  </si>
  <si>
    <t>2559826.937 1151836.809</t>
  </si>
  <si>
    <t>2557767.992 1152154.259</t>
  </si>
  <si>
    <t>2558182.382 1152712.684</t>
  </si>
  <si>
    <t>2558582.131 1152811.077</t>
  </si>
  <si>
    <t>2558896.456 1153401.390</t>
  </si>
  <si>
    <t>2558877.763 1153330.995</t>
  </si>
  <si>
    <t>2558881.351 1153336.933</t>
  </si>
  <si>
    <t>2558787.854 1153222.631</t>
  </si>
  <si>
    <t>2558812.022 1153220.721</t>
  </si>
  <si>
    <t>2558746.771 1153020.722</t>
  </si>
  <si>
    <t>2552922.000 1151584.379</t>
  </si>
  <si>
    <t>2553139.643 1154121.387</t>
  </si>
  <si>
    <t>2553252.636 1152463.381</t>
  </si>
  <si>
    <t>2553248.636 1152473.382</t>
  </si>
  <si>
    <t>2553380.000 1154110.000</t>
  </si>
  <si>
    <t>2553227.250 1152803.375</t>
  </si>
  <si>
    <t>2556976.471 1152866.369</t>
  </si>
  <si>
    <t>2557092.000 1153276.000</t>
  </si>
  <si>
    <t>2557853.250 1153797.625</t>
  </si>
  <si>
    <t>2557120.951 1153486.423</t>
  </si>
  <si>
    <t>2556979.147 1152944.978</t>
  </si>
  <si>
    <t>2557192.616 1153098.284</t>
  </si>
  <si>
    <t>2558178.000 1159523.875</t>
  </si>
  <si>
    <t>2555676.478 1158983.340</t>
  </si>
  <si>
    <t>2555681.066 1159163.682</t>
  </si>
  <si>
    <t>2558714.000 1157326.000</t>
  </si>
  <si>
    <t>2558811.250 1157432.250</t>
  </si>
  <si>
    <t>2560577.750 1157805.250</t>
  </si>
  <si>
    <t>2561328.000 1157920.625</t>
  </si>
  <si>
    <t>2561073.000 1158326.375</t>
  </si>
  <si>
    <t>2560815.250 1157723.625</t>
  </si>
  <si>
    <t>2556012.884 1161409.412</t>
  </si>
  <si>
    <t>2555092.635 1159993.314</t>
  </si>
  <si>
    <t>2556310.808 1161247.192</t>
  </si>
  <si>
    <t>2560323.000 1160764.000</t>
  </si>
  <si>
    <t>2559610.000 1159280.000</t>
  </si>
  <si>
    <t>2560339.216 1160791.063</t>
  </si>
  <si>
    <t>2561366.572 1160928.469</t>
  </si>
  <si>
    <t>2561362.589 1160952.782</t>
  </si>
  <si>
    <t>2559718.394 1160527.064</t>
  </si>
  <si>
    <t>2560426.598 1160463.243</t>
  </si>
  <si>
    <t>2558243.196 1161478.130</t>
  </si>
  <si>
    <t>2557759.737 1184736.764</t>
  </si>
  <si>
    <t>2557832.783 1184722.661</t>
  </si>
  <si>
    <t>2557836.886 1184695.479</t>
  </si>
  <si>
    <t>2557841.027 1184668.279</t>
  </si>
  <si>
    <t>2558089.374 1184634.564</t>
  </si>
  <si>
    <t>2557993.168 1185028.121</t>
  </si>
  <si>
    <t>2561845.476 1195127.236</t>
  </si>
  <si>
    <t>2561705.958 1195145.430</t>
  </si>
  <si>
    <t>2561718.862 1195153.961</t>
  </si>
  <si>
    <t>2561815.743 1195118.764</t>
  </si>
  <si>
    <t>2561683.666 1195219.425</t>
  </si>
  <si>
    <t>2561850.005 1195141.184</t>
  </si>
  <si>
    <t>2561714.543 1195134.143</t>
  </si>
  <si>
    <t>2561286.205 1194993.905</t>
  </si>
  <si>
    <t>2561831.129 1194996.633</t>
  </si>
  <si>
    <t>2561696.901 1195125.240</t>
  </si>
  <si>
    <t>2561674.963 1195137.824</t>
  </si>
  <si>
    <t>2555611.002 1187013.371</t>
  </si>
  <si>
    <t>2553375.613 1185577.859</t>
  </si>
  <si>
    <t>2557493.046 1181106.955</t>
  </si>
  <si>
    <t>2557508.167 1181506.275</t>
  </si>
  <si>
    <t>2565304.000 1181586.770</t>
  </si>
  <si>
    <t>2566491.440 1185256.834</t>
  </si>
  <si>
    <t>2566142.571 1185269.923</t>
  </si>
  <si>
    <t>2564825.116 1185003.630</t>
  </si>
  <si>
    <t>2553847.184 1181049.837</t>
  </si>
  <si>
    <t>2565527.029 1193647.875</t>
  </si>
  <si>
    <t>2564789.454 1193377.218</t>
  </si>
  <si>
    <t>2565510.868 1193267.167</t>
  </si>
  <si>
    <t>2564929.291 1193597.191</t>
  </si>
  <si>
    <t>2565143.780 1193257.101</t>
  </si>
  <si>
    <t>2565388.917 1193149.977</t>
  </si>
  <si>
    <t>2564654.478 1193827.030</t>
  </si>
  <si>
    <t>2564796.997 1194457.017</t>
  </si>
  <si>
    <t>2564824.324 1194445.132</t>
  </si>
  <si>
    <t>2556985.056 1187667.162</t>
  </si>
  <si>
    <t>2555267.434 1180027.459</t>
  </si>
  <si>
    <t>2562816.638 1192558.107</t>
  </si>
  <si>
    <t>2556780.793 1185193.278</t>
  </si>
  <si>
    <t>2554911.663 1183390.016</t>
  </si>
  <si>
    <t>2557038.950 1185273.436</t>
  </si>
  <si>
    <t>2556708.707 1185105.130</t>
  </si>
  <si>
    <t>2556783.766 1185213.536</t>
  </si>
  <si>
    <t>2564137.244 1196024.405</t>
  </si>
  <si>
    <t>2566753.935 1191234.670</t>
  </si>
  <si>
    <t>2566238.815 1186931.223</t>
  </si>
  <si>
    <t>2568084.495 1190206.303</t>
  </si>
  <si>
    <t>2567544.643 1186337.823</t>
  </si>
  <si>
    <t>2567835.502 1191018.320</t>
  </si>
  <si>
    <t>2567414.992 1190895.529</t>
  </si>
  <si>
    <t>2555109.783 1188240.099</t>
  </si>
  <si>
    <t>2555469.849 1188979.954</t>
  </si>
  <si>
    <t>2555361.518 1188994.602</t>
  </si>
  <si>
    <t>2559173.368 1188385.110</t>
  </si>
  <si>
    <t>2554545.402 1188361.919</t>
  </si>
  <si>
    <t>2558000.913 1187553.191</t>
  </si>
  <si>
    <t>2550314.232 1182583.091</t>
  </si>
  <si>
    <t>2554780.647 1189018.966</t>
  </si>
  <si>
    <t>2550627.318 1185076.889</t>
  </si>
  <si>
    <t>2549486.559 1184631.417</t>
  </si>
  <si>
    <t>2550376.333 1185160.686</t>
  </si>
  <si>
    <t>2551508.547 1185601.314</t>
  </si>
  <si>
    <t>2549872.616 1185233.534</t>
  </si>
  <si>
    <t>2550743.210 1185151.357</t>
  </si>
  <si>
    <t>2551421.690 1159156.156</t>
  </si>
  <si>
    <t>2558868.895 1171393.375</t>
  </si>
  <si>
    <t>2557603.635 1170284.630</t>
  </si>
  <si>
    <t>2558953.195 1171598.452</t>
  </si>
  <si>
    <t>2558586.083 1170790.517</t>
  </si>
  <si>
    <t>2561893.827 1178013.299</t>
  </si>
  <si>
    <t>2561729.634 1178144.566</t>
  </si>
  <si>
    <t>2560375.167 1178434.601</t>
  </si>
  <si>
    <t>2560365.739 1178441.188</t>
  </si>
  <si>
    <t>2560410.514 1178456.484</t>
  </si>
  <si>
    <t>2560862.101 1179177.667</t>
  </si>
  <si>
    <t>2551747.975 1163060.707</t>
  </si>
  <si>
    <t>2562888.027 1171660.044</t>
  </si>
  <si>
    <t>2561995.921 1171422.069</t>
  </si>
  <si>
    <t>2560795.617 1169614.854</t>
  </si>
  <si>
    <t>2560302.313 1170986.711</t>
  </si>
  <si>
    <t>2560293.775 1170995.985</t>
  </si>
  <si>
    <t>2552165.635 1166151.680</t>
  </si>
  <si>
    <t>2559162.463 1172006.843</t>
  </si>
  <si>
    <t>2559169.127 1172000.482</t>
  </si>
  <si>
    <t>2560791.455 1172680.230</t>
  </si>
  <si>
    <t>2560704.152 1172437.163</t>
  </si>
  <si>
    <t>2559473.286 1170601.855</t>
  </si>
  <si>
    <t>2559516.599 1171409.390</t>
  </si>
  <si>
    <t>2562932.374 1172855.427</t>
  </si>
  <si>
    <t>2559448.800 1170645.410</t>
  </si>
  <si>
    <t>2554483.251 1161049.209</t>
  </si>
  <si>
    <t>2554542.042 1161009.158</t>
  </si>
  <si>
    <t>2552331.868 1163618.326</t>
  </si>
  <si>
    <t>2558323.767 1169345.908</t>
  </si>
  <si>
    <t>2559304.101 1168483.882</t>
  </si>
  <si>
    <t>2556912.250 1166160.462</t>
  </si>
  <si>
    <t>2558501.741 1166758.487</t>
  </si>
  <si>
    <t>2558373.502 1169269.513</t>
  </si>
  <si>
    <t>2554983.616 1163789.387</t>
  </si>
  <si>
    <t>2553488.464 1165426.948</t>
  </si>
  <si>
    <t>2553173.425 1164359.334</t>
  </si>
  <si>
    <t>2554132.568 1164528.956</t>
  </si>
  <si>
    <t>2555266.970 1163446.696</t>
  </si>
  <si>
    <t>2554166.667 1164596.015</t>
  </si>
  <si>
    <t>2559624.249 1166100.562</t>
  </si>
  <si>
    <t>2560743.839 1166383.729</t>
  </si>
  <si>
    <t>2561248.864 1163408.680</t>
  </si>
  <si>
    <t>2562153.377 1166522.415</t>
  </si>
  <si>
    <t>2559176.765 1164937.757</t>
  </si>
  <si>
    <t>2558950.021 1165583.899</t>
  </si>
  <si>
    <t>2565919.456 1175486.474</t>
  </si>
  <si>
    <t>2565717.862 1174960.137</t>
  </si>
  <si>
    <t>2566745.340 1173287.533</t>
  </si>
  <si>
    <t>2563056.059 1180787.767</t>
  </si>
  <si>
    <t>2563338.933 1174736.446</t>
  </si>
  <si>
    <t>2563092.870 1174355.194</t>
  </si>
  <si>
    <t>2561582.728 1172801.921</t>
  </si>
  <si>
    <t>2563070.249 1175131.940</t>
  </si>
  <si>
    <t>2563061.685 1175123.245</t>
  </si>
  <si>
    <t>2569193.090 1149599.951</t>
  </si>
  <si>
    <t>2570781.340 1152965.039</t>
  </si>
  <si>
    <t>2570851.478 1152719.723</t>
  </si>
  <si>
    <t>2571915.795 1151898.364</t>
  </si>
  <si>
    <t>2569117.232 1148092.613</t>
  </si>
  <si>
    <t>2570152.352 1148308.664</t>
  </si>
  <si>
    <t>2570835.247 1151759.594</t>
  </si>
  <si>
    <t>2572117.529 1169863.236</t>
  </si>
  <si>
    <t>2571843.823 1169864.524</t>
  </si>
  <si>
    <t>2572901.233 1169166.011</t>
  </si>
  <si>
    <t>2573381.214 1171029.853</t>
  </si>
  <si>
    <t>2571317.451 1169880.232</t>
  </si>
  <si>
    <t>2574290.584 1160853.167</t>
  </si>
  <si>
    <t>2574319.334 1160855.703</t>
  </si>
  <si>
    <t>2574324.914 1160848.194</t>
  </si>
  <si>
    <t>2574021.421 1161298.622</t>
  </si>
  <si>
    <t>2574130.142 1161762.656</t>
  </si>
  <si>
    <t>2574218.176 1161004.642</t>
  </si>
  <si>
    <t>2574026.397 1161768.147</t>
  </si>
  <si>
    <t>2574016.901 1161465.295</t>
  </si>
  <si>
    <t>2573956.918 1161484.013</t>
  </si>
  <si>
    <t>2573967.978 1161451.245</t>
  </si>
  <si>
    <t>2570632.554 1163159.440</t>
  </si>
  <si>
    <t>2570772.417 1162706.704</t>
  </si>
  <si>
    <t>2571236.477 1161867.442</t>
  </si>
  <si>
    <t>2569483.998 1162467.976</t>
  </si>
  <si>
    <t>2571076.251 1162626.605</t>
  </si>
  <si>
    <t>2571767.148 1161704.181</t>
  </si>
  <si>
    <t>2571672.584 1164082.634</t>
  </si>
  <si>
    <t>2569778.583 1163607.711</t>
  </si>
  <si>
    <t>2569591.548 1163622.857</t>
  </si>
  <si>
    <t>2571551.322 1162354.003</t>
  </si>
  <si>
    <t>2570854.332 1163099.048</t>
  </si>
  <si>
    <t>2570913.331 1162523.522</t>
  </si>
  <si>
    <t>2570838.370 1162109.758</t>
  </si>
  <si>
    <t>2571818.870 1161792.770</t>
  </si>
  <si>
    <t>2571775.968 1161885.920</t>
  </si>
  <si>
    <t>2571635.005 1161918.077</t>
  </si>
  <si>
    <t>2571732.523 1161893.363</t>
  </si>
  <si>
    <t>2571617.162 1161894.530</t>
  </si>
  <si>
    <t>2571782.589 1161868.508</t>
  </si>
  <si>
    <t>2571660.292 1161933.627</t>
  </si>
  <si>
    <t>2571723.869 1161904.409</t>
  </si>
  <si>
    <t>2571801.365 1161806.337</t>
  </si>
  <si>
    <t>2571812.281 1161810.285</t>
  </si>
  <si>
    <t>2571793.534 1161826.954</t>
  </si>
  <si>
    <t>2571661.158 1161836.527</t>
  </si>
  <si>
    <t>2571624.775 1161886.370</t>
  </si>
  <si>
    <t>2571673.293 1161823.493</t>
  </si>
  <si>
    <t>2571668.469 1161801.172</t>
  </si>
  <si>
    <t>2571157.908 1162352.434</t>
  </si>
  <si>
    <t>2571770.254 1161565.684</t>
  </si>
  <si>
    <t>2570504.866 1162733.795</t>
  </si>
  <si>
    <t>2570391.025 1162755.151</t>
  </si>
  <si>
    <t>2569989.396 1162558.834</t>
  </si>
  <si>
    <t>2569857.956 1162571.687</t>
  </si>
  <si>
    <t>2571501.519 1162341.306</t>
  </si>
  <si>
    <t>2570110.482 1164761.454</t>
  </si>
  <si>
    <t>2570230.509 1162206.388</t>
  </si>
  <si>
    <t>2570190.129 1162203.672</t>
  </si>
  <si>
    <t>2569913.511 1162856.237</t>
  </si>
  <si>
    <t>2570196.235 1162944.516</t>
  </si>
  <si>
    <t>2570630.548 1163000.616</t>
  </si>
  <si>
    <t>2570906.886 1161717.105</t>
  </si>
  <si>
    <t>2569208.603 1162615.618</t>
  </si>
  <si>
    <t>2569292.758 1162433.779</t>
  </si>
  <si>
    <t>2569338.679 1162424.652</t>
  </si>
  <si>
    <t>2568941.783 1160368.871</t>
  </si>
  <si>
    <t>2570565.288 1162986.726</t>
  </si>
  <si>
    <t>2569128.543 1160024.586</t>
  </si>
  <si>
    <t>2571422.157 1161848.207</t>
  </si>
  <si>
    <t>2570370.037 1162351.958</t>
  </si>
  <si>
    <t>2572039.484 1161341.453</t>
  </si>
  <si>
    <t>2569553.812 1164931.805</t>
  </si>
  <si>
    <t>2569123.522 1162281.882</t>
  </si>
  <si>
    <t>2570690.264 1164207.108</t>
  </si>
  <si>
    <t>2570541.647 1163322.689</t>
  </si>
  <si>
    <t>2570521.130 1164181.231</t>
  </si>
  <si>
    <t>2566475.069 1159300.093</t>
  </si>
  <si>
    <t>2571668.056 1161992.690</t>
  </si>
  <si>
    <t>2570214.831 1162915.589</t>
  </si>
  <si>
    <t>2570373.046 1162931.305</t>
  </si>
  <si>
    <t>2571773.982 1163219.504</t>
  </si>
  <si>
    <t>2570063.178 1163749.731</t>
  </si>
  <si>
    <t>2570315.714 1163717.859</t>
  </si>
  <si>
    <t>2571761.274 1164644.158</t>
  </si>
  <si>
    <t>2569788.459 1161784.102</t>
  </si>
  <si>
    <t>2570066.173 1163371.901</t>
  </si>
  <si>
    <t>2570055.363 1163319.162</t>
  </si>
  <si>
    <t>2569577.968 1163589.469</t>
  </si>
  <si>
    <t>2571380.158 1162876.299</t>
  </si>
  <si>
    <t>2570279.709 1163607.870</t>
  </si>
  <si>
    <t>2571434.471 1161765.410</t>
  </si>
  <si>
    <t>2572968.740 1162861.064</t>
  </si>
  <si>
    <t>2575597.774 1162357.094</t>
  </si>
  <si>
    <t>2576196.387 1162550.739</t>
  </si>
  <si>
    <t>2574026.425 1167564.478</t>
  </si>
  <si>
    <t>2574803.350 1167687.309</t>
  </si>
  <si>
    <t>2574322.655 1167649.599</t>
  </si>
  <si>
    <t>2574167.627 1167619.981</t>
  </si>
  <si>
    <t>2573877.737 1167271.595</t>
  </si>
  <si>
    <t>2573316.293 1167766.354</t>
  </si>
  <si>
    <t>2574303.324 1167449.482</t>
  </si>
  <si>
    <t>2574245.943 1167326.714</t>
  </si>
  <si>
    <t>2574049.040 1167476.670</t>
  </si>
  <si>
    <t>2572128.125 1165905.546</t>
  </si>
  <si>
    <t>2571939.307 1166128.507</t>
  </si>
  <si>
    <t>2571796.360 1166076.936</t>
  </si>
  <si>
    <t>2571823.719 1166100.955</t>
  </si>
  <si>
    <t>2572410.863 1165608.755</t>
  </si>
  <si>
    <t>2572095.285 1166351.273</t>
  </si>
  <si>
    <t>2572363.423 1166113.182</t>
  </si>
  <si>
    <t>2572105.909 1165973.071</t>
  </si>
  <si>
    <t>2572293.078 1166340.142</t>
  </si>
  <si>
    <t>2571926.894 1166426.078</t>
  </si>
  <si>
    <t>2573058.851 1154614.657</t>
  </si>
  <si>
    <t>2572471.450 1155216.598</t>
  </si>
  <si>
    <t>2572820.932 1154252.196</t>
  </si>
  <si>
    <t>2572972.501 1154136.137</t>
  </si>
  <si>
    <t>2573054.117 1154005.706</t>
  </si>
  <si>
    <t>2572840.526 1154561.938</t>
  </si>
  <si>
    <t>2572997.710 1154223.130</t>
  </si>
  <si>
    <t>2572688.636 1155174.036</t>
  </si>
  <si>
    <t>2572946.959 1154647.695</t>
  </si>
  <si>
    <t>2572767.348 1154125.107</t>
  </si>
  <si>
    <t>2569300.324 1157271.677</t>
  </si>
  <si>
    <t>2572204.185 1159036.809</t>
  </si>
  <si>
    <t>2572013.927 1159037.082</t>
  </si>
  <si>
    <t>2571533.034 1158677.100</t>
  </si>
  <si>
    <t>2571819.553 1159183.077</t>
  </si>
  <si>
    <t>2571824.246 1159182.047</t>
  </si>
  <si>
    <t>2572504.881 1158911.023</t>
  </si>
  <si>
    <t>2572888.290 1159677.601</t>
  </si>
  <si>
    <t>2572466.166 1160351.242</t>
  </si>
  <si>
    <t>2572481.727 1160362.000</t>
  </si>
  <si>
    <t>2572842.699 1159620.663</t>
  </si>
  <si>
    <t>2572802.207 1159631.157</t>
  </si>
  <si>
    <t>2572661.990 1159845.053</t>
  </si>
  <si>
    <t>2572623.046 1159815.684</t>
  </si>
  <si>
    <t>2572715.831 1159884.362</t>
  </si>
  <si>
    <t>2572721.660 1159888.525</t>
  </si>
  <si>
    <t>2572665.343 1159846.173</t>
  </si>
  <si>
    <t>2572709.868 1159955.476</t>
  </si>
  <si>
    <t>2572763.494 1159872.561</t>
  </si>
  <si>
    <t>2571961.824 1159165.279</t>
  </si>
  <si>
    <t>2571303.051 1158638.680</t>
  </si>
  <si>
    <t>2573575.050 1159202.454</t>
  </si>
  <si>
    <t>2572552.003 1159659.901</t>
  </si>
  <si>
    <t>2572380.629 1159675.531</t>
  </si>
  <si>
    <t>2573228.302 1161247.507</t>
  </si>
  <si>
    <t>2573429.275 1161365.621</t>
  </si>
  <si>
    <t>2567934.827 1160863.517</t>
  </si>
  <si>
    <t>2582261.601 1161201.757</t>
  </si>
  <si>
    <t>2584633.133 1160966.879</t>
  </si>
  <si>
    <t>2587431.711 1162182.655</t>
  </si>
  <si>
    <t>2571185.312 1167637.150</t>
  </si>
  <si>
    <t>2571936.736 1167546.768</t>
  </si>
  <si>
    <t>2571171.196 1167573.919</t>
  </si>
  <si>
    <t>2570713.418 1167019.433</t>
  </si>
  <si>
    <t>2571920.518 1167207.299</t>
  </si>
  <si>
    <t>2573254.212 1168107.323</t>
  </si>
  <si>
    <t>2572414.041 1163712.008</t>
  </si>
  <si>
    <t>2572661.426 1163951.411</t>
  </si>
  <si>
    <t>2572650.957 1163951.639</t>
  </si>
  <si>
    <t>2572775.895 1163768.978</t>
  </si>
  <si>
    <t>2573018.310 1163998.884</t>
  </si>
  <si>
    <t>2572910.384 1163861.853</t>
  </si>
  <si>
    <t>2572930.565 1163786.363</t>
  </si>
  <si>
    <t>2572903.373 1163839.580</t>
  </si>
  <si>
    <t>2572724.033 1163654.086</t>
  </si>
  <si>
    <t>2572717.396 1163648.221</t>
  </si>
  <si>
    <t>2572713.116 1163644.441</t>
  </si>
  <si>
    <t>2572706.478 1163638.575</t>
  </si>
  <si>
    <t>2573018.359 1163905.280</t>
  </si>
  <si>
    <t>2573084.735 1164145.078</t>
  </si>
  <si>
    <t>2569441.847 1160873.356</t>
  </si>
  <si>
    <t>2570573.442 1160247.947</t>
  </si>
  <si>
    <t>2570616.606 1159745.839</t>
  </si>
  <si>
    <t>2569456.121 1160812.923</t>
  </si>
  <si>
    <t>2569467.917 1160820.969</t>
  </si>
  <si>
    <t>2569464.982 1160793.622</t>
  </si>
  <si>
    <t>2570824.916 1160659.161</t>
  </si>
  <si>
    <t>2570820.342 1160669.508</t>
  </si>
  <si>
    <t>2570308.441 1160299.230</t>
  </si>
  <si>
    <t>2569612.583 1162236.698</t>
  </si>
  <si>
    <t>2569587.719 1162244.696</t>
  </si>
  <si>
    <t>2571038.106 1165517.174</t>
  </si>
  <si>
    <t>2570445.856 1165892.541</t>
  </si>
  <si>
    <t>2571532.902 1165957.456</t>
  </si>
  <si>
    <t>2570946.727 1165199.645</t>
  </si>
  <si>
    <t>2571414.817 1165071.689</t>
  </si>
  <si>
    <t>2570418.811 1165885.099</t>
  </si>
  <si>
    <t>2570664.374 1166213.708</t>
  </si>
  <si>
    <t>2570383.739 1165722.211</t>
  </si>
  <si>
    <t>2571070.462 1165128.638</t>
  </si>
  <si>
    <t>2571665.720 1165931.518</t>
  </si>
  <si>
    <t>2570384.271 1165802.621</t>
  </si>
  <si>
    <t>2571080.388 1165755.817</t>
  </si>
  <si>
    <t>2570046.795 1165593.170</t>
  </si>
  <si>
    <t>2568338.051 1165562.897</t>
  </si>
  <si>
    <t>2577162.019 1171849.758</t>
  </si>
  <si>
    <t>2577988.528 1172887.796</t>
  </si>
  <si>
    <t>2576729.370 1171211.132</t>
  </si>
  <si>
    <t>2576392.934 1171303.638</t>
  </si>
  <si>
    <t>2576485.937 1171080.583</t>
  </si>
  <si>
    <t>2577413.422 1172200.357</t>
  </si>
  <si>
    <t>2563376.986 1166711.140</t>
  </si>
  <si>
    <t>2564477.936 1166404.929</t>
  </si>
  <si>
    <t>2564446.479 1165529.722</t>
  </si>
  <si>
    <t>2565574.116 1164982.128</t>
  </si>
  <si>
    <t>2565794.100 1165228.328</t>
  </si>
  <si>
    <t>2571242.086 1168235.873</t>
  </si>
  <si>
    <t>2570016.899 1169012.290</t>
  </si>
  <si>
    <t>2570829.766 1168667.975</t>
  </si>
  <si>
    <t>2570821.337 1168652.643</t>
  </si>
  <si>
    <t>2570819.172 1168648.204</t>
  </si>
  <si>
    <t>2570826.204 1168668.678</t>
  </si>
  <si>
    <t>2571131.139 1168544.207</t>
  </si>
  <si>
    <t>2565737.128 1163598.067</t>
  </si>
  <si>
    <t>2565598.354 1163432.460</t>
  </si>
  <si>
    <t>2567790.817 1164440.980</t>
  </si>
  <si>
    <t>2564749.113 1162581.757</t>
  </si>
  <si>
    <t>2564675.542 1162430.136</t>
  </si>
  <si>
    <t>2564737.518 1162473.690</t>
  </si>
  <si>
    <t>2565410.445 1163573.668</t>
  </si>
  <si>
    <t>2565307.604 1163231.422</t>
  </si>
  <si>
    <t>2568227.483 1162583.840</t>
  </si>
  <si>
    <t>2568266.254 1162535.975</t>
  </si>
  <si>
    <t>2566970.308 1162035.816</t>
  </si>
  <si>
    <t>2571761.268 1154627.774</t>
  </si>
  <si>
    <t>2572622.819 1157443.754</t>
  </si>
  <si>
    <t>2571538.706 1157577.093</t>
  </si>
  <si>
    <t>2571412.893 1154052.994</t>
  </si>
  <si>
    <t>2574258.643 1156884.565</t>
  </si>
  <si>
    <t>2573114.682 1157361.147</t>
  </si>
  <si>
    <t>2571398.490 1154328.552</t>
  </si>
  <si>
    <t>2574334.752 1156727.641</t>
  </si>
  <si>
    <t>2571940.387 1154765.007</t>
  </si>
  <si>
    <t>2571624.985 1154258.509</t>
  </si>
  <si>
    <t>2571832.367 1156439.170</t>
  </si>
  <si>
    <t>2572728.467 1157191.447</t>
  </si>
  <si>
    <t>2571739.901 1158113.135</t>
  </si>
  <si>
    <t>2574201.802 1157930.945</t>
  </si>
  <si>
    <t>2574191.827 1157926.681</t>
  </si>
  <si>
    <t>2571479.832 1154191.336</t>
  </si>
  <si>
    <t>2572762.237 1156547.578</t>
  </si>
  <si>
    <t>2571750.278 1157552.498</t>
  </si>
  <si>
    <t>2571777.250 1157523.061</t>
  </si>
  <si>
    <t>2571827.752 1157534.876</t>
  </si>
  <si>
    <t>2572752.214 1156470.949</t>
  </si>
  <si>
    <t>2579338.473 1163084.498</t>
  </si>
  <si>
    <t>2580141.985 1163167.374</t>
  </si>
  <si>
    <t>2578886.134 1156205.832</t>
  </si>
  <si>
    <t>2580637.541 1165708.738</t>
  </si>
  <si>
    <t>2578891.021 1163337.735</t>
  </si>
  <si>
    <t>2579426.078 1162513.478</t>
  </si>
  <si>
    <t>2580491.959 1162174.890</t>
  </si>
  <si>
    <t>2579055.817 1163881.957</t>
  </si>
  <si>
    <t>2578646.459 1163308.271</t>
  </si>
  <si>
    <t>2579198.341 1164254.916</t>
  </si>
  <si>
    <t>2579766.629 1164800.887</t>
  </si>
  <si>
    <t>2579386.249 1164534.168</t>
  </si>
  <si>
    <t>2580283.853 1165708.858</t>
  </si>
  <si>
    <t>2580174.666 1165153.588</t>
  </si>
  <si>
    <t>2577994.329 1163864.531</t>
  </si>
  <si>
    <t>2579275.151 1164063.143</t>
  </si>
  <si>
    <t>2579265.065 1163949.394</t>
  </si>
  <si>
    <t>2579106.263 1164079.888</t>
  </si>
  <si>
    <t>2578957.468 1164198.523</t>
  </si>
  <si>
    <t>2578974.782 1164186.782</t>
  </si>
  <si>
    <t>2578692.508 1163761.996</t>
  </si>
  <si>
    <t>2581424.691 1161814.352</t>
  </si>
  <si>
    <t>2580994.162 1161968.991</t>
  </si>
  <si>
    <t>2578830.099 1163837.897</t>
  </si>
  <si>
    <t>2578916.431 1163820.895</t>
  </si>
  <si>
    <t>2578962.383 1163756.246</t>
  </si>
  <si>
    <t>2578947.600 1163882.426</t>
  </si>
  <si>
    <t>2579816.374 1163891.421</t>
  </si>
  <si>
    <t>2580204.140 1162140.409</t>
  </si>
  <si>
    <t>2580084.306 1162204.758</t>
  </si>
  <si>
    <t>2579156.034 1163980.521</t>
  </si>
  <si>
    <t>2580299.811 1162173.859</t>
  </si>
  <si>
    <t>2582480.423 1156861.135</t>
  </si>
  <si>
    <t>2580053.598 1156999.149</t>
  </si>
  <si>
    <t>2578632.618 1163882.155</t>
  </si>
  <si>
    <t>2580092.101 1166253.825</t>
  </si>
  <si>
    <t>2579787.172 1165811.594</t>
  </si>
  <si>
    <t>2567457.794 1178129.198</t>
  </si>
  <si>
    <t>2571751.911 1181570.982</t>
  </si>
  <si>
    <t>2573528.293 1185495.586</t>
  </si>
  <si>
    <t>2574612.932 1185501.163</t>
  </si>
  <si>
    <t>2566466.396 1177577.118</t>
  </si>
  <si>
    <t>2566068.239 1176413.702</t>
  </si>
  <si>
    <t>2574493.697 1184100.250</t>
  </si>
  <si>
    <t>2574568.257 1184690.832</t>
  </si>
  <si>
    <t>2569026.539 1177951.891</t>
  </si>
  <si>
    <t>2569308.257 1178017.405</t>
  </si>
  <si>
    <t>2579503.701 1183836.596</t>
  </si>
  <si>
    <t>2577908.434 1184018.572</t>
  </si>
  <si>
    <t>2578152.431 1183427.441</t>
  </si>
  <si>
    <t>2577687.524 1183339.601</t>
  </si>
  <si>
    <t>2577747.127 1184043.158</t>
  </si>
  <si>
    <t>2578411.776 1185234.366</t>
  </si>
  <si>
    <t>2578459.034 1185249.842</t>
  </si>
  <si>
    <t>2577817.115 1183398.123</t>
  </si>
  <si>
    <t>2577874.198 1184272.631</t>
  </si>
  <si>
    <t>2577914.010 1183010.359</t>
  </si>
  <si>
    <t>2580203.648 1183240.646</t>
  </si>
  <si>
    <t>2577931.286 1182696.137</t>
  </si>
  <si>
    <t>2577863.087 1182729.871</t>
  </si>
  <si>
    <t>2577811.515 1184804.043</t>
  </si>
  <si>
    <t>2580203.745 1183203.272</t>
  </si>
  <si>
    <t>2579958.784 1183300.437</t>
  </si>
  <si>
    <t>2577967.255 1182659.875</t>
  </si>
  <si>
    <t>2578785.073 1183831.833</t>
  </si>
  <si>
    <t>2577943.121 1183022.848</t>
  </si>
  <si>
    <t>2577801.834 1183121.772</t>
  </si>
  <si>
    <t>2579844.688 1185209.794</t>
  </si>
  <si>
    <t>2577632.800 1182517.625</t>
  </si>
  <si>
    <t>2577505.924 1182423.101</t>
  </si>
  <si>
    <t>2577507.186 1182407.485</t>
  </si>
  <si>
    <t>2578492.017 1182842.878</t>
  </si>
  <si>
    <t>2577948.897 1182728.197</t>
  </si>
  <si>
    <t>2578194.038 1183277.376</t>
  </si>
  <si>
    <t>2577521.537 1182712.444</t>
  </si>
  <si>
    <t>2578764.076 1185311.848</t>
  </si>
  <si>
    <t>2578091.228 1183015.092</t>
  </si>
  <si>
    <t>2577084.266 1183210.640</t>
  </si>
  <si>
    <t>2577018.759 1183203.120</t>
  </si>
  <si>
    <t>2578228.560 1182697.287</t>
  </si>
  <si>
    <t>2577264.117 1184544.985</t>
  </si>
  <si>
    <t>2579325.035 1184408.380</t>
  </si>
  <si>
    <t>2578429.472 1184244.128</t>
  </si>
  <si>
    <t>2578580.154 1184148.226</t>
  </si>
  <si>
    <t>2578585.313 1184416.982</t>
  </si>
  <si>
    <t>2579979.671 1184502.434</t>
  </si>
  <si>
    <t>2579992.221 1184503.591</t>
  </si>
  <si>
    <t>2577541.324 1182614.930</t>
  </si>
  <si>
    <t>2577288.788 1184554.130</t>
  </si>
  <si>
    <t>2578206.675 1183569.706</t>
  </si>
  <si>
    <t>2580032.211 1183893.733</t>
  </si>
  <si>
    <t>2577607.761 1183797.896</t>
  </si>
  <si>
    <t>2578155.883 1184082.178</t>
  </si>
  <si>
    <t>2580217.833 1184011.331</t>
  </si>
  <si>
    <t>2579701.563 1184608.814</t>
  </si>
  <si>
    <t>2576692.338 1184392.440</t>
  </si>
  <si>
    <t>2576985.920 1184971.367</t>
  </si>
  <si>
    <t>2576300.122 1184666.271</t>
  </si>
  <si>
    <t>2577780.005 1186222.768</t>
  </si>
  <si>
    <t>2578144.432 1185954.170</t>
  </si>
  <si>
    <t>2578454.396 1185853.096</t>
  </si>
  <si>
    <t>2572183.518 1186989.203</t>
  </si>
  <si>
    <t>2571808.343 1186745.300</t>
  </si>
  <si>
    <t>2571823.579 1186745.696</t>
  </si>
  <si>
    <t>2571379.472 1186851.975</t>
  </si>
  <si>
    <t>2571447.573 1186769.297</t>
  </si>
  <si>
    <t>2571474.736 1186533.002</t>
  </si>
  <si>
    <t>2571140.250 1186646.052</t>
  </si>
  <si>
    <t>2570812.702 1187030.020</t>
  </si>
  <si>
    <t>2571977.333 1186706.855</t>
  </si>
  <si>
    <t>2571126.466 1186411.653</t>
  </si>
  <si>
    <t>2570587.617 1186532.789</t>
  </si>
  <si>
    <t>2579306.011 1180424.430</t>
  </si>
  <si>
    <t>2578230.202 1180700.210</t>
  </si>
  <si>
    <t>2578953.087 1179898.036</t>
  </si>
  <si>
    <t>2578573.041 1181418.101</t>
  </si>
  <si>
    <t>2578727.149 1181296.611</t>
  </si>
  <si>
    <t>2577941.857 1181189.389</t>
  </si>
  <si>
    <t>2578830.733 1181351.097</t>
  </si>
  <si>
    <t>2576079.597 1180486.716</t>
  </si>
  <si>
    <t>2573221.112 1181603.617</t>
  </si>
  <si>
    <t>2574123.720 1181389.381</t>
  </si>
  <si>
    <t>2571409.534 1179540.492</t>
  </si>
  <si>
    <t>2572495.294 1180143.119</t>
  </si>
  <si>
    <t>2572305.833 1180018.236</t>
  </si>
  <si>
    <t>2572302.070 1180026.716</t>
  </si>
  <si>
    <t>2572293.182 1180043.786</t>
  </si>
  <si>
    <t>2572283.236 1180039.345</t>
  </si>
  <si>
    <t>2572294.520 1180058.337</t>
  </si>
  <si>
    <t>2572275.006 1180041.894</t>
  </si>
  <si>
    <t>2570419.906 1178791.649</t>
  </si>
  <si>
    <t>2571937.747 1179925.270</t>
  </si>
  <si>
    <t>2580639.652 1179526.525</t>
  </si>
  <si>
    <t>2580683.034 1179549.426</t>
  </si>
  <si>
    <t>2579656.770 1178028.111</t>
  </si>
  <si>
    <t>2580791.794 1176051.222</t>
  </si>
  <si>
    <t>2581357.610 1176603.963</t>
  </si>
  <si>
    <t>2580105.091 1177527.255</t>
  </si>
  <si>
    <t>2580397.877 1177646.464</t>
  </si>
  <si>
    <t>2577276.063 1174984.764</t>
  </si>
  <si>
    <t>2577266.155 1175311.779</t>
  </si>
  <si>
    <t>2575551.761 1175966.939</t>
  </si>
  <si>
    <t>2576958.096 1181986.491</t>
  </si>
  <si>
    <t>2577188.858 1182148.154</t>
  </si>
  <si>
    <t>2576532.752 1183042.712</t>
  </si>
  <si>
    <t>2575401.756 1182134.595</t>
  </si>
  <si>
    <t>2576930.148 1183337.699</t>
  </si>
  <si>
    <t>2576682.168 1181986.019</t>
  </si>
  <si>
    <t>2576923.322 1183382.323</t>
  </si>
  <si>
    <t>2575499.073 1182321.636</t>
  </si>
  <si>
    <t>2575874.893 1183248.372</t>
  </si>
  <si>
    <t>2575915.419 1183114.066</t>
  </si>
  <si>
    <t>2575598.700 1183334.551</t>
  </si>
  <si>
    <t>2576304.903 1182328.093</t>
  </si>
  <si>
    <t>2576028.611 1183292.533</t>
  </si>
  <si>
    <t>2575757.289 1182873.518</t>
  </si>
  <si>
    <t>2577328.410 1181897.580</t>
  </si>
  <si>
    <t>2576519.854 1182597.304</t>
  </si>
  <si>
    <t>2575755.640 1182900.154</t>
  </si>
  <si>
    <t>2576964.115 1183683.377</t>
  </si>
  <si>
    <t>2573348.363 1178460.958</t>
  </si>
  <si>
    <t>2573923.656 1180417.987</t>
  </si>
  <si>
    <t>2573809.576 1179414.015</t>
  </si>
  <si>
    <t>2573368.475 1178453.012</t>
  </si>
  <si>
    <t>2573403.436 1178390.852</t>
  </si>
  <si>
    <t>2573410.126 1178427.953</t>
  </si>
  <si>
    <t>2573411.067 1178450.549</t>
  </si>
  <si>
    <t>2573327.590 1178481.455</t>
  </si>
  <si>
    <t>2572751.819 1177943.963</t>
  </si>
  <si>
    <t>2573264.440 1178461.331</t>
  </si>
  <si>
    <t>2573294.003 1178395.118</t>
  </si>
  <si>
    <t>2572656.848 1177931.169</t>
  </si>
  <si>
    <t>2573540.138 1178839.896</t>
  </si>
  <si>
    <t>2573482.117 1179022.285</t>
  </si>
  <si>
    <t>2573680.922 1179009.530</t>
  </si>
  <si>
    <t>2573784.385 1178919.155</t>
  </si>
  <si>
    <t>2573766.251 1178930.259</t>
  </si>
  <si>
    <t>2573603.891 1179197.258</t>
  </si>
  <si>
    <t>2573543.549 1179058.378</t>
  </si>
  <si>
    <t>2573753.231 1178996.745</t>
  </si>
  <si>
    <t>2573318.904 1178027.038</t>
  </si>
  <si>
    <t>2573327.138 1178047.076</t>
  </si>
  <si>
    <t>2573743.857 1179541.141</t>
  </si>
  <si>
    <t>2573118.300 1178477.907</t>
  </si>
  <si>
    <t>2572515.052 1178187.193</t>
  </si>
  <si>
    <t>2572763.511 1178529.125</t>
  </si>
  <si>
    <t>2573687.758 1179539.791</t>
  </si>
  <si>
    <t>2573977.208 1180580.819</t>
  </si>
  <si>
    <t>2574728.044 1179940.800</t>
  </si>
  <si>
    <t>2573715.427 1179165.912</t>
  </si>
  <si>
    <t>2573546.395 1178800.540</t>
  </si>
  <si>
    <t>2573542.240 1178823.977</t>
  </si>
  <si>
    <t>2573574.560 1178737.773</t>
  </si>
  <si>
    <t>2573241.785 1178659.871</t>
  </si>
  <si>
    <t>2573807.937 1179076.194</t>
  </si>
  <si>
    <t>2573809.357 1179009.055</t>
  </si>
  <si>
    <t>2572765.212 1178368.700</t>
  </si>
  <si>
    <t>2573588.647 1178654.318</t>
  </si>
  <si>
    <t>2573602.851 1179067.436</t>
  </si>
  <si>
    <t>2573498.908 1179011.394</t>
  </si>
  <si>
    <t>2573593.661 1179076.281</t>
  </si>
  <si>
    <t>2573496.634 1179031.692</t>
  </si>
  <si>
    <t>2573511.890 1178923.605</t>
  </si>
  <si>
    <t>2572679.355 1177941.991</t>
  </si>
  <si>
    <t>2572812.927 1177918.685</t>
  </si>
  <si>
    <t>2566334.019 1178655.965</t>
  </si>
  <si>
    <t>2568336.594 1180485.893</t>
  </si>
  <si>
    <t>2574401.146 1187338.642</t>
  </si>
  <si>
    <t>2575500.191 1186149.334</t>
  </si>
  <si>
    <t>2575334.026 1187520.722</t>
  </si>
  <si>
    <t>2575361.655 1187536.543</t>
  </si>
  <si>
    <t>2575360.099 1187026.265</t>
  </si>
  <si>
    <t>2576003.324 1186319.373</t>
  </si>
  <si>
    <t>2574769.858 1186955.265</t>
  </si>
  <si>
    <t>2575513.609 1186293.212</t>
  </si>
  <si>
    <t>2575486.782 1186234.182</t>
  </si>
  <si>
    <t>2575105.984 1187658.264</t>
  </si>
  <si>
    <t>2574914.829 1187027.426</t>
  </si>
  <si>
    <t>2575218.433 1187056.746</t>
  </si>
  <si>
    <t>2572246.479 1175399.106</t>
  </si>
  <si>
    <t>2574511.620 1174419.512</t>
  </si>
  <si>
    <t>2574241.224 1174239.313</t>
  </si>
  <si>
    <t>2573259.317 1176470.996</t>
  </si>
  <si>
    <t>2568211.048 1172620.673</t>
  </si>
  <si>
    <t>2569032.884 1173853.888</t>
  </si>
  <si>
    <t>2569067.226 1173903.803</t>
  </si>
  <si>
    <t>2569082.820 1173910.671</t>
  </si>
  <si>
    <t>2569080.781 1173872.345</t>
  </si>
  <si>
    <t>2569048.649 1173860.569</t>
  </si>
  <si>
    <t>2569064.268 1173867.357</t>
  </si>
  <si>
    <t>2569095.678 1173880.743</t>
  </si>
  <si>
    <t>2569035.817 1173890.433</t>
  </si>
  <si>
    <t>2569051.481 1173897.177</t>
  </si>
  <si>
    <t>2569019.666 1173884.683</t>
  </si>
  <si>
    <t>2570323.597 1175085.535</t>
  </si>
  <si>
    <t>2572018.692 1175342.296</t>
  </si>
  <si>
    <t>2568333.516 1174625.825</t>
  </si>
  <si>
    <t>2566148.358 1180237.276</t>
  </si>
  <si>
    <t>2565638.439 1180794.838</t>
  </si>
  <si>
    <t>2568739.741 1183725.328</t>
  </si>
  <si>
    <t>2565907.022 1180311.750</t>
  </si>
  <si>
    <t>2577789.160 1177942.898</t>
  </si>
  <si>
    <t>2575814.923 1176644.564</t>
  </si>
  <si>
    <t>2575439.878 1194574.366</t>
  </si>
  <si>
    <t>2574231.049 1195365.106</t>
  </si>
  <si>
    <t>2575338.096 1194973.522</t>
  </si>
  <si>
    <t>2575017.698 1196175.885</t>
  </si>
  <si>
    <t>2572532.952 1192046.200</t>
  </si>
  <si>
    <t>2575911.089 1191129.284</t>
  </si>
  <si>
    <t>2573105.264 1193398.889</t>
  </si>
  <si>
    <t>2576620.273 1190983.372</t>
  </si>
  <si>
    <t>2576976.765 1191311.341</t>
  </si>
  <si>
    <t>2576207.280 1189990.366</t>
  </si>
  <si>
    <t>2572234.695 1192462.304</t>
  </si>
  <si>
    <t>2576330.993 1190639.998</t>
  </si>
  <si>
    <t>2576404.197 1190945.795</t>
  </si>
  <si>
    <t>2576116.883 1191347.591</t>
  </si>
  <si>
    <t>2576150.817 1191450.568</t>
  </si>
  <si>
    <t>2576814.634 1190836.861</t>
  </si>
  <si>
    <t>2576676.901 1190829.035</t>
  </si>
  <si>
    <t>2576514.652 1191024.349</t>
  </si>
  <si>
    <t>2576701.925 1190900.526</t>
  </si>
  <si>
    <t>2576683.987 1190839.350</t>
  </si>
  <si>
    <t>2576831.237 1190821.306</t>
  </si>
  <si>
    <t>2572352.610 1192681.093</t>
  </si>
  <si>
    <t>2576124.229 1190813.521</t>
  </si>
  <si>
    <t>2576116.354 1190825.529</t>
  </si>
  <si>
    <t>2576122.059 1190812.135</t>
  </si>
  <si>
    <t>2576212.098 1190866.890</t>
  </si>
  <si>
    <t>2576285.783 1191456.569</t>
  </si>
  <si>
    <t>2576792.493 1191207.025</t>
  </si>
  <si>
    <t>2576755.151 1191194.039</t>
  </si>
  <si>
    <t>2576221.009 1190914.766</t>
  </si>
  <si>
    <t>2576667.099 1191294.288</t>
  </si>
  <si>
    <t>2576976.196 1191305.051</t>
  </si>
  <si>
    <t>2577142.216 1194397.485</t>
  </si>
  <si>
    <t>2576641.880 1194459.959</t>
  </si>
  <si>
    <t>2582449.331 1205381.752</t>
  </si>
  <si>
    <t>2582310.303 1205365.587</t>
  </si>
  <si>
    <t>2581729.669 1205163.555</t>
  </si>
  <si>
    <t>2582496.941 1205114.021</t>
  </si>
  <si>
    <t>2573379.503 1195967.816</t>
  </si>
  <si>
    <t>2573810.422 1195608.545</t>
  </si>
  <si>
    <t>2578298.868 1191648.080</t>
  </si>
  <si>
    <t>2578403.159 1191974.387</t>
  </si>
  <si>
    <t>2579904.191 1193230.728</t>
  </si>
  <si>
    <t>2579507.489 1192200.180</t>
  </si>
  <si>
    <t>2579638.190 1193416.588</t>
  </si>
  <si>
    <t>2577802.046 1191334.224</t>
  </si>
  <si>
    <t>2580707.459 1192615.800</t>
  </si>
  <si>
    <t>2577718.481 1191771.527</t>
  </si>
  <si>
    <t>2577731.825 1191774.857</t>
  </si>
  <si>
    <t>2577728.803 1191774.102</t>
  </si>
  <si>
    <t>2577714.816 1191770.607</t>
  </si>
  <si>
    <t>2579696.732 1193513.417</t>
  </si>
  <si>
    <t>2579816.881 1193544.090</t>
  </si>
  <si>
    <t>2579805.880 1193403.887</t>
  </si>
  <si>
    <t>2579859.353 1193331.704</t>
  </si>
  <si>
    <t>2578297.029 1191265.578</t>
  </si>
  <si>
    <t>2577093.034 1191997.899</t>
  </si>
  <si>
    <t>2578172.965 1192012.797</t>
  </si>
  <si>
    <t>2578236.763 1191987.553</t>
  </si>
  <si>
    <t>2580729.965 1194544.506</t>
  </si>
  <si>
    <t>2581074.054 1195140.436</t>
  </si>
  <si>
    <t>2581067.570 1195135.735</t>
  </si>
  <si>
    <t>2581069.996 1195137.505</t>
  </si>
  <si>
    <t>2581076.480 1195142.196</t>
  </si>
  <si>
    <t>2579516.061 1193303.826</t>
  </si>
  <si>
    <t>2578062.563 1191920.237</t>
  </si>
  <si>
    <t>2578033.772 1191926.448</t>
  </si>
  <si>
    <t>2578070.638 1191917.843</t>
  </si>
  <si>
    <t>2578039.181 1191918.262</t>
  </si>
  <si>
    <t>2578046.656 1191942.800</t>
  </si>
  <si>
    <t>2578038.402 1191939.336</t>
  </si>
  <si>
    <t>2578035.399 1191931.876</t>
  </si>
  <si>
    <t>2578047.152 1191917.662</t>
  </si>
  <si>
    <t>2578054.619 1191940.991</t>
  </si>
  <si>
    <t>2578070.606 1191930.696</t>
  </si>
  <si>
    <t>2578055.072 1191920.783</t>
  </si>
  <si>
    <t>2578207.470 1191357.922</t>
  </si>
  <si>
    <t>2577679.136 1193134.812</t>
  </si>
  <si>
    <t>2577731.241 1193079.559</t>
  </si>
  <si>
    <t>2577689.241 1193085.035</t>
  </si>
  <si>
    <t>2577704.408 1193019.883</t>
  </si>
  <si>
    <t>2581500.661 1195311.735</t>
  </si>
  <si>
    <t>2584412.662 1198185.182</t>
  </si>
  <si>
    <t>2584423.772 1198185.149</t>
  </si>
  <si>
    <t>2584434.862 1198185.144</t>
  </si>
  <si>
    <t>2576947.367 1192190.073</t>
  </si>
  <si>
    <t>2577001.521 1192187.324</t>
  </si>
  <si>
    <t>2578187.557 1191201.090</t>
  </si>
  <si>
    <t>2577963.970 1191465.815</t>
  </si>
  <si>
    <t>2581226.042 1195056.240</t>
  </si>
  <si>
    <t>2578077.390 1191577.139</t>
  </si>
  <si>
    <t>2581221.952 1195570.733</t>
  </si>
  <si>
    <t>2579994.141 1193557.110</t>
  </si>
  <si>
    <t>2579935.846 1193559.242</t>
  </si>
  <si>
    <t>2579477.056 1193307.880</t>
  </si>
  <si>
    <t>2578528.418 1190740.339</t>
  </si>
  <si>
    <t>2578796.939 1192042.942</t>
  </si>
  <si>
    <t>2578736.987 1192137.781</t>
  </si>
  <si>
    <t>2578313.885 1191705.012</t>
  </si>
  <si>
    <t>2577153.918 1192471.215</t>
  </si>
  <si>
    <t>2579916.597 1193436.136</t>
  </si>
  <si>
    <t>2581932.684 1202781.548</t>
  </si>
  <si>
    <t>2581971.003 1202676.450</t>
  </si>
  <si>
    <t>2581776.343 1203240.344</t>
  </si>
  <si>
    <t>2582162.308 1203130.157</t>
  </si>
  <si>
    <t>2582144.474 1203139.420</t>
  </si>
  <si>
    <t>2582138.143 1202502.015</t>
  </si>
  <si>
    <t>2581511.368 1202586.514</t>
  </si>
  <si>
    <t>2581830.496 1202532.289</t>
  </si>
  <si>
    <t>2581770.133 1202682.558</t>
  </si>
  <si>
    <t>2581213.462 1202976.703</t>
  </si>
  <si>
    <t>2582118.017 1202553.694</t>
  </si>
  <si>
    <t>2582003.666 1204418.760</t>
  </si>
  <si>
    <t>2581893.528 1202837.596</t>
  </si>
  <si>
    <t>2581929.473 1202793.664</t>
  </si>
  <si>
    <t>2581923.621 1202817.938</t>
  </si>
  <si>
    <t>2581370.945 1202444.587</t>
  </si>
  <si>
    <t>2581301.937 1202461.867</t>
  </si>
  <si>
    <t>2581225.561 1203060.610</t>
  </si>
  <si>
    <t>2582045.733 1203120.654</t>
  </si>
  <si>
    <t>2580905.933 1204534.468</t>
  </si>
  <si>
    <t>2581238.451 1202896.782</t>
  </si>
  <si>
    <t>2581625.437 1202801.344</t>
  </si>
  <si>
    <t>2580608.702 1201881.111</t>
  </si>
  <si>
    <t>2581989.125 1202785.852</t>
  </si>
  <si>
    <t>2581638.883 1202934.032</t>
  </si>
  <si>
    <t>2581539.715 1202562.726</t>
  </si>
  <si>
    <t>2581819.698 1203358.565</t>
  </si>
  <si>
    <t>2581762.337 1203190.905</t>
  </si>
  <si>
    <t>2581807.142 1203345.291</t>
  </si>
  <si>
    <t>2582143.103 1201879.299</t>
  </si>
  <si>
    <t>2581563.695 1203533.167</t>
  </si>
  <si>
    <t>2581406.761 1203009.861</t>
  </si>
  <si>
    <t>2581439.946 1203112.822</t>
  </si>
  <si>
    <t>2581456.132 1203106.401</t>
  </si>
  <si>
    <t>2582083.147 1193679.063</t>
  </si>
  <si>
    <t>2574651.569 1196832.908</t>
  </si>
  <si>
    <t>2574870.474 1196879.768</t>
  </si>
  <si>
    <t>2572165.653 1188889.835</t>
  </si>
  <si>
    <t>2571632.362 1189539.692</t>
  </si>
  <si>
    <t>2573273.110 1190507.085</t>
  </si>
  <si>
    <t>2570832.214 1189579.862</t>
  </si>
  <si>
    <t>2570842.682 1189575.444</t>
  </si>
  <si>
    <t>2570867.876 1189565.714</t>
  </si>
  <si>
    <t>2570864.539 1189562.159</t>
  </si>
  <si>
    <t>2574279.440 1190035.327</t>
  </si>
  <si>
    <t>2574254.673 1190015.756</t>
  </si>
  <si>
    <t>2571518.049 1188985.913</t>
  </si>
  <si>
    <t>2576037.338 1198347.421</t>
  </si>
  <si>
    <t>2579628.594 1197571.083</t>
  </si>
  <si>
    <t>2580633.734 1199084.517</t>
  </si>
  <si>
    <t>2579128.232 1194661.922</t>
  </si>
  <si>
    <t>2575796.825 1196910.766</t>
  </si>
  <si>
    <t>2575766.857 1196939.449</t>
  </si>
  <si>
    <t>2578247.066 1195529.466</t>
  </si>
  <si>
    <t>2580236.269 1199366.341</t>
  </si>
  <si>
    <t>2576594.910 1201151.571</t>
  </si>
  <si>
    <t>2581444.282 1198922.391</t>
  </si>
  <si>
    <t>2581938.763 1199010.589</t>
  </si>
  <si>
    <t>2578319.088 1195294.896</t>
  </si>
  <si>
    <t>2574967.968 1193681.939</t>
  </si>
  <si>
    <t>2580598.623 1199072.838</t>
  </si>
  <si>
    <t>2577890.291 1195793.041</t>
  </si>
  <si>
    <t>2577448.638 1198422.824</t>
  </si>
  <si>
    <t>2575328.138 1196512.573</t>
  </si>
  <si>
    <t>2575391.719 1196492.376</t>
  </si>
  <si>
    <t>2579884.893 1195644.774</t>
  </si>
  <si>
    <t>2579875.114 1195646.746</t>
  </si>
  <si>
    <t>2577815.233 1195836.537</t>
  </si>
  <si>
    <t>2580462.763 1199252.473</t>
  </si>
  <si>
    <t>2580448.705 1199259.637</t>
  </si>
  <si>
    <t>2578395.258 1195238.974</t>
  </si>
  <si>
    <t>2575999.634 1198101.479</t>
  </si>
  <si>
    <t>2575767.222 1197215.451</t>
  </si>
  <si>
    <t>2578133.424 1195742.379</t>
  </si>
  <si>
    <t>2578149.782 1195766.889</t>
  </si>
  <si>
    <t>2575607.265 1196916.234</t>
  </si>
  <si>
    <t>2575716.537 1197454.877</t>
  </si>
  <si>
    <t>2576450.164 1198243.795</t>
  </si>
  <si>
    <t>2575232.861 1196963.616</t>
  </si>
  <si>
    <t>2580505.992 1199379.461</t>
  </si>
  <si>
    <t>2576428.336 1197757.186</t>
  </si>
  <si>
    <t>2576843.644 1197399.527</t>
  </si>
  <si>
    <t>2579839.653 1197346.601</t>
  </si>
  <si>
    <t>2578223.315 1195964.345</t>
  </si>
  <si>
    <t>2578020.874 1195404.613</t>
  </si>
  <si>
    <t>2579120.340 1194879.996</t>
  </si>
  <si>
    <t>2577597.212 1198916.320</t>
  </si>
  <si>
    <t>2579580.187 1197116.502</t>
  </si>
  <si>
    <t>2576044.707 1197261.543</t>
  </si>
  <si>
    <t>2575390.292 1197210.457</t>
  </si>
  <si>
    <t>2578841.933 1194668.080</t>
  </si>
  <si>
    <t>2575398.097 1197171.137</t>
  </si>
  <si>
    <t>2575383.994 1197178.564</t>
  </si>
  <si>
    <t>2578098.428 1199392.890</t>
  </si>
  <si>
    <t>2577387.197 1201182.215</t>
  </si>
  <si>
    <t>2578289.882 1200006.326</t>
  </si>
  <si>
    <t>2577693.795 1196401.688</t>
  </si>
  <si>
    <t>2578165.029 1195743.047</t>
  </si>
  <si>
    <t>2577863.243 1195943.493</t>
  </si>
  <si>
    <t>2577880.863 1196069.613</t>
  </si>
  <si>
    <t>2581087.246 1200255.118</t>
  </si>
  <si>
    <t>2580679.361 1200317.554</t>
  </si>
  <si>
    <t>2580813.579 1200342.857</t>
  </si>
  <si>
    <t>2580519.232 1200501.214</t>
  </si>
  <si>
    <t>2581474.465 1198242.044</t>
  </si>
  <si>
    <t>2581419.864 1198146.685</t>
  </si>
  <si>
    <t>2576965.619 1202525.690</t>
  </si>
  <si>
    <t>2573429.421 1199915.993</t>
  </si>
  <si>
    <t>2576900.819 1202783.982</t>
  </si>
  <si>
    <t>2575370.938 1202029.840</t>
  </si>
  <si>
    <t>2572707.526 1199885.952</t>
  </si>
  <si>
    <t>2575427.378 1201749.588</t>
  </si>
  <si>
    <t>2573294.578 1199794.654</t>
  </si>
  <si>
    <t>2573258.402 1199868.807</t>
  </si>
  <si>
    <t>2574791.842 1200923.211</t>
  </si>
  <si>
    <t>2574885.862 1200837.690</t>
  </si>
  <si>
    <t>2572411.228 1199978.159</t>
  </si>
  <si>
    <t>2572387.463 1199880.334</t>
  </si>
  <si>
    <t>2575088.811 1200747.183</t>
  </si>
  <si>
    <t>2574235.087 1201504.480</t>
  </si>
  <si>
    <t>2572734.817 1199861.399</t>
  </si>
  <si>
    <t>2575639.099 1201395.445</t>
  </si>
  <si>
    <t>2574684.692 1202450.477</t>
  </si>
  <si>
    <t>2572219.019 1199639.901</t>
  </si>
  <si>
    <t>2588238.666 1177632.056</t>
  </si>
  <si>
    <t>2588099.423 1177697.827</t>
  </si>
  <si>
    <t>2588084.394 1177665.473</t>
  </si>
  <si>
    <t>2588090.613 1177655.550</t>
  </si>
  <si>
    <t>2588096.547 1177646.761</t>
  </si>
  <si>
    <t>2588234.121 1177669.201</t>
  </si>
  <si>
    <t>2587541.852 1178555.622</t>
  </si>
  <si>
    <t>2580860.296 1188785.594</t>
  </si>
  <si>
    <t>2580435.351 1188560.533</t>
  </si>
  <si>
    <t>2581087.191 1188752.971</t>
  </si>
  <si>
    <t>2580852.920 1188889.095</t>
  </si>
  <si>
    <t>2580452.926 1188019.214</t>
  </si>
  <si>
    <t>2581194.895 1189636.401</t>
  </si>
  <si>
    <t>2579772.507 1188166.543</t>
  </si>
  <si>
    <t>2580949.339 1186065.945</t>
  </si>
  <si>
    <t>2581865.766 1189872.128</t>
  </si>
  <si>
    <t>2580742.095 1187927.678</t>
  </si>
  <si>
    <t>2581651.753 1188858.795</t>
  </si>
  <si>
    <t>2581758.154 1188126.618</t>
  </si>
  <si>
    <t>2579856.238 1186420.350</t>
  </si>
  <si>
    <t>2581494.128 1188689.177</t>
  </si>
  <si>
    <t>2580399.225 1187764.930</t>
  </si>
  <si>
    <t>2580404.501 1187774.762</t>
  </si>
  <si>
    <t>2581257.357 1188864.291</t>
  </si>
  <si>
    <t>2581548.579 1189194.881</t>
  </si>
  <si>
    <t>2581443.489 1189055.523</t>
  </si>
  <si>
    <t>2580805.490 1187753.038</t>
  </si>
  <si>
    <t>2581016.021 1188987.660</t>
  </si>
  <si>
    <t>2581048.333 1189083.430</t>
  </si>
  <si>
    <t>2581105.756 1189094.239</t>
  </si>
  <si>
    <t>2581547.980 1188398.554</t>
  </si>
  <si>
    <t>2580884.012 1189468.857</t>
  </si>
  <si>
    <t>2581611.492 1188206.388</t>
  </si>
  <si>
    <t>2582885.017 1178547.947</t>
  </si>
  <si>
    <t>2582697.079 1178853.223</t>
  </si>
  <si>
    <t>2582421.202 1179062.696</t>
  </si>
  <si>
    <t>2582015.537 1179112.351</t>
  </si>
  <si>
    <t>2587071.657 1193470.955</t>
  </si>
  <si>
    <t>2586189.444 1194039.615</t>
  </si>
  <si>
    <t>2582673.641 1191775.114</t>
  </si>
  <si>
    <t>2583943.733 1191439.900</t>
  </si>
  <si>
    <t>2584049.413 1194382.474</t>
  </si>
  <si>
    <t>2585581.210 1193232.618</t>
  </si>
  <si>
    <t>2586133.311 1194065.636</t>
  </si>
  <si>
    <t>2586192.564 1194058.495</t>
  </si>
  <si>
    <t>2589668.437 1186274.003</t>
  </si>
  <si>
    <t>2590043.642 1186265.748</t>
  </si>
  <si>
    <t>2587425.652 1167867.104</t>
  </si>
  <si>
    <t>2587441.465 1167857.819</t>
  </si>
  <si>
    <t>2587487.456 1167808.521</t>
  </si>
  <si>
    <t>2587372.383 1167900.865</t>
  </si>
  <si>
    <t>2587557.907 1167753.305</t>
  </si>
  <si>
    <t>2587377.130 1167854.196</t>
  </si>
  <si>
    <t>2587548.997 1167782.386</t>
  </si>
  <si>
    <t>2587435.176 1167815.628</t>
  </si>
  <si>
    <t>2587375.623 1167875.569</t>
  </si>
  <si>
    <t>2587481.137 1167847.735</t>
  </si>
  <si>
    <t>2587511.127 1167835.412</t>
  </si>
  <si>
    <t>2587555.940 1167807.879</t>
  </si>
  <si>
    <t>2587451.837 1167808.112</t>
  </si>
  <si>
    <t>2587457.508 1167848.163</t>
  </si>
  <si>
    <t>2587391.262 1167867.182</t>
  </si>
  <si>
    <t>2587405.335 1167857.144</t>
  </si>
  <si>
    <t>2587533.261 1167786.832</t>
  </si>
  <si>
    <t>2587420.807 1167849.841</t>
  </si>
  <si>
    <t>2587450.065 1167830.731</t>
  </si>
  <si>
    <t>2587501.272 1167802.403</t>
  </si>
  <si>
    <t>2587516.184 1167793.224</t>
  </si>
  <si>
    <t>2587362.740 1167863.519</t>
  </si>
  <si>
    <t>2587421.610 1167828.123</t>
  </si>
  <si>
    <t>2587466.076 1167802.366</t>
  </si>
  <si>
    <t>2587563.916 1167775.273</t>
  </si>
  <si>
    <t>2587357.763 1176061.347</t>
  </si>
  <si>
    <t>2588851.642 1178410.129</t>
  </si>
  <si>
    <t>2588678.724 1175453.101</t>
  </si>
  <si>
    <t>2588683.739 1175444.690</t>
  </si>
  <si>
    <t>2588708.000 1176408.774</t>
  </si>
  <si>
    <t>2588149.537 1176984.338</t>
  </si>
  <si>
    <t>2587083.091 1176045.523</t>
  </si>
  <si>
    <t>2588833.179 1176370.437</t>
  </si>
  <si>
    <t>2587984.477 1176934.454</t>
  </si>
  <si>
    <t>2587501.064 1168016.770</t>
  </si>
  <si>
    <t>2588794.401 1178305.184</t>
  </si>
  <si>
    <t>2588764.901 1178251.053</t>
  </si>
  <si>
    <t>2588865.572 1178307.125</t>
  </si>
  <si>
    <t>2588482.380 1178131.941</t>
  </si>
  <si>
    <t>2588576.767 1177365.537</t>
  </si>
  <si>
    <t>2587253.336 1167955.301</t>
  </si>
  <si>
    <t>2587005.675 1167906.318</t>
  </si>
  <si>
    <t>2587542.068 1167815.902</t>
  </si>
  <si>
    <t>2587435.481 1167839.539</t>
  </si>
  <si>
    <t>2587496.656 1167841.977</t>
  </si>
  <si>
    <t>2587565.147 1167803.586</t>
  </si>
  <si>
    <t>2587526.751 1167824.879</t>
  </si>
  <si>
    <t>2587579.332 1167795.955</t>
  </si>
  <si>
    <t>2587510.386 1167816.280</t>
  </si>
  <si>
    <t>2587526.242 1167806.408</t>
  </si>
  <si>
    <t>2587574.885 1167761.504</t>
  </si>
  <si>
    <t>2587067.974 1167876.992</t>
  </si>
  <si>
    <t>2587394.350 1167884.791</t>
  </si>
  <si>
    <t>2587391.414 1176500.051</t>
  </si>
  <si>
    <t>2590273.446 1173623.371</t>
  </si>
  <si>
    <t>2587542.456 1175587.795</t>
  </si>
  <si>
    <t>2588825.294 1177907.888</t>
  </si>
  <si>
    <t>2587390.381 1176060.132</t>
  </si>
  <si>
    <t>2588844.073 1177608.690</t>
  </si>
  <si>
    <t>2585542.033 1176161.934</t>
  </si>
  <si>
    <t>2585190.310 1174185.406</t>
  </si>
  <si>
    <t>2586537.823 1176201.355</t>
  </si>
  <si>
    <t>2585921.688 1175207.871</t>
  </si>
  <si>
    <t>2585042.245 1179486.805</t>
  </si>
  <si>
    <t>2584714.671 1179405.337</t>
  </si>
  <si>
    <t>2583336.492 1176762.645</t>
  </si>
  <si>
    <t>2582193.070 1177607.986</t>
  </si>
  <si>
    <t>2583096.038 1177037.182</t>
  </si>
  <si>
    <t>2581186.129 1182749.031</t>
  </si>
  <si>
    <t>2583311.535 1182227.130</t>
  </si>
  <si>
    <t>2582843.657 1182354.651</t>
  </si>
  <si>
    <t>2583035.170 1182750.999</t>
  </si>
  <si>
    <t>2582872.983 1182072.831</t>
  </si>
  <si>
    <t>2585181.955 1188930.488</t>
  </si>
  <si>
    <t>2586412.591 1190154.219</t>
  </si>
  <si>
    <t>2584511.834 1188356.863</t>
  </si>
  <si>
    <t>2585571.982 1189170.136</t>
  </si>
  <si>
    <t>2585428.836 1189372.988</t>
  </si>
  <si>
    <t>2585424.165 1189373.731</t>
  </si>
  <si>
    <t>2585189.121 1188918.197</t>
  </si>
  <si>
    <t>2585320.706 1189455.717</t>
  </si>
  <si>
    <t>2585450.766 1190007.145</t>
  </si>
  <si>
    <t>2586415.112 1190061.789</t>
  </si>
  <si>
    <t>2586007.197 1187071.682</t>
  </si>
  <si>
    <t>2585919.873 1190219.109</t>
  </si>
  <si>
    <t>2585797.892 1188470.462</t>
  </si>
  <si>
    <t>2585386.452 1189320.463</t>
  </si>
  <si>
    <t>2585670.368 1183101.697</t>
  </si>
  <si>
    <t>2584390.575 1185803.228</t>
  </si>
  <si>
    <t>2586592.728 1182631.494</t>
  </si>
  <si>
    <t>2586779.976 1185154.079</t>
  </si>
  <si>
    <t>2588532.818 1183852.963</t>
  </si>
  <si>
    <t>2582403.273 1185448.441</t>
  </si>
  <si>
    <t>2580699.982 1183697.023</t>
  </si>
  <si>
    <t>2585679.099 1185249.075</t>
  </si>
  <si>
    <t>2583952.462 1183632.544</t>
  </si>
  <si>
    <t>2584129.807 1185228.786</t>
  </si>
  <si>
    <t>2586649.653 1186554.028</t>
  </si>
  <si>
    <t>2583227.773 1184811.467</t>
  </si>
  <si>
    <t>2586931.672 1185890.264</t>
  </si>
  <si>
    <t>2586509.847 1185139.567</t>
  </si>
  <si>
    <t>2582700.126 1184361.258</t>
  </si>
  <si>
    <t>2586118.964 1182918.833</t>
  </si>
  <si>
    <t>2586587.536 1182612.339</t>
  </si>
  <si>
    <t>2584394.501 1185817.282</t>
  </si>
  <si>
    <t>2586341.115 1182929.029</t>
  </si>
  <si>
    <t>2581459.556 1179693.953</t>
  </si>
  <si>
    <t>2581313.373 1179257.128</t>
  </si>
  <si>
    <t>2590273.065 1190433.571</t>
  </si>
  <si>
    <t>2590420.381 1190151.273</t>
  </si>
  <si>
    <t>2591573.507 1191093.037</t>
  </si>
  <si>
    <t>2593073.171 1189557.293</t>
  </si>
  <si>
    <t>2591314.023 1191578.018</t>
  </si>
  <si>
    <t>2590321.353 1190041.833</t>
  </si>
  <si>
    <t>2591412.205 1191011.507</t>
  </si>
  <si>
    <t>2590607.781 1190307.798</t>
  </si>
  <si>
    <t>2590615.443 1190300.877</t>
  </si>
  <si>
    <t>2593273.677 1190274.625</t>
  </si>
  <si>
    <t>2592294.852 1190701.939</t>
  </si>
  <si>
    <t>2592859.774 1192697.390</t>
  </si>
  <si>
    <t>2592934.928 1192727.718</t>
  </si>
  <si>
    <t>2592858.684 1192703.465</t>
  </si>
  <si>
    <t>2591314.471 1191481.405</t>
  </si>
  <si>
    <t>2590321.906 1190175.690</t>
  </si>
  <si>
    <t>2590679.445 1192198.504</t>
  </si>
  <si>
    <t>2590311.838 1191369.129</t>
  </si>
  <si>
    <t>2590667.412 1193242.359</t>
  </si>
  <si>
    <t>2590972.067 1193281.776</t>
  </si>
  <si>
    <t>2588374.728 1191550.305</t>
  </si>
  <si>
    <t>2588344.516 1191547.649</t>
  </si>
  <si>
    <t>2587916.193 1190661.896</t>
  </si>
  <si>
    <t>2587407.823 1191411.996</t>
  </si>
  <si>
    <t>2587512.971 1191560.197</t>
  </si>
  <si>
    <t>2587771.037 1190563.041</t>
  </si>
  <si>
    <t>2588077.923 1191536.820</t>
  </si>
  <si>
    <t>2587441.034 1191400.638</t>
  </si>
  <si>
    <t>2587752.024 1190935.014</t>
  </si>
  <si>
    <t>2590348.556 1193296.490</t>
  </si>
  <si>
    <t>2587859.299 1191329.592</t>
  </si>
  <si>
    <t>2587829.873 1191316.552</t>
  </si>
  <si>
    <t>2588109.520 1190460.868</t>
  </si>
  <si>
    <t>2587070.147 1190349.660</t>
  </si>
  <si>
    <t>2588308.086 1191511.517</t>
  </si>
  <si>
    <t>2587338.940 1190806.162</t>
  </si>
  <si>
    <t>2587828.367 1191441.650</t>
  </si>
  <si>
    <t>2587829.281 1191462.031</t>
  </si>
  <si>
    <t>2587781.588 1191497.545</t>
  </si>
  <si>
    <t>2587784.299 1191498.030</t>
  </si>
  <si>
    <t>2590373.885 1192933.615</t>
  </si>
  <si>
    <t>2587130.541 1191031.735</t>
  </si>
  <si>
    <t>2588022.439 1191586.218</t>
  </si>
  <si>
    <t>2556247.144 1152752.086</t>
  </si>
  <si>
    <t>2555243.314 1150818.500</t>
  </si>
  <si>
    <t>2556546.712 1152668.591</t>
  </si>
  <si>
    <t>2554927.855 1150352.374</t>
  </si>
  <si>
    <t>2554752.344 1152381.052</t>
  </si>
  <si>
    <t>2559380.304 1152245.907</t>
  </si>
  <si>
    <t>2558332.736 1153950.358</t>
  </si>
  <si>
    <t>2562760.754 1152021.097</t>
  </si>
  <si>
    <t>2559737.675 1154774.066</t>
  </si>
  <si>
    <t>2558802.151 1153548.178</t>
  </si>
  <si>
    <t>2559123.832 1152620.426</t>
  </si>
  <si>
    <t>2562221.712 1152582.724</t>
  </si>
  <si>
    <t>2558809.940 1152857.192</t>
  </si>
  <si>
    <t>2558916.554 1152508.966</t>
  </si>
  <si>
    <t>2561949.893 1152660.535</t>
  </si>
  <si>
    <t>2558415.065 1153573.769</t>
  </si>
  <si>
    <t>2558570.226 1153086.755</t>
  </si>
  <si>
    <t>2559035.433 1152134.105</t>
  </si>
  <si>
    <t>2559028.912 1154194.867</t>
  </si>
  <si>
    <t>2563245.075 1151719.126</t>
  </si>
  <si>
    <t>2562190.577 1152461.596</t>
  </si>
  <si>
    <t>2562590.699 1152295.737</t>
  </si>
  <si>
    <t>2563274.298 1152086.594</t>
  </si>
  <si>
    <t>2558627.605 1152689.264</t>
  </si>
  <si>
    <t>2558842.302 1151703.591</t>
  </si>
  <si>
    <t>2558248.470 1153920.809</t>
  </si>
  <si>
    <t>2558267.203 1154026.483</t>
  </si>
  <si>
    <t>2558285.644 1153309.541</t>
  </si>
  <si>
    <t>2558269.633 1152519.894</t>
  </si>
  <si>
    <t>2558235.148 1152549.429</t>
  </si>
  <si>
    <t>2558240.976 1152548.778</t>
  </si>
  <si>
    <t>2563239.542 1151862.587</t>
  </si>
  <si>
    <t>2558554.878 1153263.638</t>
  </si>
  <si>
    <t>2558885.030 1153465.337</t>
  </si>
  <si>
    <t>2558669.244 1153358.928</t>
  </si>
  <si>
    <t>2553251.189 1152470.056</t>
  </si>
  <si>
    <t>2553047.802 1152883.680</t>
  </si>
  <si>
    <t>2556972.625 1152855.621</t>
  </si>
  <si>
    <t>2557183.408 1152312.942</t>
  </si>
  <si>
    <t>2557217.333 1152359.330</t>
  </si>
  <si>
    <t>2557173.094 1152272.163</t>
  </si>
  <si>
    <t>2557185.661 1153108.379</t>
  </si>
  <si>
    <t>2560819.119 1158220.628</t>
  </si>
  <si>
    <t>2559107.887 1157288.279</t>
  </si>
  <si>
    <t>2560895.726 1158266.099</t>
  </si>
  <si>
    <t>2558788.876 1157407.049</t>
  </si>
  <si>
    <t>2561001.586 1158102.450</t>
  </si>
  <si>
    <t>2561056.321 1158344.936</t>
  </si>
  <si>
    <t>2558643.976 1157201.847</t>
  </si>
  <si>
    <t>2561433.009 1157924.341</t>
  </si>
  <si>
    <t>2560773.883 1158318.812</t>
  </si>
  <si>
    <t>2556088.009 1161265.227</t>
  </si>
  <si>
    <t>31: Aucun bâtiment dans la MO pour l'EGID 192053576</t>
  </si>
  <si>
    <t>31: Aucun bâtiment dans la MO pour l'EGID 192053579</t>
  </si>
  <si>
    <t>31: Aucun bâtiment dans la MO pour l'EGID 192053887</t>
  </si>
  <si>
    <t>31: Aucun bâtiment dans la MO pour l'EGID 192053889</t>
  </si>
  <si>
    <t>31: Aucun bâtiment dans la MO pour l'EGID 192010876</t>
  </si>
  <si>
    <t>31: Aucun bâtiment dans la MO pour l'EGID 192053532</t>
  </si>
  <si>
    <t>31: Aucun bâtiment dans la MO pour l'EGID 192053651</t>
  </si>
  <si>
    <t>31: Aucun bâtiment dans la MO pour l'EGID 192053722</t>
  </si>
  <si>
    <t>31: Aucun bâtiment dans la MO pour l'EGID 192053558</t>
  </si>
  <si>
    <t>31: Aucun bâtiment dans la MO pour l'EGID 192053040</t>
  </si>
  <si>
    <t>31: Aucun bâtiment dans la MO pour l'EGID 192000983</t>
  </si>
  <si>
    <t>31: Aucun bâtiment dans la MO pour l'EGID 192033966</t>
  </si>
  <si>
    <t>31: Aucun bâtiment dans la MO pour l'EGID 192053718</t>
  </si>
  <si>
    <t>31: Aucun bâtiment dans la MO pour l'EGID 192053829</t>
  </si>
  <si>
    <t>31: Aucun bâtiment dans la MO pour l'EGID 192053831</t>
  </si>
  <si>
    <t>31: Aucun bâtiment dans la MO pour l'EGID 504199354</t>
  </si>
  <si>
    <t>31: Aucun bâtiment dans la MO pour l'EGID 504199355</t>
  </si>
  <si>
    <t>31: Aucun bâtiment dans la MO pour l'EGID 504199356</t>
  </si>
  <si>
    <t>31: Aucun bâtiment dans la MO pour l'EGID 504199362</t>
  </si>
  <si>
    <t>31: Aucun bâtiment dans la MO pour l'EGID 504199363</t>
  </si>
  <si>
    <t>31: Aucun bâtiment dans la MO pour l'EGID 504199367</t>
  </si>
  <si>
    <t>31: Aucun bâtiment dans la MO pour l'EGID 504199374</t>
  </si>
  <si>
    <t>31: Aucun bâtiment dans la MO pour l'EGID 504199377</t>
  </si>
  <si>
    <t>31: Aucun bâtiment dans la MO pour l'EGID 504199378</t>
  </si>
  <si>
    <t>31: Aucun bâtiment dans la MO pour l'EGID 504199380</t>
  </si>
  <si>
    <t>31: Aucun bâtiment dans la MO pour l'EGID 504199383</t>
  </si>
  <si>
    <t>31: Aucun bâtiment dans la MO pour l'EGID 504199384</t>
  </si>
  <si>
    <t>31: Aucun bâtiment dans la MO pour l'EGID 504199385</t>
  </si>
  <si>
    <t>31: Aucun bâtiment dans la MO pour l'EGID 504199392</t>
  </si>
  <si>
    <t>31: Aucun bâtiment dans la MO pour l'EGID 504199397</t>
  </si>
  <si>
    <t>35: Obsolète dans le RegBL. Le bâtiment de la MO est déjà lié au bâtiment ayant l'EGID 191867411</t>
  </si>
  <si>
    <t>35: Obsolète dans le RegBL. Le bâtiment de la MO est déjà lié au bâtiment ayant l'EGID 192010877</t>
  </si>
  <si>
    <t>35: Obsolète dans le RegBL. Le bâtiment de la MO est déjà lié au bâtiment ayant l'EGID 192017199</t>
  </si>
  <si>
    <t>35: Obsolète dans le RegBL. Le bâtiment de la MO est déjà lié au bâtiment ayant l'EGID 1549621</t>
  </si>
  <si>
    <t>35: Obsolète dans le RegBL. Le bâtiment de la MO est déjà lié au bâtiment ayant l'EGID 1549690</t>
  </si>
  <si>
    <t>35: Obsolète dans le RegBL. Le bâtiment de la MO est déjà lié au bâtiment ayant l'EGID 1549717</t>
  </si>
  <si>
    <t>35: Obsolète dans le RegBL. Le bâtiment de la MO est déjà lié au bâtiment ayant l'EGID 191228715</t>
  </si>
  <si>
    <t>35: Obsolète dans le RegBL. Le bâtiment de la MO est déjà lié au bâtiment ayant l'EGID 1549670</t>
  </si>
  <si>
    <t>35: Obsolète dans le RegBL. Le bâtiment de la MO est déjà lié au bâtiment ayant l'EGID 1549697</t>
  </si>
  <si>
    <t>35: Obsolète dans le RegBL. Le bâtiment de la MO est déjà lié au bâtiment ayant l'EGID 3041065</t>
  </si>
  <si>
    <t>35: Obsolète dans le RegBL. Le bâtiment de la MO est déjà lié au bâtiment ayant l'EGID 1549468</t>
  </si>
  <si>
    <t>12: Lié au bâtiment avec l'EGID 192001052 dans la même commune&lt;/br&gt;42: la catégorie 1060 n'est pas cohérente avec le topic Objets divers de la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</si>
</sst>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rgb="FFA6A6A6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4" borderId="0" xfId="3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3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0" fillId="0" borderId="1" xfId="3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9" xfId="1" applyFont="1" applyBorder="1" applyAlignment="1">
      <alignment vertical="center"/>
    </xf>
    <xf numFmtId="0" fontId="15" fillId="0" borderId="10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0" fontId="10" fillId="12" borderId="9" xfId="1" applyFont="1" applyFill="1" applyBorder="1" applyAlignment="1">
      <alignment vertical="center"/>
    </xf>
    <xf numFmtId="0" fontId="22" fillId="12" borderId="0" xfId="1" applyFont="1" applyFill="1" applyBorder="1" applyAlignment="1">
      <alignment vertical="center"/>
    </xf>
    <xf numFmtId="0" fontId="10" fillId="12" borderId="0" xfId="1" applyFont="1" applyFill="1" applyBorder="1" applyAlignment="1">
      <alignment vertical="center"/>
    </xf>
    <xf numFmtId="0" fontId="22" fillId="12" borderId="10" xfId="1" applyFont="1" applyFill="1" applyBorder="1" applyAlignment="1">
      <alignment vertical="center"/>
    </xf>
    <xf numFmtId="0" fontId="22" fillId="12" borderId="9" xfId="1" applyFont="1" applyFill="1" applyBorder="1" applyAlignment="1">
      <alignment vertical="center"/>
    </xf>
    <xf numFmtId="0" fontId="10" fillId="12" borderId="10" xfId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29" fillId="14" borderId="15" xfId="1" applyFont="1" applyFill="1" applyBorder="1" applyAlignment="1">
      <alignment horizontal="center" vertical="center" wrapText="1"/>
    </xf>
    <xf numFmtId="0" fontId="30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12" fillId="0" borderId="10" xfId="1" applyFont="1" applyFill="1" applyBorder="1"/>
    <xf numFmtId="0" fontId="2" fillId="0" borderId="10" xfId="1" applyFont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1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2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1" fillId="0" borderId="0" xfId="1" applyNumberFormat="1" applyFont="1"/>
    <xf numFmtId="0" fontId="32" fillId="0" borderId="0" xfId="5" applyFont="1"/>
    <xf numFmtId="49" fontId="32" fillId="0" borderId="0" xfId="5" applyNumberFormat="1" applyFont="1"/>
    <xf numFmtId="0" fontId="32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3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14" fontId="6" fillId="0" borderId="0" xfId="6" applyNumberForma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29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10" xfId="1" applyFont="1" applyFill="1" applyBorder="1" applyAlignment="1">
      <alignment vertical="center" wrapText="1"/>
    </xf>
    <xf numFmtId="0" fontId="35" fillId="0" borderId="1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" fillId="13" borderId="0" xfId="3" applyFont="1" applyFill="1" applyAlignment="1">
      <alignment horizontal="left"/>
    </xf>
    <xf numFmtId="0" fontId="29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2" fillId="15" borderId="0" xfId="1" applyFont="1" applyFill="1" applyAlignment="1">
      <alignment horizontal="center" vertical="center" wrapText="1"/>
    </xf>
    <xf numFmtId="0" fontId="32" fillId="15" borderId="0" xfId="1" applyFont="1" applyFill="1" applyAlignment="1">
      <alignment horizontal="center" vertical="center"/>
    </xf>
    <xf numFmtId="0" fontId="32" fillId="10" borderId="0" xfId="1" applyFont="1" applyFill="1" applyAlignment="1">
      <alignment horizontal="center" vertical="center" wrapText="1"/>
    </xf>
    <xf numFmtId="0" fontId="32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Hyperlink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9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731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827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85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0891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2923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495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01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051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08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11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147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17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21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24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27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30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339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37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403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43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46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499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531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787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6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fr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FR.pdf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housing-stat.ch/files/Umsetzungskonzept_Erweiterung_FR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fr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8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.geo.admin.ch/?zoom=13&amp;E=2561380.016&amp;N=1153613.696&amp;layers=ch.kantone.cadastralwebmap-farbe,ch.swisstopo.amtliches-strassenverzeichnis,ch.bfs.gebaeude_wohnungs_register,KML||https://tinyurl.com/yy7ya4g9/FR/2325_bdg_erw.kml" TargetMode="External"/><Relationship Id="rId170" Type="http://schemas.openxmlformats.org/officeDocument/2006/relationships/hyperlink" Target="https://map.geo.admin.ch/?zoom=13&amp;E=2555571&amp;N=1189024&amp;layers=ch.kantone.cadastralwebmap-farbe,ch.swisstopo.amtliches-strassenverzeichnis,ch.bfs.gebaeude_wohnungs_register,KML||https://tinyurl.com/yy7ya4g9/FR/2054_bdg_erw.kml" TargetMode="External"/><Relationship Id="rId987" Type="http://schemas.openxmlformats.org/officeDocument/2006/relationships/hyperlink" Target="https://map.geo.admin.ch/?zoom=13&amp;E=2577126.25&amp;N=1188128.75&amp;layers=ch.kantone.cadastralwebmap-farbe,ch.swisstopo.amtliches-strassenverzeichnis,ch.bfs.gebaeude_wohnungs_register,KML||https://tinyurl.com/yy7ya4g9/FR/2254_bdg_erw.kml" TargetMode="External"/><Relationship Id="rId847" Type="http://schemas.openxmlformats.org/officeDocument/2006/relationships/hyperlink" Target="https://map.geo.admin.ch/?zoom=13&amp;E=2575559.907&amp;N=1183054.649&amp;layers=ch.kantone.cadastralwebmap-farbe,ch.swisstopo.amtliches-strassenverzeichnis,ch.bfs.gebaeude_wohnungs_register,KML||https://tinyurl.com/yy7ya4g9/FR/2228_bdg_erw.kml" TargetMode="External"/><Relationship Id="rId1477" Type="http://schemas.openxmlformats.org/officeDocument/2006/relationships/hyperlink" Target="https://map.geo.admin.ch/?zoom=13&amp;E=2591403.75&amp;N=1191711.125&amp;layers=ch.kantone.cadastralwebmap-farbe,ch.swisstopo.amtliches-strassenverzeichnis,ch.bfs.gebaeude_wohnungs_register,KML||https://tinyurl.com/yy7ya4g9/FR/2308_bdg_erw.kml" TargetMode="External"/><Relationship Id="rId1684" Type="http://schemas.openxmlformats.org/officeDocument/2006/relationships/hyperlink" Target="https://map.geo.admin.ch/?zoom=13&amp;E=2587198.684&amp;N=1190785.391&amp;layers=ch.kantone.cadastralwebmap-farbe,ch.swisstopo.amtliches-strassenverzeichnis,ch.bfs.gebaeude_wohnungs_register,KML||https://tinyurl.com/yy7ya4g9/FR/2309_bdg_erw.kml" TargetMode="External"/><Relationship Id="rId1891" Type="http://schemas.openxmlformats.org/officeDocument/2006/relationships/hyperlink" Target="https://map.geo.admin.ch/?zoom=13&amp;E=2563212.912&amp;N=1151908.726&amp;layers=ch.kantone.cadastralwebmap-farbe,ch.swisstopo.amtliches-strassenverzeichnis,ch.bfs.gebaeude_wohnungs_register,KML||https://tinyurl.com/yy7ya4g9/FR/2325_bdg_erw.kml" TargetMode="External"/><Relationship Id="rId707" Type="http://schemas.openxmlformats.org/officeDocument/2006/relationships/hyperlink" Target="https://map.geo.admin.ch/?zoom=13&amp;E=2577454.823&amp;N=1183231.108&amp;layers=ch.kantone.cadastralwebmap-farbe,ch.swisstopo.amtliches-strassenverzeichnis,ch.bfs.gebaeude_wohnungs_register,KML||https://tinyurl.com/yy7ya4g9/FR/2196_bdg_erw.kml" TargetMode="External"/><Relationship Id="rId914" Type="http://schemas.openxmlformats.org/officeDocument/2006/relationships/hyperlink" Target="https://map.geo.admin.ch/?zoom=13&amp;E=2569090.425&amp;N=1173858.35&amp;layers=ch.kantone.cadastralwebmap-farbe,ch.swisstopo.amtliches-strassenverzeichnis,ch.bfs.gebaeude_wohnungs_register,KML||https://tinyurl.com/yy7ya4g9/FR/2236_bdg_erw.kml" TargetMode="External"/><Relationship Id="rId1337" Type="http://schemas.openxmlformats.org/officeDocument/2006/relationships/hyperlink" Target="https://map.geo.admin.ch/?zoom=13&amp;E=2581276&amp;N=1180063.375&amp;layers=ch.kantone.cadastralwebmap-farbe,ch.swisstopo.amtliches-strassenverzeichnis,ch.bfs.gebaeude_wohnungs_register,KML||https://tinyurl.com/yy7ya4g9/FR/2307_bdg_erw.kml" TargetMode="External"/><Relationship Id="rId1544" Type="http://schemas.openxmlformats.org/officeDocument/2006/relationships/hyperlink" Target="https://map.geo.admin.ch/?zoom=13&amp;E=2589155&amp;N=1189173.875&amp;layers=ch.kantone.cadastralwebmap-farbe,ch.swisstopo.amtliches-strassenverzeichnis,ch.bfs.gebaeude_wohnungs_register,KML||https://tinyurl.com/yy7ya4g9/FR/2308_bdg_erw.kml" TargetMode="External"/><Relationship Id="rId1751" Type="http://schemas.openxmlformats.org/officeDocument/2006/relationships/hyperlink" Target="https://map.geo.admin.ch/?zoom=13&amp;E=2558777&amp;N=1153062&amp;layers=ch.kantone.cadastralwebmap-farbe,ch.swisstopo.amtliches-strassenverzeichnis,ch.bfs.gebaeude_wohnungs_register,KML||https://tinyurl.com/yy7ya4g9/FR/2325_bdg_erw.kml" TargetMode="External"/><Relationship Id="rId43" Type="http://schemas.openxmlformats.org/officeDocument/2006/relationships/hyperlink" Target="https://map.geo.admin.ch/?zoom=13&amp;E=2553414&amp;N=1185533&amp;layers=ch.kantone.cadastralwebmap-farbe,ch.swisstopo.amtliches-strassenverzeichnis,ch.bfs.gebaeude_wohnungs_register,KML||https://tinyurl.com/yy7ya4g9/FR/2025_bdg_erw.kml" TargetMode="External"/><Relationship Id="rId1404" Type="http://schemas.openxmlformats.org/officeDocument/2006/relationships/hyperlink" Target="https://map.geo.admin.ch/?zoom=13&amp;E=2590582.5&amp;N=1190353.625&amp;layers=ch.kantone.cadastralwebmap-farbe,ch.swisstopo.amtliches-strassenverzeichnis,ch.bfs.gebaeude_wohnungs_register,KML||https://tinyurl.com/yy7ya4g9/FR/2308_bdg_erw.kml" TargetMode="External"/><Relationship Id="rId1611" Type="http://schemas.openxmlformats.org/officeDocument/2006/relationships/hyperlink" Target="https://map.geo.admin.ch/?zoom=13&amp;E=2593005&amp;N=1192596.375&amp;layers=ch.kantone.cadastralwebmap-farbe,ch.swisstopo.amtliches-strassenverzeichnis,ch.bfs.gebaeude_wohnungs_register,KML||https://tinyurl.com/yy7ya4g9/FR/2308_bdg_erw.kml" TargetMode="External"/><Relationship Id="rId497" Type="http://schemas.openxmlformats.org/officeDocument/2006/relationships/hyperlink" Target="https://map.geo.admin.ch/?zoom=13&amp;E=2574675.522&amp;N=1166119.828&amp;layers=ch.kantone.cadastralwebmap-farbe,ch.swisstopo.amtliches-strassenverzeichnis,ch.bfs.gebaeude_wohnungs_register,KML||https://tinyurl.com/yy7ya4g9/FR/2129_bdg_erw.kml" TargetMode="External"/><Relationship Id="rId357" Type="http://schemas.openxmlformats.org/officeDocument/2006/relationships/hyperlink" Target="https://map.geo.admin.ch/?zoom=13&amp;E=2573744.655&amp;N=1162261.146&amp;layers=ch.kantone.cadastralwebmap-farbe,ch.swisstopo.amtliches-strassenverzeichnis,ch.bfs.gebaeude_wohnungs_register,KML||https://tinyurl.com/yy7ya4g9/FR/2124_bdg_erw.kml" TargetMode="External"/><Relationship Id="rId1194" Type="http://schemas.openxmlformats.org/officeDocument/2006/relationships/hyperlink" Target="https://map.geo.admin.ch/?zoom=13&amp;E=2574587.916&amp;N=1200696.233&amp;layers=ch.kantone.cadastralwebmap-farbe,ch.swisstopo.amtliches-strassenverzeichnis,ch.bfs.gebaeude_wohnungs_register,KML||https://tinyurl.com/yy7ya4g9/FR/2284_bdg_erw.kml" TargetMode="External"/><Relationship Id="rId2038" Type="http://schemas.openxmlformats.org/officeDocument/2006/relationships/hyperlink" Target="https://map.geo.admin.ch/?zoom=13&amp;E=2562472.691&amp;N=1151397.429&amp;layers=ch.kantone.cadastralwebmap-farbe,ch.swisstopo.amtliches-strassenverzeichnis,ch.bfs.gebaeude_wohnungs_register,KML||https://tinyurl.com/yy7ya4g9/FR/2325_bdg_erw.kml" TargetMode="External"/><Relationship Id="rId217" Type="http://schemas.openxmlformats.org/officeDocument/2006/relationships/hyperlink" Target="https://map.geo.admin.ch/?zoom=13&amp;E=2561852.75&amp;N=1178307.15&amp;layers=ch.kantone.cadastralwebmap-farbe,ch.swisstopo.amtliches-strassenverzeichnis,ch.bfs.gebaeude_wohnungs_register,KML||https://tinyurl.com/yy7ya4g9/FR/2068_bdg_erw.kml" TargetMode="External"/><Relationship Id="rId564" Type="http://schemas.openxmlformats.org/officeDocument/2006/relationships/hyperlink" Target="https://map.geo.admin.ch/?zoom=13&amp;E=2569444&amp;N=1160874&amp;layers=ch.kantone.cadastralwebmap-farbe,ch.swisstopo.amtliches-strassenverzeichnis,ch.bfs.gebaeude_wohnungs_register,KML||https://tinyurl.com/yy7ya4g9/FR/2145_bdg_erw.kml" TargetMode="External"/><Relationship Id="rId771" Type="http://schemas.openxmlformats.org/officeDocument/2006/relationships/hyperlink" Target="https://map.geo.admin.ch/?zoom=13&amp;E=2571353.78&amp;N=1179587.135&amp;layers=ch.kantone.cadastralwebmap-farbe,ch.swisstopo.amtliches-strassenverzeichnis,ch.bfs.gebaeude_wohnungs_register,KML||https://tinyurl.com/yy7ya4g9/FR/2211_bdg_erw.kml" TargetMode="External"/><Relationship Id="rId869" Type="http://schemas.openxmlformats.org/officeDocument/2006/relationships/hyperlink" Target="https://map.geo.admin.ch/?zoom=13&amp;E=2575884&amp;N=1187107&amp;layers=ch.kantone.cadastralwebmap-farbe,ch.swisstopo.amtliches-strassenverzeichnis,ch.bfs.gebaeude_wohnungs_register,KML||https://tinyurl.com/yy7ya4g9/FR/2235_bdg_erw.kml" TargetMode="External"/><Relationship Id="rId1499" Type="http://schemas.openxmlformats.org/officeDocument/2006/relationships/hyperlink" Target="https://map.geo.admin.ch/?zoom=13&amp;E=2590587.75&amp;N=1190196.875&amp;layers=ch.kantone.cadastralwebmap-farbe,ch.swisstopo.amtliches-strassenverzeichnis,ch.bfs.gebaeude_wohnungs_register,KML||https://tinyurl.com/yy7ya4g9/FR/2308_bdg_erw.kml" TargetMode="External"/><Relationship Id="rId424" Type="http://schemas.openxmlformats.org/officeDocument/2006/relationships/hyperlink" Target="https://map.geo.admin.ch/?zoom=13&amp;E=2570631&amp;N=1162748&amp;layers=ch.kantone.cadastralwebmap-farbe,ch.swisstopo.amtliches-strassenverzeichnis,ch.bfs.gebaeude_wohnungs_register,KML||https://tinyurl.com/yy7ya4g9/FR/2125_bdg_erw.kml" TargetMode="External"/><Relationship Id="rId631" Type="http://schemas.openxmlformats.org/officeDocument/2006/relationships/hyperlink" Target="https://map.geo.admin.ch/?zoom=13&amp;E=2567286.942&amp;N=1162250.214&amp;layers=ch.kantone.cadastralwebmap-farbe,ch.swisstopo.amtliches-strassenverzeichnis,ch.bfs.gebaeude_wohnungs_register,KML||https://tinyurl.com/yy7ya4g9/FR/2160_bdg_erw.kml" TargetMode="External"/><Relationship Id="rId729" Type="http://schemas.openxmlformats.org/officeDocument/2006/relationships/hyperlink" Target="https://map.geo.admin.ch/?zoom=13&amp;E=2570916.25&amp;N=1187162&amp;layers=ch.kantone.cadastralwebmap-farbe,ch.swisstopo.amtliches-strassenverzeichnis,ch.bfs.gebaeude_wohnungs_register,KML||https://tinyurl.com/yy7ya4g9/FR/2200_bdg_erw.kml" TargetMode="External"/><Relationship Id="rId1054" Type="http://schemas.openxmlformats.org/officeDocument/2006/relationships/hyperlink" Target="https://map.geo.admin.ch/?zoom=13&amp;E=2582232.401&amp;N=1202481.1&amp;layers=ch.kantone.cadastralwebmap-farbe,ch.swisstopo.amtliches-strassenverzeichnis,ch.bfs.gebaeude_wohnungs_register,KML||https://tinyurl.com/yy7ya4g9/FR/2265_bdg_erw.kml" TargetMode="External"/><Relationship Id="rId1261" Type="http://schemas.openxmlformats.org/officeDocument/2006/relationships/hyperlink" Target="https://map.geo.admin.ch/?zoom=13&amp;E=2584554.759&amp;N=1193938.589&amp;layers=ch.kantone.cadastralwebmap-farbe,ch.swisstopo.amtliches-strassenverzeichnis,ch.bfs.gebaeude_wohnungs_register,KML||https://tinyurl.com/yy7ya4g9/FR/2295_bdg_erw.kml" TargetMode="External"/><Relationship Id="rId1359" Type="http://schemas.openxmlformats.org/officeDocument/2006/relationships/hyperlink" Target="https://map.geo.admin.ch/?zoom=13&amp;E=2591831.25&amp;N=1191716.875&amp;layers=ch.kantone.cadastralwebmap-farbe,ch.swisstopo.amtliches-strassenverzeichnis,ch.bfs.gebaeude_wohnungs_register,KML||https://tinyurl.com/yy7ya4g9/FR/2308_bdg_erw.kml" TargetMode="External"/><Relationship Id="rId936" Type="http://schemas.openxmlformats.org/officeDocument/2006/relationships/hyperlink" Target="https://map.geo.admin.ch/?zoom=13&amp;E=2577805.784&amp;N=1177877.09&amp;layers=ch.kantone.cadastralwebmap-farbe,ch.swisstopo.amtliches-strassenverzeichnis,ch.bfs.gebaeude_wohnungs_register,KML||https://tinyurl.com/yy7ya4g9/FR/2238_bdg_erw.kml" TargetMode="External"/><Relationship Id="rId1121" Type="http://schemas.openxmlformats.org/officeDocument/2006/relationships/hyperlink" Target="https://map.geo.admin.ch/?zoom=13&amp;E=2579849.289&amp;N=1195644.381&amp;layers=ch.kantone.cadastralwebmap-farbe,ch.swisstopo.amtliches-strassenverzeichnis,ch.bfs.gebaeude_wohnungs_register,KML||https://tinyurl.com/yy7ya4g9/FR/2275_bdg_erw.kml" TargetMode="External"/><Relationship Id="rId1219" Type="http://schemas.openxmlformats.org/officeDocument/2006/relationships/hyperlink" Target="https://map.geo.admin.ch/?zoom=13&amp;E=2574811.194&amp;N=1200618.302&amp;layers=ch.kantone.cadastralwebmap-farbe,ch.swisstopo.amtliches-strassenverzeichnis,ch.bfs.gebaeude_wohnungs_register,KML||https://tinyurl.com/yy7ya4g9/FR/2284_bdg_erw.kml" TargetMode="External"/><Relationship Id="rId1566" Type="http://schemas.openxmlformats.org/officeDocument/2006/relationships/hyperlink" Target="https://map.geo.admin.ch/?zoom=13&amp;E=2590781.75&amp;N=1190193.375&amp;layers=ch.kantone.cadastralwebmap-farbe,ch.swisstopo.amtliches-strassenverzeichnis,ch.bfs.gebaeude_wohnungs_register,KML||https://tinyurl.com/yy7ya4g9/FR/2308_bdg_erw.kml" TargetMode="External"/><Relationship Id="rId1773" Type="http://schemas.openxmlformats.org/officeDocument/2006/relationships/hyperlink" Target="https://map.geo.admin.ch/?zoom=13&amp;E=2560134.5&amp;N=1153433.625&amp;layers=ch.kantone.cadastralwebmap-farbe,ch.swisstopo.amtliches-strassenverzeichnis,ch.bfs.gebaeude_wohnungs_register,KML||https://tinyurl.com/yy7ya4g9/FR/2325_bdg_erw.kml" TargetMode="External"/><Relationship Id="rId1980" Type="http://schemas.openxmlformats.org/officeDocument/2006/relationships/hyperlink" Target="https://map.geo.admin.ch/?zoom=13&amp;E=2558670.946&amp;N=1153116.108&amp;layers=ch.kantone.cadastralwebmap-farbe,ch.swisstopo.amtliches-strassenverzeichnis,ch.bfs.gebaeude_wohnungs_register,KML||https://tinyurl.com/yy7ya4g9/FR/2325_bdg_erw.kml" TargetMode="External"/><Relationship Id="rId65" Type="http://schemas.openxmlformats.org/officeDocument/2006/relationships/hyperlink" Target="https://map.geo.admin.ch/?zoom=13&amp;E=2564272.581&amp;N=1182737.983&amp;layers=ch.kantone.cadastralwebmap-farbe,ch.swisstopo.amtliches-strassenverzeichnis,ch.bfs.gebaeude_wohnungs_register,KML||https://tinyurl.com/yy7ya4g9/FR/2029_bdg_erw.kml" TargetMode="External"/><Relationship Id="rId1426" Type="http://schemas.openxmlformats.org/officeDocument/2006/relationships/hyperlink" Target="https://map.geo.admin.ch/?zoom=13&amp;E=2591609.25&amp;N=1191237.625&amp;layers=ch.kantone.cadastralwebmap-farbe,ch.swisstopo.amtliches-strassenverzeichnis,ch.bfs.gebaeude_wohnungs_register,KML||https://tinyurl.com/yy7ya4g9/FR/2308_bdg_erw.kml" TargetMode="External"/><Relationship Id="rId1633" Type="http://schemas.openxmlformats.org/officeDocument/2006/relationships/hyperlink" Target="https://map.geo.admin.ch/?zoom=13&amp;E=2589801.25&amp;N=1191497.625&amp;layers=ch.kantone.cadastralwebmap-farbe,ch.swisstopo.amtliches-strassenverzeichnis,ch.bfs.gebaeude_wohnungs_register,KML||https://tinyurl.com/yy7ya4g9/FR/2308_bdg_erw.kml" TargetMode="External"/><Relationship Id="rId1840" Type="http://schemas.openxmlformats.org/officeDocument/2006/relationships/hyperlink" Target="https://map.geo.admin.ch/?zoom=13&amp;E=2562914.327&amp;N=1151991.19&amp;layers=ch.kantone.cadastralwebmap-farbe,ch.swisstopo.amtliches-strassenverzeichnis,ch.bfs.gebaeude_wohnungs_register,KML||https://tinyurl.com/yy7ya4g9/FR/2325_bdg_erw.kml" TargetMode="External"/><Relationship Id="rId1700" Type="http://schemas.openxmlformats.org/officeDocument/2006/relationships/hyperlink" Target="https://map.geo.admin.ch/?zoom=13&amp;E=2590039.245&amp;N=1192999.886&amp;layers=ch.kantone.cadastralwebmap-farbe,ch.swisstopo.amtliches-strassenverzeichnis,ch.bfs.gebaeude_wohnungs_register,KML||https://tinyurl.com/yy7ya4g9/FR/2309_bdg_erw.kml" TargetMode="External"/><Relationship Id="rId1938" Type="http://schemas.openxmlformats.org/officeDocument/2006/relationships/hyperlink" Target="https://map.geo.admin.ch/?zoom=13&amp;E=2562026.554&amp;N=1152316.576&amp;layers=ch.kantone.cadastralwebmap-farbe,ch.swisstopo.amtliches-strassenverzeichnis,ch.bfs.gebaeude_wohnungs_register,KML||https://tinyurl.com/yy7ya4g9/FR/2325_bdg_erw.kml" TargetMode="External"/><Relationship Id="rId281" Type="http://schemas.openxmlformats.org/officeDocument/2006/relationships/hyperlink" Target="https://map.geo.admin.ch/?zoom=13&amp;E=2559869.458&amp;N=1167821.764&amp;layers=ch.kantone.cadastralwebmap-farbe,ch.swisstopo.amtliches-strassenverzeichnis,ch.bfs.gebaeude_wohnungs_register,KML||https://tinyurl.com/yy7ya4g9/FR/2099_bdg_erw.kml" TargetMode="External"/><Relationship Id="rId141" Type="http://schemas.openxmlformats.org/officeDocument/2006/relationships/hyperlink" Target="https://map.geo.admin.ch/?zoom=13&amp;E=2565848.408&amp;N=1189055.893&amp;layers=ch.kantone.cadastralwebmap-farbe,ch.swisstopo.amtliches-strassenverzeichnis,ch.bfs.gebaeude_wohnungs_register,KML||https://tinyurl.com/yy7ya4g9/FR/2053_bdg_erw.kml" TargetMode="External"/><Relationship Id="rId379" Type="http://schemas.openxmlformats.org/officeDocument/2006/relationships/hyperlink" Target="https://map.geo.admin.ch/?zoom=13&amp;E=2573764.567&amp;N=1161346.855&amp;layers=ch.kantone.cadastralwebmap-farbe,ch.swisstopo.amtliches-strassenverzeichnis,ch.bfs.gebaeude_wohnungs_register,KML||https://tinyurl.com/yy7ya4g9/FR/2124_bdg_erw.kml" TargetMode="External"/><Relationship Id="rId586" Type="http://schemas.openxmlformats.org/officeDocument/2006/relationships/hyperlink" Target="https://map.geo.admin.ch/?zoom=13&amp;E=2571203.964&amp;N=1165410.077&amp;layers=ch.kantone.cadastralwebmap-farbe,ch.swisstopo.amtliches-strassenverzeichnis,ch.bfs.gebaeude_wohnungs_register,KML||https://tinyurl.com/yy7ya4g9/FR/2148_bdg_erw.kml" TargetMode="External"/><Relationship Id="rId793" Type="http://schemas.openxmlformats.org/officeDocument/2006/relationships/hyperlink" Target="https://map.geo.admin.ch/?zoom=13&amp;E=2570626.698&amp;N=1186055.083&amp;layers=ch.kantone.cadastralwebmap-farbe,ch.swisstopo.amtliches-strassenverzeichnis,ch.bfs.gebaeude_wohnungs_register,KML||https://tinyurl.com/yy7ya4g9/FR/2217_bdg_erw.kml" TargetMode="External"/><Relationship Id="rId7" Type="http://schemas.openxmlformats.org/officeDocument/2006/relationships/hyperlink" Target="https://map.geo.admin.ch/?zoom=13&amp;E=2554013&amp;N=1186818&amp;layers=ch.kantone.cadastralwebmap-farbe,ch.swisstopo.amtliches-strassenverzeichnis,ch.bfs.gebaeude_wohnungs_register,KML||https://tinyurl.com/yy7ya4g9/FR/2008_bdg_erw.kml" TargetMode="External"/><Relationship Id="rId239" Type="http://schemas.openxmlformats.org/officeDocument/2006/relationships/hyperlink" Target="https://map.geo.admin.ch/?zoom=13&amp;E=2560290.98&amp;N=1171853.258&amp;layers=ch.kantone.cadastralwebmap-farbe,ch.swisstopo.amtliches-strassenverzeichnis,ch.bfs.gebaeude_wohnungs_register,KML||https://tinyurl.com/yy7ya4g9/FR/2096_bdg_erw.kml" TargetMode="External"/><Relationship Id="rId446" Type="http://schemas.openxmlformats.org/officeDocument/2006/relationships/hyperlink" Target="https://map.geo.admin.ch/?zoom=13&amp;E=2570907.06&amp;N=1162384.793&amp;layers=ch.kantone.cadastralwebmap-farbe,ch.swisstopo.amtliches-strassenverzeichnis,ch.bfs.gebaeude_wohnungs_register,KML||https://tinyurl.com/yy7ya4g9/FR/2125_bdg_erw.kml" TargetMode="External"/><Relationship Id="rId653" Type="http://schemas.openxmlformats.org/officeDocument/2006/relationships/hyperlink" Target="https://map.geo.admin.ch/?zoom=13&amp;E=2578625.211&amp;N=1163413.696&amp;layers=ch.kantone.cadastralwebmap-farbe,ch.swisstopo.amtliches-strassenverzeichnis,ch.bfs.gebaeude_wohnungs_register,KML||https://tinyurl.com/yy7ya4g9/FR/2163_bdg_erw.kml" TargetMode="External"/><Relationship Id="rId1076" Type="http://schemas.openxmlformats.org/officeDocument/2006/relationships/hyperlink" Target="https://map.geo.admin.ch/?zoom=13&amp;E=2581372.379&amp;N=1202449.377&amp;layers=ch.kantone.cadastralwebmap-farbe,ch.swisstopo.amtliches-strassenverzeichnis,ch.bfs.gebaeude_wohnungs_register,KML||https://tinyurl.com/yy7ya4g9/FR/2265_bdg_erw.kml" TargetMode="External"/><Relationship Id="rId1283" Type="http://schemas.openxmlformats.org/officeDocument/2006/relationships/hyperlink" Target="https://map.geo.admin.ch/?zoom=13&amp;E=2587461&amp;N=1167862&amp;layers=ch.kantone.cadastralwebmap-farbe,ch.swisstopo.amtliches-strassenverzeichnis,ch.bfs.gebaeude_wohnungs_register,KML||https://tinyurl.com/yy7ya4g9/FR/2299_bdg_erw.kml" TargetMode="External"/><Relationship Id="rId1490" Type="http://schemas.openxmlformats.org/officeDocument/2006/relationships/hyperlink" Target="https://map.geo.admin.ch/?zoom=13&amp;E=2589373.25&amp;N=1189492.125&amp;layers=ch.kantone.cadastralwebmap-farbe,ch.swisstopo.amtliches-strassenverzeichnis,ch.bfs.gebaeude_wohnungs_register,KML||https://tinyurl.com/yy7ya4g9/FR/2308_bdg_erw.kml" TargetMode="External"/><Relationship Id="rId306" Type="http://schemas.openxmlformats.org/officeDocument/2006/relationships/hyperlink" Target="https://map.geo.admin.ch/?zoom=13&amp;E=2563301.098&amp;N=1168421.657&amp;layers=ch.kantone.cadastralwebmap-farbe,ch.swisstopo.amtliches-strassenverzeichnis,ch.bfs.gebaeude_wohnungs_register,KML||https://tinyurl.com/yy7ya4g9/FR/2113_bdg_erw.kml" TargetMode="External"/><Relationship Id="rId860" Type="http://schemas.openxmlformats.org/officeDocument/2006/relationships/hyperlink" Target="https://map.geo.admin.ch/?zoom=13&amp;E=2569319.796&amp;N=1180690.125&amp;layers=ch.kantone.cadastralwebmap-farbe,ch.swisstopo.amtliches-strassenverzeichnis,ch.bfs.gebaeude_wohnungs_register,KML||https://tinyurl.com/yy7ya4g9/FR/2234_bdg_erw.kml" TargetMode="External"/><Relationship Id="rId958" Type="http://schemas.openxmlformats.org/officeDocument/2006/relationships/hyperlink" Target="https://map.geo.admin.ch/?zoom=13&amp;E=2575933.881&amp;N=1189830.149&amp;layers=ch.kantone.cadastralwebmap-farbe,ch.swisstopo.amtliches-strassenverzeichnis,ch.bfs.gebaeude_wohnungs_register,KML||https://tinyurl.com/yy7ya4g9/FR/2254_bdg_erw.kml" TargetMode="External"/><Relationship Id="rId1143" Type="http://schemas.openxmlformats.org/officeDocument/2006/relationships/hyperlink" Target="https://map.geo.admin.ch/?zoom=13&amp;E=2579389.551&amp;N=1194581.637&amp;layers=ch.kantone.cadastralwebmap-farbe,ch.swisstopo.amtliches-strassenverzeichnis,ch.bfs.gebaeude_wohnungs_register,KML||https://tinyurl.com/yy7ya4g9/FR/2275_bdg_erw.kml" TargetMode="External"/><Relationship Id="rId1588" Type="http://schemas.openxmlformats.org/officeDocument/2006/relationships/hyperlink" Target="https://map.geo.admin.ch/?zoom=13&amp;E=2590620.75&amp;N=1190217.375&amp;layers=ch.kantone.cadastralwebmap-farbe,ch.swisstopo.amtliches-strassenverzeichnis,ch.bfs.gebaeude_wohnungs_register,KML||https://tinyurl.com/yy7ya4g9/FR/2308_bdg_erw.kml" TargetMode="External"/><Relationship Id="rId1795" Type="http://schemas.openxmlformats.org/officeDocument/2006/relationships/hyperlink" Target="https://map.geo.admin.ch/?zoom=13&amp;E=2558154.768&amp;N=1152073.34&amp;layers=ch.kantone.cadastralwebmap-farbe,ch.swisstopo.amtliches-strassenverzeichnis,ch.bfs.gebaeude_wohnungs_register,KML||https://tinyurl.com/yy7ya4g9/FR/2325_bdg_erw.kml" TargetMode="External"/><Relationship Id="rId87" Type="http://schemas.openxmlformats.org/officeDocument/2006/relationships/hyperlink" Target="https://map.geo.admin.ch/?zoom=13&amp;E=2556553.128&amp;N=1177849.503&amp;layers=ch.kantone.cadastralwebmap-farbe,ch.swisstopo.amtliches-strassenverzeichnis,ch.bfs.gebaeude_wohnungs_register,KML||https://tinyurl.com/yy7ya4g9/FR/2044_bdg_erw.kml" TargetMode="External"/><Relationship Id="rId513" Type="http://schemas.openxmlformats.org/officeDocument/2006/relationships/hyperlink" Target="https://map.geo.admin.ch/?zoom=13&amp;E=2572332.391&amp;N=1165538.293&amp;layers=ch.kantone.cadastralwebmap-farbe,ch.swisstopo.amtliches-strassenverzeichnis,ch.bfs.gebaeude_wohnungs_register,KML||https://tinyurl.com/yy7ya4g9/FR/2131_bdg_erw.kml" TargetMode="External"/><Relationship Id="rId720" Type="http://schemas.openxmlformats.org/officeDocument/2006/relationships/hyperlink" Target="https://map.geo.admin.ch/?zoom=13&amp;E=2577526.981&amp;N=1184437.532&amp;layers=ch.kantone.cadastralwebmap-farbe,ch.swisstopo.amtliches-strassenverzeichnis,ch.bfs.gebaeude_wohnungs_register,KML||https://tinyurl.com/yy7ya4g9/FR/2196_bdg_erw.kml" TargetMode="External"/><Relationship Id="rId818" Type="http://schemas.openxmlformats.org/officeDocument/2006/relationships/hyperlink" Target="https://map.geo.admin.ch/?zoom=13&amp;E=2577264.534&amp;N=1175310.154&amp;layers=ch.kantone.cadastralwebmap-farbe,ch.swisstopo.amtliches-strassenverzeichnis,ch.bfs.gebaeude_wohnungs_register,KML||https://tinyurl.com/yy7ya4g9/FR/2226_bdg_erw.kml" TargetMode="External"/><Relationship Id="rId1350" Type="http://schemas.openxmlformats.org/officeDocument/2006/relationships/hyperlink" Target="https://map.geo.admin.ch/?zoom=13&amp;E=2590498.52&amp;N=1189990.43&amp;layers=ch.kantone.cadastralwebmap-farbe,ch.swisstopo.amtliches-strassenverzeichnis,ch.bfs.gebaeude_wohnungs_register,KML||https://tinyurl.com/yy7ya4g9/FR/2308_bdg_erw.kml" TargetMode="External"/><Relationship Id="rId1448" Type="http://schemas.openxmlformats.org/officeDocument/2006/relationships/hyperlink" Target="https://map.geo.admin.ch/?zoom=13&amp;E=2590002.25&amp;N=1190500.625&amp;layers=ch.kantone.cadastralwebmap-farbe,ch.swisstopo.amtliches-strassenverzeichnis,ch.bfs.gebaeude_wohnungs_register,KML||https://tinyurl.com/yy7ya4g9/FR/2308_bdg_erw.kml" TargetMode="External"/><Relationship Id="rId1655" Type="http://schemas.openxmlformats.org/officeDocument/2006/relationships/hyperlink" Target="https://map.geo.admin.ch/?zoom=13&amp;E=2593337&amp;N=1192093.875&amp;layers=ch.kantone.cadastralwebmap-farbe,ch.swisstopo.amtliches-strassenverzeichnis,ch.bfs.gebaeude_wohnungs_register,KML||https://tinyurl.com/yy7ya4g9/FR/2308_bdg_erw.kml" TargetMode="External"/><Relationship Id="rId1003" Type="http://schemas.openxmlformats.org/officeDocument/2006/relationships/hyperlink" Target="https://map.geo.admin.ch/?zoom=13&amp;E=2572952.832&amp;N=1192765.413&amp;layers=ch.kantone.cadastralwebmap-farbe,ch.swisstopo.amtliches-strassenverzeichnis,ch.bfs.gebaeude_wohnungs_register,KML||https://tinyurl.com/yy7ya4g9/FR/2254_bdg_erw.kml" TargetMode="External"/><Relationship Id="rId1210" Type="http://schemas.openxmlformats.org/officeDocument/2006/relationships/hyperlink" Target="https://map.geo.admin.ch/?zoom=13&amp;E=2571397.589&amp;N=1201265.841&amp;layers=ch.kantone.cadastralwebmap-farbe,ch.swisstopo.amtliches-strassenverzeichnis,ch.bfs.gebaeude_wohnungs_register,KML||https://tinyurl.com/yy7ya4g9/FR/2284_bdg_erw.kml" TargetMode="External"/><Relationship Id="rId1308" Type="http://schemas.openxmlformats.org/officeDocument/2006/relationships/hyperlink" Target="https://map.geo.admin.ch/?zoom=13&amp;E=2583460&amp;N=1181930&amp;layers=ch.kantone.cadastralwebmap-farbe,ch.swisstopo.amtliches-strassenverzeichnis,ch.bfs.gebaeude_wohnungs_register,KML||https://tinyurl.com/yy7ya4g9/FR/2304_bdg_erw.kml" TargetMode="External"/><Relationship Id="rId1862" Type="http://schemas.openxmlformats.org/officeDocument/2006/relationships/hyperlink" Target="https://map.geo.admin.ch/?zoom=13&amp;E=2561012.133&amp;N=1153462.543&amp;layers=ch.kantone.cadastralwebmap-farbe,ch.swisstopo.amtliches-strassenverzeichnis,ch.bfs.gebaeude_wohnungs_register,KML||https://tinyurl.com/yy7ya4g9/FR/2325_bdg_erw.kml" TargetMode="External"/><Relationship Id="rId1515" Type="http://schemas.openxmlformats.org/officeDocument/2006/relationships/hyperlink" Target="https://map.geo.admin.ch/?zoom=13&amp;E=2590596.75&amp;N=1190183.125&amp;layers=ch.kantone.cadastralwebmap-farbe,ch.swisstopo.amtliches-strassenverzeichnis,ch.bfs.gebaeude_wohnungs_register,KML||https://tinyurl.com/yy7ya4g9/FR/2308_bdg_erw.kml" TargetMode="External"/><Relationship Id="rId1722" Type="http://schemas.openxmlformats.org/officeDocument/2006/relationships/hyperlink" Target="https://map.geo.admin.ch/?zoom=13&amp;E=2554299.5&amp;N=1151567&amp;layers=ch.kantone.cadastralwebmap-farbe,ch.swisstopo.amtliches-strassenverzeichnis,ch.bfs.gebaeude_wohnungs_register,KML||https://tinyurl.com/yy7ya4g9/FR/2321_bdg_erw.kml" TargetMode="External"/><Relationship Id="rId14" Type="http://schemas.openxmlformats.org/officeDocument/2006/relationships/hyperlink" Target="https://map.geo.admin.ch/?zoom=13&amp;E=2558573&amp;N=1185119&amp;layers=ch.kantone.cadastralwebmap-farbe,ch.swisstopo.amtliches-strassenverzeichnis,ch.bfs.gebaeude_wohnungs_register,KML||https://tinyurl.com/yy7ya4g9/FR/2011_bdg_erw.kml" TargetMode="External"/><Relationship Id="rId163" Type="http://schemas.openxmlformats.org/officeDocument/2006/relationships/hyperlink" Target="https://map.geo.admin.ch/?zoom=13&amp;E=2557763&amp;N=1189653&amp;layers=ch.kantone.cadastralwebmap-farbe,ch.swisstopo.amtliches-strassenverzeichnis,ch.bfs.gebaeude_wohnungs_register,KML||https://tinyurl.com/yy7ya4g9/FR/2054_bdg_erw.kml" TargetMode="External"/><Relationship Id="rId370" Type="http://schemas.openxmlformats.org/officeDocument/2006/relationships/hyperlink" Target="https://map.geo.admin.ch/?zoom=13&amp;E=2573739.655&amp;N=1162224.147&amp;layers=ch.kantone.cadastralwebmap-farbe,ch.swisstopo.amtliches-strassenverzeichnis,ch.bfs.gebaeude_wohnungs_register,KML||https://tinyurl.com/yy7ya4g9/FR/2124_bdg_erw.kml" TargetMode="External"/><Relationship Id="rId2051" Type="http://schemas.openxmlformats.org/officeDocument/2006/relationships/hyperlink" Target="https://map.geo.admin.ch/?zoom=13&amp;E=2558896.456&amp;N=1153401.39&amp;layers=ch.kantone.cadastralwebmap-farbe,ch.swisstopo.amtliches-strassenverzeichnis,ch.bfs.gebaeude_wohnungs_register,KML||https://tinyurl.com/yy7ya4g9/FR/2325_bdg_erw.kml" TargetMode="External"/><Relationship Id="rId230" Type="http://schemas.openxmlformats.org/officeDocument/2006/relationships/hyperlink" Target="https://map.geo.admin.ch/?zoom=13&amp;E=2551794.421&amp;N=1162510.212&amp;layers=ch.kantone.cadastralwebmap-farbe,ch.swisstopo.amtliches-strassenverzeichnis,ch.bfs.gebaeude_wohnungs_register,KML||https://tinyurl.com/yy7ya4g9/FR/2072_bdg_erw.kml" TargetMode="External"/><Relationship Id="rId468" Type="http://schemas.openxmlformats.org/officeDocument/2006/relationships/hyperlink" Target="https://map.geo.admin.ch/?zoom=13&amp;E=2570205.828&amp;N=1162522.943&amp;layers=ch.kantone.cadastralwebmap-farbe,ch.swisstopo.amtliches-strassenverzeichnis,ch.bfs.gebaeude_wohnungs_register,KML||https://tinyurl.com/yy7ya4g9/FR/2125_bdg_erw.kml" TargetMode="External"/><Relationship Id="rId675" Type="http://schemas.openxmlformats.org/officeDocument/2006/relationships/hyperlink" Target="https://map.geo.admin.ch/?zoom=13&amp;E=2567490.344&amp;N=1175530.407&amp;layers=ch.kantone.cadastralwebmap-farbe,ch.swisstopo.amtliches-strassenverzeichnis,ch.bfs.gebaeude_wohnungs_register,KML||https://tinyurl.com/yy7ya4g9/FR/2173_bdg_erw.kml" TargetMode="External"/><Relationship Id="rId882" Type="http://schemas.openxmlformats.org/officeDocument/2006/relationships/hyperlink" Target="https://map.geo.admin.ch/?zoom=13&amp;E=2575864.75&amp;N=1187146.625&amp;layers=ch.kantone.cadastralwebmap-farbe,ch.swisstopo.amtliches-strassenverzeichnis,ch.bfs.gebaeude_wohnungs_register,KML||https://tinyurl.com/yy7ya4g9/FR/2235_bdg_erw.kml" TargetMode="External"/><Relationship Id="rId1098" Type="http://schemas.openxmlformats.org/officeDocument/2006/relationships/hyperlink" Target="https://map.geo.admin.ch/?zoom=13&amp;E=2576786.806&amp;N=1198847.622&amp;layers=ch.kantone.cadastralwebmap-farbe,ch.swisstopo.amtliches-strassenverzeichnis,ch.bfs.gebaeude_wohnungs_register,KML||https://tinyurl.com/yy7ya4g9/FR/2274_bdg_erw.kml" TargetMode="External"/><Relationship Id="rId328" Type="http://schemas.openxmlformats.org/officeDocument/2006/relationships/hyperlink" Target="https://map.geo.admin.ch/?zoom=13&amp;E=2572068.167&amp;N=1169950.793&amp;layers=ch.kantone.cadastralwebmap-farbe,ch.swisstopo.amtliches-strassenverzeichnis,ch.bfs.gebaeude_wohnungs_register,KML||https://tinyurl.com/yy7ya4g9/FR/2122_bdg_erw.kml" TargetMode="External"/><Relationship Id="rId535" Type="http://schemas.openxmlformats.org/officeDocument/2006/relationships/hyperlink" Target="https://map.geo.admin.ch/?zoom=13&amp;E=2572063.603&amp;N=1159229.033&amp;layers=ch.kantone.cadastralwebmap-farbe,ch.swisstopo.amtliches-strassenverzeichnis,ch.bfs.gebaeude_wohnungs_register,KML||https://tinyurl.com/yy7ya4g9/FR/2135_bdg_erw.kml" TargetMode="External"/><Relationship Id="rId742" Type="http://schemas.openxmlformats.org/officeDocument/2006/relationships/hyperlink" Target="https://map.geo.admin.ch/?zoom=13&amp;E=2578874.825&amp;N=1181208.949&amp;layers=ch.kantone.cadastralwebmap-farbe,ch.swisstopo.amtliches-strassenverzeichnis,ch.bfs.gebaeude_wohnungs_register,KML||https://tinyurl.com/yy7ya4g9/FR/2206_bdg_erw.kml" TargetMode="External"/><Relationship Id="rId1165" Type="http://schemas.openxmlformats.org/officeDocument/2006/relationships/hyperlink" Target="https://map.geo.admin.ch/?zoom=13&amp;E=2581648.529&amp;N=1198694.676&amp;layers=ch.kantone.cadastralwebmap-farbe,ch.swisstopo.amtliches-strassenverzeichnis,ch.bfs.gebaeude_wohnungs_register,KML||https://tinyurl.com/yy7ya4g9/FR/2275_bdg_erw.kml" TargetMode="External"/><Relationship Id="rId1372" Type="http://schemas.openxmlformats.org/officeDocument/2006/relationships/hyperlink" Target="https://map.geo.admin.ch/?zoom=13&amp;E=2593186&amp;N=1191542.125&amp;layers=ch.kantone.cadastralwebmap-farbe,ch.swisstopo.amtliches-strassenverzeichnis,ch.bfs.gebaeude_wohnungs_register,KML||https://tinyurl.com/yy7ya4g9/FR/2308_bdg_erw.kml" TargetMode="External"/><Relationship Id="rId2009" Type="http://schemas.openxmlformats.org/officeDocument/2006/relationships/hyperlink" Target="https://map.geo.admin.ch/?zoom=13&amp;E=2558160.082&amp;N=1152719.62&amp;layers=ch.kantone.cadastralwebmap-farbe,ch.swisstopo.amtliches-strassenverzeichnis,ch.bfs.gebaeude_wohnungs_register,KML||https://tinyurl.com/yy7ya4g9/FR/2325_bdg_erw.kml" TargetMode="External"/><Relationship Id="rId602" Type="http://schemas.openxmlformats.org/officeDocument/2006/relationships/hyperlink" Target="https://map.geo.admin.ch/?zoom=13&amp;E=2577643.725&amp;N=1172512.082&amp;layers=ch.kantone.cadastralwebmap-farbe,ch.swisstopo.amtliches-strassenverzeichnis,ch.bfs.gebaeude_wohnungs_register,KML||https://tinyurl.com/yy7ya4g9/FR/2149_bdg_erw.kml" TargetMode="External"/><Relationship Id="rId1025" Type="http://schemas.openxmlformats.org/officeDocument/2006/relationships/hyperlink" Target="https://map.geo.admin.ch/?zoom=13&amp;E=2578405.75&amp;N=1191990.625&amp;layers=ch.kantone.cadastralwebmap-farbe,ch.swisstopo.amtliches-strassenverzeichnis,ch.bfs.gebaeude_wohnungs_register,KML||https://tinyurl.com/yy7ya4g9/FR/2262_bdg_erw.kml" TargetMode="External"/><Relationship Id="rId1232" Type="http://schemas.openxmlformats.org/officeDocument/2006/relationships/hyperlink" Target="https://map.geo.admin.ch/?zoom=13&amp;E=2580804.854&amp;N=1188855.224&amp;layers=ch.kantone.cadastralwebmap-farbe,ch.swisstopo.amtliches-strassenverzeichnis,ch.bfs.gebaeude_wohnungs_register,KML||https://tinyurl.com/yy7ya4g9/FR/2293_bdg_erw.kml" TargetMode="External"/><Relationship Id="rId1677" Type="http://schemas.openxmlformats.org/officeDocument/2006/relationships/hyperlink" Target="https://map.geo.admin.ch/?zoom=13&amp;E=2590394&amp;N=1190101.375&amp;layers=ch.kantone.cadastralwebmap-farbe,ch.swisstopo.amtliches-strassenverzeichnis,ch.bfs.gebaeude_wohnungs_register,KML||https://tinyurl.com/yy7ya4g9/FR/2308_bdg_erw.kml" TargetMode="External"/><Relationship Id="rId1884" Type="http://schemas.openxmlformats.org/officeDocument/2006/relationships/hyperlink" Target="https://map.geo.admin.ch/?zoom=13&amp;E=2561155.168&amp;N=1153557.265&amp;layers=ch.kantone.cadastralwebmap-farbe,ch.swisstopo.amtliches-strassenverzeichnis,ch.bfs.gebaeude_wohnungs_register,KML||https://tinyurl.com/yy7ya4g9/FR/2325_bdg_erw.kml" TargetMode="External"/><Relationship Id="rId907" Type="http://schemas.openxmlformats.org/officeDocument/2006/relationships/hyperlink" Target="https://map.geo.admin.ch/?zoom=13&amp;E=2568468.4&amp;N=1172134.6&amp;layers=ch.kantone.cadastralwebmap-farbe,ch.swisstopo.amtliches-strassenverzeichnis,ch.bfs.gebaeude_wohnungs_register,KML||https://tinyurl.com/yy7ya4g9/FR/2236_bdg_erw.kml" TargetMode="External"/><Relationship Id="rId1537" Type="http://schemas.openxmlformats.org/officeDocument/2006/relationships/hyperlink" Target="https://map.geo.admin.ch/?zoom=13&amp;E=2588919.75&amp;N=1189754.875&amp;layers=ch.kantone.cadastralwebmap-farbe,ch.swisstopo.amtliches-strassenverzeichnis,ch.bfs.gebaeude_wohnungs_register,KML||https://tinyurl.com/yy7ya4g9/FR/2308_bdg_erw.kml" TargetMode="External"/><Relationship Id="rId1744" Type="http://schemas.openxmlformats.org/officeDocument/2006/relationships/hyperlink" Target="https://map.geo.admin.ch/?zoom=13&amp;E=2558414&amp;N=1153534&amp;layers=ch.kantone.cadastralwebmap-farbe,ch.swisstopo.amtliches-strassenverzeichnis,ch.bfs.gebaeude_wohnungs_register,KML||https://tinyurl.com/yy7ya4g9/FR/2325_bdg_erw.kml" TargetMode="External"/><Relationship Id="rId1951" Type="http://schemas.openxmlformats.org/officeDocument/2006/relationships/hyperlink" Target="https://map.geo.admin.ch/?zoom=13&amp;E=2562181.667&amp;N=1152348.861&amp;layers=ch.kantone.cadastralwebmap-farbe,ch.swisstopo.amtliches-strassenverzeichnis,ch.bfs.gebaeude_wohnungs_register,KML||https://tinyurl.com/yy7ya4g9/FR/2325_bdg_erw.kml" TargetMode="External"/><Relationship Id="rId36" Type="http://schemas.openxmlformats.org/officeDocument/2006/relationships/hyperlink" Target="https://map.geo.admin.ch/?zoom=13&amp;E=2559796.789&amp;N=1182841.34&amp;layers=ch.kantone.cadastralwebmap-farbe,ch.swisstopo.amtliches-strassenverzeichnis,ch.bfs.gebaeude_wohnungs_register,KML||https://tinyurl.com/yy7ya4g9/FR/2016_bdg_erw.kml" TargetMode="External"/><Relationship Id="rId1604" Type="http://schemas.openxmlformats.org/officeDocument/2006/relationships/hyperlink" Target="https://map.geo.admin.ch/?zoom=13&amp;E=2592236.5&amp;N=1190494.875&amp;layers=ch.kantone.cadastralwebmap-farbe,ch.swisstopo.amtliches-strassenverzeichnis,ch.bfs.gebaeude_wohnungs_register,KML||https://tinyurl.com/yy7ya4g9/FR/2308_bdg_erw.kml" TargetMode="External"/><Relationship Id="rId185" Type="http://schemas.openxmlformats.org/officeDocument/2006/relationships/hyperlink" Target="https://map.geo.admin.ch/?zoom=13&amp;E=2560634.925&amp;N=1188977.051&amp;layers=ch.kantone.cadastralwebmap-farbe,ch.swisstopo.amtliches-strassenverzeichnis,ch.bfs.gebaeude_wohnungs_register,KML||https://tinyurl.com/yy7ya4g9/FR/2054_bdg_erw.kml" TargetMode="External"/><Relationship Id="rId1811" Type="http://schemas.openxmlformats.org/officeDocument/2006/relationships/hyperlink" Target="https://map.geo.admin.ch/?zoom=13&amp;E=2558305.057&amp;N=1152895.288&amp;layers=ch.kantone.cadastralwebmap-farbe,ch.swisstopo.amtliches-strassenverzeichnis,ch.bfs.gebaeude_wohnungs_register,KML||https://tinyurl.com/yy7ya4g9/FR/2325_bdg_erw.kml" TargetMode="External"/><Relationship Id="rId1909" Type="http://schemas.openxmlformats.org/officeDocument/2006/relationships/hyperlink" Target="https://map.geo.admin.ch/?zoom=13&amp;E=2562476.737&amp;N=1152103.22&amp;layers=ch.kantone.cadastralwebmap-farbe,ch.swisstopo.amtliches-strassenverzeichnis,ch.bfs.gebaeude_wohnungs_register,KML||https://tinyurl.com/yy7ya4g9/FR/2325_bdg_erw.kml" TargetMode="External"/><Relationship Id="rId392" Type="http://schemas.openxmlformats.org/officeDocument/2006/relationships/hyperlink" Target="https://map.geo.admin.ch/?zoom=13&amp;E=2569519&amp;N=1162596&amp;layers=ch.kantone.cadastralwebmap-farbe,ch.swisstopo.amtliches-strassenverzeichnis,ch.bfs.gebaeude_wohnungs_register,KML||https://tinyurl.com/yy7ya4g9/FR/2125_bdg_erw.kml" TargetMode="External"/><Relationship Id="rId697" Type="http://schemas.openxmlformats.org/officeDocument/2006/relationships/hyperlink" Target="https://map.geo.admin.ch/?zoom=13&amp;E=2573835.082&amp;N=1183421.312&amp;layers=ch.kantone.cadastralwebmap-farbe,ch.swisstopo.amtliches-strassenverzeichnis,ch.bfs.gebaeude_wohnungs_register,KML||https://tinyurl.com/yy7ya4g9/FR/2183_bdg_erw.kml" TargetMode="External"/><Relationship Id="rId2073" Type="http://schemas.openxmlformats.org/officeDocument/2006/relationships/hyperlink" Target="https://map.geo.admin.ch/?zoom=13&amp;E=2558714&amp;N=1157326&amp;layers=ch.kantone.cadastralwebmap-farbe,ch.swisstopo.amtliches-strassenverzeichnis,ch.bfs.gebaeude_wohnungs_register,KML||https://tinyurl.com/yy7ya4g9/FR/2336_bdg_erw.kml" TargetMode="External"/><Relationship Id="rId252" Type="http://schemas.openxmlformats.org/officeDocument/2006/relationships/hyperlink" Target="https://map.geo.admin.ch/?zoom=13&amp;E=2561276.032&amp;N=1172791.578&amp;layers=ch.kantone.cadastralwebmap-farbe,ch.swisstopo.amtliches-strassenverzeichnis,ch.bfs.gebaeude_wohnungs_register,KML||https://tinyurl.com/yy7ya4g9/FR/2096_bdg_erw.kml" TargetMode="External"/><Relationship Id="rId1187" Type="http://schemas.openxmlformats.org/officeDocument/2006/relationships/hyperlink" Target="https://map.geo.admin.ch/?zoom=13&amp;E=2575443.25&amp;N=1201684.75&amp;layers=ch.kantone.cadastralwebmap-farbe,ch.swisstopo.amtliches-strassenverzeichnis,ch.bfs.gebaeude_wohnungs_register,KML||https://tinyurl.com/yy7ya4g9/FR/2284_bdg_erw.kml" TargetMode="External"/><Relationship Id="rId112" Type="http://schemas.openxmlformats.org/officeDocument/2006/relationships/hyperlink" Target="https://map.geo.admin.ch/?zoom=13&amp;E=2565979.913&amp;N=1188720.291&amp;layers=ch.kantone.cadastralwebmap-farbe,ch.swisstopo.amtliches-strassenverzeichnis,ch.bfs.gebaeude_wohnungs_register,KML||https://tinyurl.com/yy7ya4g9/FR/2053_bdg_erw.kml" TargetMode="External"/><Relationship Id="rId557" Type="http://schemas.openxmlformats.org/officeDocument/2006/relationships/hyperlink" Target="https://map.geo.admin.ch/?zoom=13&amp;E=2572613&amp;N=1163713.125&amp;layers=ch.kantone.cadastralwebmap-farbe,ch.swisstopo.amtliches-strassenverzeichnis,ch.bfs.gebaeude_wohnungs_register,KML||https://tinyurl.com/yy7ya4g9/FR/2143_bdg_erw.kml" TargetMode="External"/><Relationship Id="rId764" Type="http://schemas.openxmlformats.org/officeDocument/2006/relationships/hyperlink" Target="https://map.geo.admin.ch/?zoom=13&amp;E=2573765&amp;N=1181475&amp;layers=ch.kantone.cadastralwebmap-farbe,ch.swisstopo.amtliches-strassenverzeichnis,ch.bfs.gebaeude_wohnungs_register,KML||https://tinyurl.com/yy7ya4g9/FR/2208_bdg_erw.kml" TargetMode="External"/><Relationship Id="rId971" Type="http://schemas.openxmlformats.org/officeDocument/2006/relationships/hyperlink" Target="https://map.geo.admin.ch/?zoom=13&amp;E=2575943.881&amp;N=1189817.149&amp;layers=ch.kantone.cadastralwebmap-farbe,ch.swisstopo.amtliches-strassenverzeichnis,ch.bfs.gebaeude_wohnungs_register,KML||https://tinyurl.com/yy7ya4g9/FR/2254_bdg_erw.kml" TargetMode="External"/><Relationship Id="rId1394" Type="http://schemas.openxmlformats.org/officeDocument/2006/relationships/hyperlink" Target="https://map.geo.admin.ch/?zoom=13&amp;E=2590106&amp;N=1192493.375&amp;layers=ch.kantone.cadastralwebmap-farbe,ch.swisstopo.amtliches-strassenverzeichnis,ch.bfs.gebaeude_wohnungs_register,KML||https://tinyurl.com/yy7ya4g9/FR/2308_bdg_erw.kml" TargetMode="External"/><Relationship Id="rId1699" Type="http://schemas.openxmlformats.org/officeDocument/2006/relationships/hyperlink" Target="https://map.geo.admin.ch/?zoom=13&amp;E=2590573&amp;N=1193293&amp;layers=ch.kantone.cadastralwebmap-farbe,ch.swisstopo.amtliches-strassenverzeichnis,ch.bfs.gebaeude_wohnungs_register,KML||https://tinyurl.com/yy7ya4g9/FR/2309_bdg_erw.kml" TargetMode="External"/><Relationship Id="rId2000" Type="http://schemas.openxmlformats.org/officeDocument/2006/relationships/hyperlink" Target="https://map.geo.admin.ch/?zoom=13&amp;E=2558703.55&amp;N=1153563.221&amp;layers=ch.kantone.cadastralwebmap-farbe,ch.swisstopo.amtliches-strassenverzeichnis,ch.bfs.gebaeude_wohnungs_register,KML||https://tinyurl.com/yy7ya4g9/FR/2325_bdg_erw.kml" TargetMode="External"/><Relationship Id="rId417" Type="http://schemas.openxmlformats.org/officeDocument/2006/relationships/hyperlink" Target="https://map.geo.admin.ch/?zoom=13&amp;E=2569917.106&amp;N=1161887.01&amp;layers=ch.kantone.cadastralwebmap-farbe,ch.swisstopo.amtliches-strassenverzeichnis,ch.bfs.gebaeude_wohnungs_register,KML||https://tinyurl.com/yy7ya4g9/FR/2125_bdg_erw.kml" TargetMode="External"/><Relationship Id="rId624" Type="http://schemas.openxmlformats.org/officeDocument/2006/relationships/hyperlink" Target="https://map.geo.admin.ch/?zoom=13&amp;E=2563726.806&amp;N=1161637.386&amp;layers=ch.kantone.cadastralwebmap-farbe,ch.swisstopo.amtliches-strassenverzeichnis,ch.bfs.gebaeude_wohnungs_register,KML||https://tinyurl.com/yy7ya4g9/FR/2155_bdg_erw.kml" TargetMode="External"/><Relationship Id="rId831" Type="http://schemas.openxmlformats.org/officeDocument/2006/relationships/hyperlink" Target="https://map.geo.admin.ch/?zoom=13&amp;E=2576123.544&amp;N=1182528.153&amp;layers=ch.kantone.cadastralwebmap-farbe,ch.swisstopo.amtliches-strassenverzeichnis,ch.bfs.gebaeude_wohnungs_register,KML||https://tinyurl.com/yy7ya4g9/FR/2228_bdg_erw.kml" TargetMode="External"/><Relationship Id="rId1047" Type="http://schemas.openxmlformats.org/officeDocument/2006/relationships/hyperlink" Target="https://map.geo.admin.ch/?zoom=13&amp;E=2580107.853&amp;N=1193745.292&amp;layers=ch.kantone.cadastralwebmap-farbe,ch.swisstopo.amtliches-strassenverzeichnis,ch.bfs.gebaeude_wohnungs_register,KML||https://tinyurl.com/yy7ya4g9/FR/2262_bdg_erw.kml" TargetMode="External"/><Relationship Id="rId1254" Type="http://schemas.openxmlformats.org/officeDocument/2006/relationships/hyperlink" Target="https://map.geo.admin.ch/?zoom=13&amp;E=2582750.25&amp;N=1178382.875&amp;layers=ch.kantone.cadastralwebmap-farbe,ch.swisstopo.amtliches-strassenverzeichnis,ch.bfs.gebaeude_wohnungs_register,KML||https://tinyurl.com/yy7ya4g9/FR/2294_bdg_erw.kml" TargetMode="External"/><Relationship Id="rId1461" Type="http://schemas.openxmlformats.org/officeDocument/2006/relationships/hyperlink" Target="https://map.geo.admin.ch/?zoom=13&amp;E=2591346&amp;N=1191556.125&amp;layers=ch.kantone.cadastralwebmap-farbe,ch.swisstopo.amtliches-strassenverzeichnis,ch.bfs.gebaeude_wohnungs_register,KML||https://tinyurl.com/yy7ya4g9/FR/2308_bdg_erw.kml" TargetMode="External"/><Relationship Id="rId929" Type="http://schemas.openxmlformats.org/officeDocument/2006/relationships/hyperlink" Target="https://map.geo.admin.ch/?zoom=13&amp;E=2566053.743&amp;N=1180104.082&amp;layers=ch.kantone.cadastralwebmap-farbe,ch.swisstopo.amtliches-strassenverzeichnis,ch.bfs.gebaeude_wohnungs_register,KML||https://tinyurl.com/yy7ya4g9/FR/2237_bdg_erw.kml" TargetMode="External"/><Relationship Id="rId1114" Type="http://schemas.openxmlformats.org/officeDocument/2006/relationships/hyperlink" Target="https://map.geo.admin.ch/?zoom=13&amp;E=2573394.513&amp;N=1194232.384&amp;layers=ch.kantone.cadastralwebmap-farbe,ch.swisstopo.amtliches-strassenverzeichnis,ch.bfs.gebaeude_wohnungs_register,KML||https://tinyurl.com/yy7ya4g9/FR/2275_bdg_erw.kml" TargetMode="External"/><Relationship Id="rId1321" Type="http://schemas.openxmlformats.org/officeDocument/2006/relationships/hyperlink" Target="https://map.geo.admin.ch/?zoom=13&amp;E=2584319.045&amp;N=1188841.783&amp;layers=ch.kantone.cadastralwebmap-farbe,ch.swisstopo.amtliches-strassenverzeichnis,ch.bfs.gebaeude_wohnungs_register,KML||https://tinyurl.com/yy7ya4g9/FR/2305_bdg_erw.kml" TargetMode="External"/><Relationship Id="rId1559" Type="http://schemas.openxmlformats.org/officeDocument/2006/relationships/hyperlink" Target="https://map.geo.admin.ch/?zoom=13&amp;E=2591380.75&amp;N=1190988.875&amp;layers=ch.kantone.cadastralwebmap-farbe,ch.swisstopo.amtliches-strassenverzeichnis,ch.bfs.gebaeude_wohnungs_register,KML||https://tinyurl.com/yy7ya4g9/FR/2308_bdg_erw.kml" TargetMode="External"/><Relationship Id="rId1766" Type="http://schemas.openxmlformats.org/officeDocument/2006/relationships/hyperlink" Target="https://map.geo.admin.ch/?zoom=13&amp;E=2558621.613&amp;N=1153088.295&amp;layers=ch.kantone.cadastralwebmap-farbe,ch.swisstopo.amtliches-strassenverzeichnis,ch.bfs.gebaeude_wohnungs_register,KML||https://tinyurl.com/yy7ya4g9/FR/2325_bdg_erw.kml" TargetMode="External"/><Relationship Id="rId1973" Type="http://schemas.openxmlformats.org/officeDocument/2006/relationships/hyperlink" Target="https://map.geo.admin.ch/?zoom=13&amp;E=2560528.949&amp;N=1151656.864&amp;layers=ch.kantone.cadastralwebmap-farbe,ch.swisstopo.amtliches-strassenverzeichnis,ch.bfs.gebaeude_wohnungs_register,KML||https://tinyurl.com/yy7ya4g9/FR/2325_bdg_erw.kml" TargetMode="External"/><Relationship Id="rId58" Type="http://schemas.openxmlformats.org/officeDocument/2006/relationships/hyperlink" Target="https://map.geo.admin.ch/?zoom=13&amp;E=2565739.597&amp;N=1185069.274&amp;layers=ch.kantone.cadastralwebmap-farbe,ch.swisstopo.amtliches-strassenverzeichnis,ch.bfs.gebaeude_wohnungs_register,KML||https://tinyurl.com/yy7ya4g9/FR/2029_bdg_erw.kml" TargetMode="External"/><Relationship Id="rId1419" Type="http://schemas.openxmlformats.org/officeDocument/2006/relationships/hyperlink" Target="https://map.geo.admin.ch/?zoom=13&amp;E=2590488.25&amp;N=1190384.875&amp;layers=ch.kantone.cadastralwebmap-farbe,ch.swisstopo.amtliches-strassenverzeichnis,ch.bfs.gebaeude_wohnungs_register,KML||https://tinyurl.com/yy7ya4g9/FR/2308_bdg_erw.kml" TargetMode="External"/><Relationship Id="rId1626" Type="http://schemas.openxmlformats.org/officeDocument/2006/relationships/hyperlink" Target="https://map.geo.admin.ch/?zoom=13&amp;E=2593312.25&amp;N=1192153.375&amp;layers=ch.kantone.cadastralwebmap-farbe,ch.swisstopo.amtliches-strassenverzeichnis,ch.bfs.gebaeude_wohnungs_register,KML||https://tinyurl.com/yy7ya4g9/FR/2308_bdg_erw.kml" TargetMode="External"/><Relationship Id="rId1833" Type="http://schemas.openxmlformats.org/officeDocument/2006/relationships/hyperlink" Target="https://map.geo.admin.ch/?zoom=13&amp;E=2561365.965&amp;N=1153310.559&amp;layers=ch.kantone.cadastralwebmap-farbe,ch.swisstopo.amtliches-strassenverzeichnis,ch.bfs.gebaeude_wohnungs_register,KML||https://tinyurl.com/yy7ya4g9/FR/2325_bdg_erw.kml" TargetMode="External"/><Relationship Id="rId1900" Type="http://schemas.openxmlformats.org/officeDocument/2006/relationships/hyperlink" Target="https://map.geo.admin.ch/?zoom=13&amp;E=2561126.685&amp;N=1152350.526&amp;layers=ch.kantone.cadastralwebmap-farbe,ch.swisstopo.amtliches-strassenverzeichnis,ch.bfs.gebaeude_wohnungs_register,KML||https://tinyurl.com/yy7ya4g9/FR/2325_bdg_erw.kml" TargetMode="External"/><Relationship Id="rId274" Type="http://schemas.openxmlformats.org/officeDocument/2006/relationships/hyperlink" Target="https://map.geo.admin.ch/?zoom=13&amp;E=2554201.119&amp;N=1161824.378&amp;layers=ch.kantone.cadastralwebmap-farbe,ch.swisstopo.amtliches-strassenverzeichnis,ch.bfs.gebaeude_wohnungs_register,KML||https://tinyurl.com/yy7ya4g9/FR/2097_bdg_erw.kml" TargetMode="External"/><Relationship Id="rId481" Type="http://schemas.openxmlformats.org/officeDocument/2006/relationships/hyperlink" Target="https://map.geo.admin.ch/?zoom=13&amp;E=2571695.732&amp;N=1162126.76&amp;layers=ch.kantone.cadastralwebmap-farbe,ch.swisstopo.amtliches-strassenverzeichnis,ch.bfs.gebaeude_wohnungs_register,KML||https://tinyurl.com/yy7ya4g9/FR/2125_bdg_erw.kml" TargetMode="External"/><Relationship Id="rId134" Type="http://schemas.openxmlformats.org/officeDocument/2006/relationships/hyperlink" Target="https://map.geo.admin.ch/?zoom=13&amp;E=2567370&amp;N=1190960&amp;layers=ch.kantone.cadastralwebmap-farbe,ch.swisstopo.amtliches-strassenverzeichnis,ch.bfs.gebaeude_wohnungs_register,KML||https://tinyurl.com/yy7ya4g9/FR/2053_bdg_erw.kml" TargetMode="External"/><Relationship Id="rId579" Type="http://schemas.openxmlformats.org/officeDocument/2006/relationships/hyperlink" Target="https://map.geo.admin.ch/?zoom=13&amp;E=2571460.415&amp;N=1166024.012&amp;layers=ch.kantone.cadastralwebmap-farbe,ch.swisstopo.amtliches-strassenverzeichnis,ch.bfs.gebaeude_wohnungs_register,KML||https://tinyurl.com/yy7ya4g9/FR/2148_bdg_erw.kml" TargetMode="External"/><Relationship Id="rId786" Type="http://schemas.openxmlformats.org/officeDocument/2006/relationships/hyperlink" Target="https://map.geo.admin.ch/?zoom=13&amp;E=2571098.354&amp;N=1179388.028&amp;layers=ch.kantone.cadastralwebmap-farbe,ch.swisstopo.amtliches-strassenverzeichnis,ch.bfs.gebaeude_wohnungs_register,KML||https://tinyurl.com/yy7ya4g9/FR/2211_bdg_erw.kml" TargetMode="External"/><Relationship Id="rId993" Type="http://schemas.openxmlformats.org/officeDocument/2006/relationships/hyperlink" Target="https://map.geo.admin.ch/?zoom=13&amp;E=2576329.094&amp;N=1191137.143&amp;layers=ch.kantone.cadastralwebmap-farbe,ch.swisstopo.amtliches-strassenverzeichnis,ch.bfs.gebaeude_wohnungs_register,KML||https://tinyurl.com/yy7ya4g9/FR/2254_bdg_erw.kml" TargetMode="External"/><Relationship Id="rId341" Type="http://schemas.openxmlformats.org/officeDocument/2006/relationships/hyperlink" Target="https://map.geo.admin.ch/?zoom=13&amp;E=2574882.5&amp;N=1164192.75&amp;layers=ch.kantone.cadastralwebmap-farbe,ch.swisstopo.amtliches-strassenverzeichnis,ch.bfs.gebaeude_wohnungs_register,KML||https://tinyurl.com/yy7ya4g9/FR/2123_bdg_erw.kml" TargetMode="External"/><Relationship Id="rId439" Type="http://schemas.openxmlformats.org/officeDocument/2006/relationships/hyperlink" Target="https://map.geo.admin.ch/?zoom=13&amp;E=2571911.63&amp;N=1161561.182&amp;layers=ch.kantone.cadastralwebmap-farbe,ch.swisstopo.amtliches-strassenverzeichnis,ch.bfs.gebaeude_wohnungs_register,KML||https://tinyurl.com/yy7ya4g9/FR/2125_bdg_erw.kml" TargetMode="External"/><Relationship Id="rId646" Type="http://schemas.openxmlformats.org/officeDocument/2006/relationships/hyperlink" Target="https://map.geo.admin.ch/?zoom=13&amp;E=2574123.467&amp;N=1157767.801&amp;layers=ch.kantone.cadastralwebmap-farbe,ch.swisstopo.amtliches-strassenverzeichnis,ch.bfs.gebaeude_wohnungs_register,KML||https://tinyurl.com/yy7ya4g9/FR/2162_bdg_erw.kml" TargetMode="External"/><Relationship Id="rId1069" Type="http://schemas.openxmlformats.org/officeDocument/2006/relationships/hyperlink" Target="https://map.geo.admin.ch/?zoom=13&amp;E=2582157.047&amp;N=1202489.422&amp;layers=ch.kantone.cadastralwebmap-farbe,ch.swisstopo.amtliches-strassenverzeichnis,ch.bfs.gebaeude_wohnungs_register,KML||https://tinyurl.com/yy7ya4g9/FR/2265_bdg_erw.kml" TargetMode="External"/><Relationship Id="rId1276" Type="http://schemas.openxmlformats.org/officeDocument/2006/relationships/hyperlink" Target="https://map.geo.admin.ch/?zoom=13&amp;E=2589482&amp;N=1177891&amp;layers=ch.kantone.cadastralwebmap-farbe,ch.swisstopo.amtliches-strassenverzeichnis,ch.bfs.gebaeude_wohnungs_register,KML||https://tinyurl.com/yy7ya4g9/FR/2299_bdg_erw.kml" TargetMode="External"/><Relationship Id="rId1483" Type="http://schemas.openxmlformats.org/officeDocument/2006/relationships/hyperlink" Target="https://map.geo.admin.ch/?zoom=13&amp;E=2590776.5&amp;N=1190953.625&amp;layers=ch.kantone.cadastralwebmap-farbe,ch.swisstopo.amtliches-strassenverzeichnis,ch.bfs.gebaeude_wohnungs_register,KML||https://tinyurl.com/yy7ya4g9/FR/2308_bdg_erw.kml" TargetMode="External"/><Relationship Id="rId2022" Type="http://schemas.openxmlformats.org/officeDocument/2006/relationships/hyperlink" Target="https://map.geo.admin.ch/?zoom=13&amp;E=2558948.861&amp;N=1153428.291&amp;layers=ch.kantone.cadastralwebmap-farbe,ch.swisstopo.amtliches-strassenverzeichnis,ch.bfs.gebaeude_wohnungs_register,KML||https://tinyurl.com/yy7ya4g9/FR/2325_bdg_erw.kml" TargetMode="External"/><Relationship Id="rId201" Type="http://schemas.openxmlformats.org/officeDocument/2006/relationships/hyperlink" Target="https://map.geo.admin.ch/?zoom=13&amp;E=2552445.271&amp;N=1186671.612&amp;layers=ch.kantone.cadastralwebmap-farbe,ch.swisstopo.amtliches-strassenverzeichnis,ch.bfs.gebaeude_wohnungs_register,KML||https://tinyurl.com/yy7ya4g9/FR/2055_bdg_erw.kml" TargetMode="External"/><Relationship Id="rId506" Type="http://schemas.openxmlformats.org/officeDocument/2006/relationships/hyperlink" Target="https://map.geo.admin.ch/?zoom=13&amp;E=2577117.25&amp;N=1163041.625&amp;layers=ch.kantone.cadastralwebmap-farbe,ch.swisstopo.amtliches-strassenverzeichnis,ch.bfs.gebaeude_wohnungs_register,KML||https://tinyurl.com/yy7ya4g9/FR/2130_bdg_erw.kml" TargetMode="External"/><Relationship Id="rId853" Type="http://schemas.openxmlformats.org/officeDocument/2006/relationships/hyperlink" Target="https://map.geo.admin.ch/?zoom=13&amp;E=2574005.487&amp;N=1178964.618&amp;layers=ch.kantone.cadastralwebmap-farbe,ch.swisstopo.amtliches-strassenverzeichnis,ch.bfs.gebaeude_wohnungs_register,KML||https://tinyurl.com/yy7ya4g9/FR/2233_bdg_erw.kml" TargetMode="External"/><Relationship Id="rId1136" Type="http://schemas.openxmlformats.org/officeDocument/2006/relationships/hyperlink" Target="https://map.geo.admin.ch/?zoom=13&amp;E=2580352.854&amp;N=1199434.146&amp;layers=ch.kantone.cadastralwebmap-farbe,ch.swisstopo.amtliches-strassenverzeichnis,ch.bfs.gebaeude_wohnungs_register,KML||https://tinyurl.com/yy7ya4g9/FR/2275_bdg_erw.kml" TargetMode="External"/><Relationship Id="rId1690" Type="http://schemas.openxmlformats.org/officeDocument/2006/relationships/hyperlink" Target="https://map.geo.admin.ch/?zoom=13&amp;E=2586158&amp;N=1190422&amp;layers=ch.kantone.cadastralwebmap-farbe,ch.swisstopo.amtliches-strassenverzeichnis,ch.bfs.gebaeude_wohnungs_register,KML||https://tinyurl.com/yy7ya4g9/FR/2309_bdg_erw.kml" TargetMode="External"/><Relationship Id="rId1788" Type="http://schemas.openxmlformats.org/officeDocument/2006/relationships/hyperlink" Target="https://map.geo.admin.ch/?zoom=13&amp;E=2561718.26&amp;N=1152492.58&amp;layers=ch.kantone.cadastralwebmap-farbe,ch.swisstopo.amtliches-strassenverzeichnis,ch.bfs.gebaeude_wohnungs_register,KML||https://tinyurl.com/yy7ya4g9/FR/2325_bdg_erw.kml" TargetMode="External"/><Relationship Id="rId1995" Type="http://schemas.openxmlformats.org/officeDocument/2006/relationships/hyperlink" Target="https://map.geo.admin.ch/?zoom=13&amp;E=2560159.473&amp;N=1153709.282&amp;layers=ch.kantone.cadastralwebmap-farbe,ch.swisstopo.amtliches-strassenverzeichnis,ch.bfs.gebaeude_wohnungs_register,KML||https://tinyurl.com/yy7ya4g9/FR/2325_bdg_erw.kml" TargetMode="External"/><Relationship Id="rId713" Type="http://schemas.openxmlformats.org/officeDocument/2006/relationships/hyperlink" Target="https://map.geo.admin.ch/?zoom=13&amp;E=2579567.5&amp;N=1184745.375&amp;layers=ch.kantone.cadastralwebmap-farbe,ch.swisstopo.amtliches-strassenverzeichnis,ch.bfs.gebaeude_wohnungs_register,KML||https://tinyurl.com/yy7ya4g9/FR/2196_bdg_erw.kml" TargetMode="External"/><Relationship Id="rId920" Type="http://schemas.openxmlformats.org/officeDocument/2006/relationships/hyperlink" Target="https://map.geo.admin.ch/?zoom=13&amp;E=2571784.79&amp;N=1175595.569&amp;layers=ch.kantone.cadastralwebmap-farbe,ch.swisstopo.amtliches-strassenverzeichnis,ch.bfs.gebaeude_wohnungs_register,KML||https://tinyurl.com/yy7ya4g9/FR/2236_bdg_erw.kml" TargetMode="External"/><Relationship Id="rId1343" Type="http://schemas.openxmlformats.org/officeDocument/2006/relationships/hyperlink" Target="https://map.geo.admin.ch/?zoom=13&amp;E=2593260.369&amp;N=1191658.455&amp;layers=ch.kantone.cadastralwebmap-farbe,ch.swisstopo.amtliches-strassenverzeichnis,ch.bfs.gebaeude_wohnungs_register,KML||https://tinyurl.com/yy7ya4g9/FR/2308_bdg_erw.kml" TargetMode="External"/><Relationship Id="rId1550" Type="http://schemas.openxmlformats.org/officeDocument/2006/relationships/hyperlink" Target="https://map.geo.admin.ch/?zoom=13&amp;E=2591434.25&amp;N=1191041.875&amp;layers=ch.kantone.cadastralwebmap-farbe,ch.swisstopo.amtliches-strassenverzeichnis,ch.bfs.gebaeude_wohnungs_register,KML||https://tinyurl.com/yy7ya4g9/FR/2308_bdg_erw.kml" TargetMode="External"/><Relationship Id="rId1648" Type="http://schemas.openxmlformats.org/officeDocument/2006/relationships/hyperlink" Target="https://map.geo.admin.ch/?zoom=13&amp;E=2590302.42&amp;N=1190246&amp;layers=ch.kantone.cadastralwebmap-farbe,ch.swisstopo.amtliches-strassenverzeichnis,ch.bfs.gebaeude_wohnungs_register,KML||https://tinyurl.com/yy7ya4g9/FR/2308_bdg_erw.kml" TargetMode="External"/><Relationship Id="rId1203" Type="http://schemas.openxmlformats.org/officeDocument/2006/relationships/hyperlink" Target="https://map.geo.admin.ch/?zoom=13&amp;E=2575686.562&amp;N=1201477.451&amp;layers=ch.kantone.cadastralwebmap-farbe,ch.swisstopo.amtliches-strassenverzeichnis,ch.bfs.gebaeude_wohnungs_register,KML||https://tinyurl.com/yy7ya4g9/FR/2284_bdg_erw.kml" TargetMode="External"/><Relationship Id="rId1410" Type="http://schemas.openxmlformats.org/officeDocument/2006/relationships/hyperlink" Target="https://map.geo.admin.ch/?zoom=13&amp;E=2590551&amp;N=1190385.625&amp;layers=ch.kantone.cadastralwebmap-farbe,ch.swisstopo.amtliches-strassenverzeichnis,ch.bfs.gebaeude_wohnungs_register,KML||https://tinyurl.com/yy7ya4g9/FR/2308_bdg_erw.kml" TargetMode="External"/><Relationship Id="rId1508" Type="http://schemas.openxmlformats.org/officeDocument/2006/relationships/hyperlink" Target="https://map.geo.admin.ch/?zoom=13&amp;E=2590599.25&amp;N=1190214.625&amp;layers=ch.kantone.cadastralwebmap-farbe,ch.swisstopo.amtliches-strassenverzeichnis,ch.bfs.gebaeude_wohnungs_register,KML||https://tinyurl.com/yy7ya4g9/FR/2308_bdg_erw.kml" TargetMode="External"/><Relationship Id="rId1855" Type="http://schemas.openxmlformats.org/officeDocument/2006/relationships/hyperlink" Target="https://map.geo.admin.ch/?zoom=13&amp;E=2562166.243&amp;N=1152412.933&amp;layers=ch.kantone.cadastralwebmap-farbe,ch.swisstopo.amtliches-strassenverzeichnis,ch.bfs.gebaeude_wohnungs_register,KML||https://tinyurl.com/yy7ya4g9/FR/2325_bdg_erw.kml" TargetMode="External"/><Relationship Id="rId1715" Type="http://schemas.openxmlformats.org/officeDocument/2006/relationships/hyperlink" Target="https://map.geo.admin.ch/?zoom=13&amp;E=2554597.187&amp;N=1151324.893&amp;layers=ch.kantone.cadastralwebmap-farbe,ch.swisstopo.amtliches-strassenverzeichnis,ch.bfs.gebaeude_wohnungs_register,KML||https://tinyurl.com/yy7ya4g9/FR/2321_bdg_erw.kml" TargetMode="External"/><Relationship Id="rId1922" Type="http://schemas.openxmlformats.org/officeDocument/2006/relationships/hyperlink" Target="https://map.geo.admin.ch/?zoom=13&amp;E=2563282.27&amp;N=1152026.409&amp;layers=ch.kantone.cadastralwebmap-farbe,ch.swisstopo.amtliches-strassenverzeichnis,ch.bfs.gebaeude_wohnungs_register,KML||https://tinyurl.com/yy7ya4g9/FR/2325_bdg_erw.kml" TargetMode="External"/><Relationship Id="rId296" Type="http://schemas.openxmlformats.org/officeDocument/2006/relationships/hyperlink" Target="https://map.geo.admin.ch/?zoom=13&amp;E=2560756.2&amp;N=1166631.3&amp;layers=ch.kantone.cadastralwebmap-farbe,ch.swisstopo.amtliches-strassenverzeichnis,ch.bfs.gebaeude_wohnungs_register,KML||https://tinyurl.com/yy7ya4g9/FR/2113_bdg_erw.kml" TargetMode="External"/><Relationship Id="rId156" Type="http://schemas.openxmlformats.org/officeDocument/2006/relationships/hyperlink" Target="https://map.geo.admin.ch/?zoom=13&amp;E=2555384.713&amp;N=1189020.303&amp;layers=ch.kantone.cadastralwebmap-farbe,ch.swisstopo.amtliches-strassenverzeichnis,ch.bfs.gebaeude_wohnungs_register,KML||https://tinyurl.com/yy7ya4g9/FR/2054_bdg_erw.kml" TargetMode="External"/><Relationship Id="rId363" Type="http://schemas.openxmlformats.org/officeDocument/2006/relationships/hyperlink" Target="https://map.geo.admin.ch/?zoom=13&amp;E=2573785.655&amp;N=1162184.147&amp;layers=ch.kantone.cadastralwebmap-farbe,ch.swisstopo.amtliches-strassenverzeichnis,ch.bfs.gebaeude_wohnungs_register,KML||https://tinyurl.com/yy7ya4g9/FR/2124_bdg_erw.kml" TargetMode="External"/><Relationship Id="rId570" Type="http://schemas.openxmlformats.org/officeDocument/2006/relationships/hyperlink" Target="https://map.geo.admin.ch/?zoom=13&amp;E=2575247.25&amp;N=1171010.875&amp;layers=ch.kantone.cadastralwebmap-farbe,ch.swisstopo.amtliches-strassenverzeichnis,ch.bfs.gebaeude_wohnungs_register,KML||https://tinyurl.com/yy7ya4g9/FR/2147_bdg_erw.kml" TargetMode="External"/><Relationship Id="rId2044" Type="http://schemas.openxmlformats.org/officeDocument/2006/relationships/hyperlink" Target="https://map.geo.admin.ch/?zoom=13&amp;E=2562284.558&amp;N=1152490.07&amp;layers=ch.kantone.cadastralwebmap-farbe,ch.swisstopo.amtliches-strassenverzeichnis,ch.bfs.gebaeude_wohnungs_register,KML||https://tinyurl.com/yy7ya4g9/FR/2325_bdg_erw.kml" TargetMode="External"/><Relationship Id="rId223" Type="http://schemas.openxmlformats.org/officeDocument/2006/relationships/hyperlink" Target="https://map.geo.admin.ch/?zoom=13&amp;E=2551785.041&amp;N=1161971.392&amp;layers=ch.kantone.cadastralwebmap-farbe,ch.swisstopo.amtliches-strassenverzeichnis,ch.bfs.gebaeude_wohnungs_register,KML||https://tinyurl.com/yy7ya4g9/FR/2072_bdg_erw.kml" TargetMode="External"/><Relationship Id="rId430" Type="http://schemas.openxmlformats.org/officeDocument/2006/relationships/hyperlink" Target="https://map.geo.admin.ch/?zoom=13&amp;E=2571308.418&amp;N=1163987.736&amp;layers=ch.kantone.cadastralwebmap-farbe,ch.swisstopo.amtliches-strassenverzeichnis,ch.bfs.gebaeude_wohnungs_register,KML||https://tinyurl.com/yy7ya4g9/FR/2125_bdg_erw.kml" TargetMode="External"/><Relationship Id="rId668" Type="http://schemas.openxmlformats.org/officeDocument/2006/relationships/hyperlink" Target="https://map.geo.admin.ch/?zoom=13&amp;E=2578509.076&amp;N=1164974.58&amp;layers=ch.kantone.cadastralwebmap-farbe,ch.swisstopo.amtliches-strassenverzeichnis,ch.bfs.gebaeude_wohnungs_register,KML||https://tinyurl.com/yy7ya4g9/FR/2163_bdg_erw.kml" TargetMode="External"/><Relationship Id="rId875" Type="http://schemas.openxmlformats.org/officeDocument/2006/relationships/hyperlink" Target="https://map.geo.admin.ch/?zoom=13&amp;E=2575371&amp;N=1187480&amp;layers=ch.kantone.cadastralwebmap-farbe,ch.swisstopo.amtliches-strassenverzeichnis,ch.bfs.gebaeude_wohnungs_register,KML||https://tinyurl.com/yy7ya4g9/FR/2235_bdg_erw.kml" TargetMode="External"/><Relationship Id="rId1060" Type="http://schemas.openxmlformats.org/officeDocument/2006/relationships/hyperlink" Target="https://map.geo.admin.ch/?zoom=13&amp;E=2581208.6&amp;N=1202856.5&amp;layers=ch.kantone.cadastralwebmap-farbe,ch.swisstopo.amtliches-strassenverzeichnis,ch.bfs.gebaeude_wohnungs_register,KML||https://tinyurl.com/yy7ya4g9/FR/2265_bdg_erw.kml" TargetMode="External"/><Relationship Id="rId1298" Type="http://schemas.openxmlformats.org/officeDocument/2006/relationships/hyperlink" Target="https://map.geo.admin.ch/?zoom=13&amp;E=2585693.431&amp;N=1177470.419&amp;layers=ch.kantone.cadastralwebmap-farbe,ch.swisstopo.amtliches-strassenverzeichnis,ch.bfs.gebaeude_wohnungs_register,KML||https://tinyurl.com/yy7ya4g9/FR/2300_bdg_erw.kml" TargetMode="External"/><Relationship Id="rId528" Type="http://schemas.openxmlformats.org/officeDocument/2006/relationships/hyperlink" Target="https://map.geo.admin.ch/?zoom=13&amp;E=2569113.94&amp;N=1156733.533&amp;layers=ch.kantone.cadastralwebmap-farbe,ch.swisstopo.amtliches-strassenverzeichnis,ch.bfs.gebaeude_wohnungs_register,KML||https://tinyurl.com/yy7ya4g9/FR/2135_bdg_erw.kml" TargetMode="External"/><Relationship Id="rId735" Type="http://schemas.openxmlformats.org/officeDocument/2006/relationships/hyperlink" Target="https://map.geo.admin.ch/?zoom=13&amp;E=2578456.164&amp;N=1181182.594&amp;layers=ch.kantone.cadastralwebmap-farbe,ch.swisstopo.amtliches-strassenverzeichnis,ch.bfs.gebaeude_wohnungs_register,KML||https://tinyurl.com/yy7ya4g9/FR/2206_bdg_erw.kml" TargetMode="External"/><Relationship Id="rId942" Type="http://schemas.openxmlformats.org/officeDocument/2006/relationships/hyperlink" Target="https://map.geo.admin.ch/?zoom=13&amp;E=2576042.375&amp;N=1177369.625&amp;layers=ch.kantone.cadastralwebmap-farbe,ch.swisstopo.amtliches-strassenverzeichnis,ch.bfs.gebaeude_wohnungs_register,KML||https://tinyurl.com/yy7ya4g9/FR/2238_bdg_erw.kml" TargetMode="External"/><Relationship Id="rId1158" Type="http://schemas.openxmlformats.org/officeDocument/2006/relationships/hyperlink" Target="https://map.geo.admin.ch/?zoom=13&amp;E=2578243.458&amp;N=1199521.799&amp;layers=ch.kantone.cadastralwebmap-farbe,ch.swisstopo.amtliches-strassenverzeichnis,ch.bfs.gebaeude_wohnungs_register,KML||https://tinyurl.com/yy7ya4g9/FR/2275_bdg_erw.kml" TargetMode="External"/><Relationship Id="rId1365" Type="http://schemas.openxmlformats.org/officeDocument/2006/relationships/hyperlink" Target="https://map.geo.admin.ch/?zoom=13&amp;E=2592880.62&amp;N=1190395.35&amp;layers=ch.kantone.cadastralwebmap-farbe,ch.swisstopo.amtliches-strassenverzeichnis,ch.bfs.gebaeude_wohnungs_register,KML||https://tinyurl.com/yy7ya4g9/FR/2308_bdg_erw.kml" TargetMode="External"/><Relationship Id="rId1572" Type="http://schemas.openxmlformats.org/officeDocument/2006/relationships/hyperlink" Target="https://map.geo.admin.ch/?zoom=13&amp;E=2590851&amp;N=1190222.625&amp;layers=ch.kantone.cadastralwebmap-farbe,ch.swisstopo.amtliches-strassenverzeichnis,ch.bfs.gebaeude_wohnungs_register,KML||https://tinyurl.com/yy7ya4g9/FR/2308_bdg_erw.kml" TargetMode="External"/><Relationship Id="rId1018" Type="http://schemas.openxmlformats.org/officeDocument/2006/relationships/hyperlink" Target="https://map.geo.admin.ch/?zoom=13&amp;E=2577390&amp;N=1191460&amp;layers=ch.kantone.cadastralwebmap-farbe,ch.swisstopo.amtliches-strassenverzeichnis,ch.bfs.gebaeude_wohnungs_register,KML||https://tinyurl.com/yy7ya4g9/FR/2262_bdg_erw.kml" TargetMode="External"/><Relationship Id="rId1225" Type="http://schemas.openxmlformats.org/officeDocument/2006/relationships/hyperlink" Target="https://map.geo.admin.ch/?zoom=13&amp;E=2580852.915&amp;N=1188799.119&amp;layers=ch.kantone.cadastralwebmap-farbe,ch.swisstopo.amtliches-strassenverzeichnis,ch.bfs.gebaeude_wohnungs_register,KML||https://tinyurl.com/yy7ya4g9/FR/2293_bdg_erw.kml" TargetMode="External"/><Relationship Id="rId1432" Type="http://schemas.openxmlformats.org/officeDocument/2006/relationships/hyperlink" Target="https://map.geo.admin.ch/?zoom=13&amp;E=2591618&amp;N=1191202.375&amp;layers=ch.kantone.cadastralwebmap-farbe,ch.swisstopo.amtliches-strassenverzeichnis,ch.bfs.gebaeude_wohnungs_register,KML||https://tinyurl.com/yy7ya4g9/FR/2308_bdg_erw.kml" TargetMode="External"/><Relationship Id="rId1877" Type="http://schemas.openxmlformats.org/officeDocument/2006/relationships/hyperlink" Target="https://map.geo.admin.ch/?zoom=13&amp;E=2559077.449&amp;N=1153354.358&amp;layers=ch.kantone.cadastralwebmap-farbe,ch.swisstopo.amtliches-strassenverzeichnis,ch.bfs.gebaeude_wohnungs_register,KML||https://tinyurl.com/yy7ya4g9/FR/2325_bdg_erw.kml" TargetMode="External"/><Relationship Id="rId71" Type="http://schemas.openxmlformats.org/officeDocument/2006/relationships/hyperlink" Target="https://map.geo.admin.ch/?zoom=13&amp;E=2553505.555&amp;N=1181493.765&amp;layers=ch.kantone.cadastralwebmap-farbe,ch.swisstopo.amtliches-strassenverzeichnis,ch.bfs.gebaeude_wohnungs_register,KML||https://tinyurl.com/yy7ya4g9/FR/2035_bdg_erw.kml" TargetMode="External"/><Relationship Id="rId802" Type="http://schemas.openxmlformats.org/officeDocument/2006/relationships/hyperlink" Target="https://map.geo.admin.ch/?zoom=13&amp;E=2580188.636&amp;N=1177599.436&amp;layers=ch.kantone.cadastralwebmap-farbe,ch.swisstopo.amtliches-strassenverzeichnis,ch.bfs.gebaeude_wohnungs_register,KML||https://tinyurl.com/yy7ya4g9/FR/2220_bdg_erw.kml" TargetMode="External"/><Relationship Id="rId1737" Type="http://schemas.openxmlformats.org/officeDocument/2006/relationships/hyperlink" Target="https://map.geo.admin.ch/?zoom=13&amp;E=2558706&amp;N=1152936&amp;layers=ch.kantone.cadastralwebmap-farbe,ch.swisstopo.amtliches-strassenverzeichnis,ch.bfs.gebaeude_wohnungs_register,KML||https://tinyurl.com/yy7ya4g9/FR/2325_bdg_erw.kml" TargetMode="External"/><Relationship Id="rId1944" Type="http://schemas.openxmlformats.org/officeDocument/2006/relationships/hyperlink" Target="https://map.geo.admin.ch/?zoom=13&amp;E=2562451.496&amp;N=1152062.075&amp;layers=ch.kantone.cadastralwebmap-farbe,ch.swisstopo.amtliches-strassenverzeichnis,ch.bfs.gebaeude_wohnungs_register,KML||https://tinyurl.com/yy7ya4g9/FR/2325_bdg_erw.kml" TargetMode="External"/><Relationship Id="rId29" Type="http://schemas.openxmlformats.org/officeDocument/2006/relationships/hyperlink" Target="https://map.geo.admin.ch/?zoom=13&amp;E=2560295.5&amp;N=1183560.375&amp;layers=ch.kantone.cadastralwebmap-farbe,ch.swisstopo.amtliches-strassenverzeichnis,ch.bfs.gebaeude_wohnungs_register,KML||https://tinyurl.com/yy7ya4g9/FR/2016_bdg_erw.kml" TargetMode="External"/><Relationship Id="rId178" Type="http://schemas.openxmlformats.org/officeDocument/2006/relationships/hyperlink" Target="https://map.geo.admin.ch/?zoom=13&amp;E=2555622&amp;N=1188888&amp;layers=ch.kantone.cadastralwebmap-farbe,ch.swisstopo.amtliches-strassenverzeichnis,ch.bfs.gebaeude_wohnungs_register,KML||https://tinyurl.com/yy7ya4g9/FR/2054_bdg_erw.kml" TargetMode="External"/><Relationship Id="rId1804" Type="http://schemas.openxmlformats.org/officeDocument/2006/relationships/hyperlink" Target="https://map.geo.admin.ch/?zoom=13&amp;E=2558526.071&amp;N=1153701.924&amp;layers=ch.kantone.cadastralwebmap-farbe,ch.swisstopo.amtliches-strassenverzeichnis,ch.bfs.gebaeude_wohnungs_register,KML||https://tinyurl.com/yy7ya4g9/FR/2325_bdg_erw.kml" TargetMode="External"/><Relationship Id="rId385" Type="http://schemas.openxmlformats.org/officeDocument/2006/relationships/hyperlink" Target="https://map.geo.admin.ch/?zoom=13&amp;E=2570293&amp;N=1162908&amp;layers=ch.kantone.cadastralwebmap-farbe,ch.swisstopo.amtliches-strassenverzeichnis,ch.bfs.gebaeude_wohnungs_register,KML||https://tinyurl.com/yy7ya4g9/FR/2125_bdg_erw.kml" TargetMode="External"/><Relationship Id="rId592" Type="http://schemas.openxmlformats.org/officeDocument/2006/relationships/hyperlink" Target="https://map.geo.admin.ch/?zoom=13&amp;E=2571071.637&amp;N=1165844.121&amp;layers=ch.kantone.cadastralwebmap-farbe,ch.swisstopo.amtliches-strassenverzeichnis,ch.bfs.gebaeude_wohnungs_register,KML||https://tinyurl.com/yy7ya4g9/FR/2148_bdg_erw.kml" TargetMode="External"/><Relationship Id="rId2066" Type="http://schemas.openxmlformats.org/officeDocument/2006/relationships/hyperlink" Target="https://map.geo.admin.ch/?zoom=13&amp;E=2557853.25&amp;N=1153797.625&amp;layers=ch.kantone.cadastralwebmap-farbe,ch.swisstopo.amtliches-strassenverzeichnis,ch.bfs.gebaeude_wohnungs_register,KML||https://tinyurl.com/yy7ya4g9/FR/2333_bdg_erw.kml" TargetMode="External"/><Relationship Id="rId245" Type="http://schemas.openxmlformats.org/officeDocument/2006/relationships/hyperlink" Target="https://map.geo.admin.ch/?zoom=13&amp;E=2560424.178&amp;N=1173092.205&amp;layers=ch.kantone.cadastralwebmap-farbe,ch.swisstopo.amtliches-strassenverzeichnis,ch.bfs.gebaeude_wohnungs_register,KML||https://tinyurl.com/yy7ya4g9/FR/2096_bdg_erw.kml" TargetMode="External"/><Relationship Id="rId452" Type="http://schemas.openxmlformats.org/officeDocument/2006/relationships/hyperlink" Target="https://map.geo.admin.ch/?zoom=13&amp;E=2570870.281&amp;N=1162017.267&amp;layers=ch.kantone.cadastralwebmap-farbe,ch.swisstopo.amtliches-strassenverzeichnis,ch.bfs.gebaeude_wohnungs_register,KML||https://tinyurl.com/yy7ya4g9/FR/2125_bdg_erw.kml" TargetMode="External"/><Relationship Id="rId897" Type="http://schemas.openxmlformats.org/officeDocument/2006/relationships/hyperlink" Target="https://map.geo.admin.ch/?zoom=13&amp;E=2571895.2&amp;N=1175562.999&amp;layers=ch.kantone.cadastralwebmap-farbe,ch.swisstopo.amtliches-strassenverzeichnis,ch.bfs.gebaeude_wohnungs_register,KML||https://tinyurl.com/yy7ya4g9/FR/2236_bdg_erw.kml" TargetMode="External"/><Relationship Id="rId1082" Type="http://schemas.openxmlformats.org/officeDocument/2006/relationships/hyperlink" Target="https://map.geo.admin.ch/?zoom=13&amp;E=2581759.182&amp;N=1203228.806&amp;layers=ch.kantone.cadastralwebmap-farbe,ch.swisstopo.amtliches-strassenverzeichnis,ch.bfs.gebaeude_wohnungs_register,KML||https://tinyurl.com/yy7ya4g9/FR/2265_bdg_erw.kml" TargetMode="External"/><Relationship Id="rId105" Type="http://schemas.openxmlformats.org/officeDocument/2006/relationships/hyperlink" Target="https://map.geo.admin.ch/?zoom=13&amp;E=2563368.52&amp;N=1197237.674&amp;layers=ch.kantone.cadastralwebmap-farbe,ch.swisstopo.amtliches-strassenverzeichnis,ch.bfs.gebaeude_wohnungs_register,KML||https://tinyurl.com/yy7ya4g9/FR/2051_bdg_erw.kml" TargetMode="External"/><Relationship Id="rId312" Type="http://schemas.openxmlformats.org/officeDocument/2006/relationships/hyperlink" Target="https://map.geo.admin.ch/?zoom=13&amp;E=2567008.146&amp;N=1174965.487&amp;layers=ch.kantone.cadastralwebmap-farbe,ch.swisstopo.amtliches-strassenverzeichnis,ch.bfs.gebaeude_wohnungs_register,KML||https://tinyurl.com/yy7ya4g9/FR/2114_bdg_erw.kml" TargetMode="External"/><Relationship Id="rId757" Type="http://schemas.openxmlformats.org/officeDocument/2006/relationships/hyperlink" Target="https://map.geo.admin.ch/?zoom=13&amp;E=2578274.283&amp;N=1180183.871&amp;layers=ch.kantone.cadastralwebmap-farbe,ch.swisstopo.amtliches-strassenverzeichnis,ch.bfs.gebaeude_wohnungs_register,KML||https://tinyurl.com/yy7ya4g9/FR/2206_bdg_erw.kml" TargetMode="External"/><Relationship Id="rId964" Type="http://schemas.openxmlformats.org/officeDocument/2006/relationships/hyperlink" Target="https://map.geo.admin.ch/?zoom=13&amp;E=2575891.882&amp;N=1189872.149&amp;layers=ch.kantone.cadastralwebmap-farbe,ch.swisstopo.amtliches-strassenverzeichnis,ch.bfs.gebaeude_wohnungs_register,KML||https://tinyurl.com/yy7ya4g9/FR/2254_bdg_erw.kml" TargetMode="External"/><Relationship Id="rId1387" Type="http://schemas.openxmlformats.org/officeDocument/2006/relationships/hyperlink" Target="https://map.geo.admin.ch/?zoom=13&amp;E=2590150&amp;N=1190702.625&amp;layers=ch.kantone.cadastralwebmap-farbe,ch.swisstopo.amtliches-strassenverzeichnis,ch.bfs.gebaeude_wohnungs_register,KML||https://tinyurl.com/yy7ya4g9/FR/2308_bdg_erw.kml" TargetMode="External"/><Relationship Id="rId1594" Type="http://schemas.openxmlformats.org/officeDocument/2006/relationships/hyperlink" Target="https://map.geo.admin.ch/?zoom=13&amp;E=2591140.5&amp;N=1191595.375&amp;layers=ch.kantone.cadastralwebmap-farbe,ch.swisstopo.amtliches-strassenverzeichnis,ch.bfs.gebaeude_wohnungs_register,KML||https://tinyurl.com/yy7ya4g9/FR/2308_bdg_erw.kml" TargetMode="External"/><Relationship Id="rId93" Type="http://schemas.openxmlformats.org/officeDocument/2006/relationships/hyperlink" Target="https://map.geo.admin.ch/?zoom=13&amp;E=2562800.126&amp;N=1192580.161&amp;layers=ch.kantone.cadastralwebmap-farbe,ch.swisstopo.amtliches-strassenverzeichnis,ch.bfs.gebaeude_wohnungs_register,KML||https://tinyurl.com/yy7ya4g9/FR/2045_bdg_erw.kml" TargetMode="External"/><Relationship Id="rId617" Type="http://schemas.openxmlformats.org/officeDocument/2006/relationships/hyperlink" Target="https://map.geo.admin.ch/?zoom=13&amp;E=2570360.5&amp;N=1168006.125&amp;layers=ch.kantone.cadastralwebmap-farbe,ch.swisstopo.amtliches-strassenverzeichnis,ch.bfs.gebaeude_wohnungs_register,KML||https://tinyurl.com/yy7ya4g9/FR/2153_bdg_erw.kml" TargetMode="External"/><Relationship Id="rId824" Type="http://schemas.openxmlformats.org/officeDocument/2006/relationships/hyperlink" Target="https://map.geo.admin.ch/?zoom=13&amp;E=2577223.897&amp;N=1183574.717&amp;layers=ch.kantone.cadastralwebmap-farbe,ch.swisstopo.amtliches-strassenverzeichnis,ch.bfs.gebaeude_wohnungs_register,KML||https://tinyurl.com/yy7ya4g9/FR/2228_bdg_erw.kml" TargetMode="External"/><Relationship Id="rId1247" Type="http://schemas.openxmlformats.org/officeDocument/2006/relationships/hyperlink" Target="https://map.geo.admin.ch/?zoom=13&amp;E=2583120.537&amp;N=1178959.495&amp;layers=ch.kantone.cadastralwebmap-farbe,ch.swisstopo.amtliches-strassenverzeichnis,ch.bfs.gebaeude_wohnungs_register,KML||https://tinyurl.com/yy7ya4g9/FR/2294_bdg_erw.kml" TargetMode="External"/><Relationship Id="rId1454" Type="http://schemas.openxmlformats.org/officeDocument/2006/relationships/hyperlink" Target="https://map.geo.admin.ch/?zoom=13&amp;E=2590657.5&amp;N=1192131.375&amp;layers=ch.kantone.cadastralwebmap-farbe,ch.swisstopo.amtliches-strassenverzeichnis,ch.bfs.gebaeude_wohnungs_register,KML||https://tinyurl.com/yy7ya4g9/FR/2308_bdg_erw.kml" TargetMode="External"/><Relationship Id="rId1661" Type="http://schemas.openxmlformats.org/officeDocument/2006/relationships/hyperlink" Target="https://map.geo.admin.ch/?zoom=13&amp;E=2591773.5&amp;N=1192352.125&amp;layers=ch.kantone.cadastralwebmap-farbe,ch.swisstopo.amtliches-strassenverzeichnis,ch.bfs.gebaeude_wohnungs_register,KML||https://tinyurl.com/yy7ya4g9/FR/2308_bdg_erw.kml" TargetMode="External"/><Relationship Id="rId1899" Type="http://schemas.openxmlformats.org/officeDocument/2006/relationships/hyperlink" Target="https://map.geo.admin.ch/?zoom=13&amp;E=2561142.733&amp;N=1152338.066&amp;layers=ch.kantone.cadastralwebmap-farbe,ch.swisstopo.amtliches-strassenverzeichnis,ch.bfs.gebaeude_wohnungs_register,KML||https://tinyurl.com/yy7ya4g9/FR/2325_bdg_erw.kml" TargetMode="External"/><Relationship Id="rId1107" Type="http://schemas.openxmlformats.org/officeDocument/2006/relationships/hyperlink" Target="https://map.geo.admin.ch/?zoom=13&amp;E=2579609.5&amp;N=1197553.5&amp;layers=ch.kantone.cadastralwebmap-farbe,ch.swisstopo.amtliches-strassenverzeichnis,ch.bfs.gebaeude_wohnungs_register,KML||https://tinyurl.com/yy7ya4g9/FR/2275_bdg_erw.kml" TargetMode="External"/><Relationship Id="rId1314" Type="http://schemas.openxmlformats.org/officeDocument/2006/relationships/hyperlink" Target="https://map.geo.admin.ch/?zoom=13&amp;E=2586411.653&amp;N=1190160.775&amp;layers=ch.kantone.cadastralwebmap-farbe,ch.swisstopo.amtliches-strassenverzeichnis,ch.bfs.gebaeude_wohnungs_register,KML||https://tinyurl.com/yy7ya4g9/FR/2305_bdg_erw.kml" TargetMode="External"/><Relationship Id="rId1521" Type="http://schemas.openxmlformats.org/officeDocument/2006/relationships/hyperlink" Target="https://map.geo.admin.ch/?zoom=13&amp;E=2590525.75&amp;N=1190085.125&amp;layers=ch.kantone.cadastralwebmap-farbe,ch.swisstopo.amtliches-strassenverzeichnis,ch.bfs.gebaeude_wohnungs_register,KML||https://tinyurl.com/yy7ya4g9/FR/2308_bdg_erw.kml" TargetMode="External"/><Relationship Id="rId1759" Type="http://schemas.openxmlformats.org/officeDocument/2006/relationships/hyperlink" Target="https://map.geo.admin.ch/?zoom=13&amp;E=2559168.077&amp;N=1152152.569&amp;layers=ch.kantone.cadastralwebmap-farbe,ch.swisstopo.amtliches-strassenverzeichnis,ch.bfs.gebaeude_wohnungs_register,KML||https://tinyurl.com/yy7ya4g9/FR/2325_bdg_erw.kml" TargetMode="External"/><Relationship Id="rId1966" Type="http://schemas.openxmlformats.org/officeDocument/2006/relationships/hyperlink" Target="https://map.geo.admin.ch/?zoom=13&amp;E=2561599.75&amp;N=1152475.101&amp;layers=ch.kantone.cadastralwebmap-farbe,ch.swisstopo.amtliches-strassenverzeichnis,ch.bfs.gebaeude_wohnungs_register,KML||https://tinyurl.com/yy7ya4g9/FR/2325_bdg_erw.kml" TargetMode="External"/><Relationship Id="rId1619" Type="http://schemas.openxmlformats.org/officeDocument/2006/relationships/hyperlink" Target="https://map.geo.admin.ch/?zoom=13&amp;E=2593334.25&amp;N=1192161.125&amp;layers=ch.kantone.cadastralwebmap-farbe,ch.swisstopo.amtliches-strassenverzeichnis,ch.bfs.gebaeude_wohnungs_register,KML||https://tinyurl.com/yy7ya4g9/FR/2308_bdg_erw.kml" TargetMode="External"/><Relationship Id="rId1826" Type="http://schemas.openxmlformats.org/officeDocument/2006/relationships/hyperlink" Target="https://map.geo.admin.ch/?zoom=13&amp;E=2561331.849&amp;N=1153620.65&amp;layers=ch.kantone.cadastralwebmap-farbe,ch.swisstopo.amtliches-strassenverzeichnis,ch.bfs.gebaeude_wohnungs_register,KML||https://tinyurl.com/yy7ya4g9/FR/2325_bdg_erw.kml" TargetMode="External"/><Relationship Id="rId20" Type="http://schemas.openxmlformats.org/officeDocument/2006/relationships/hyperlink" Target="https://map.geo.admin.ch/?zoom=13&amp;E=2556777.588&amp;N=1183886.312&amp;layers=ch.kantone.cadastralwebmap-farbe,ch.swisstopo.amtliches-strassenverzeichnis,ch.bfs.gebaeude_wohnungs_register,KML||https://tinyurl.com/yy7ya4g9/FR/2011_bdg_erw.kml" TargetMode="External"/><Relationship Id="rId2088" Type="http://schemas.openxmlformats.org/officeDocument/2006/relationships/hyperlink" Target="https://map.geo.admin.ch/?zoom=13&amp;E=2560426.598&amp;N=1160463.243&amp;layers=ch.kantone.cadastralwebmap-farbe,ch.swisstopo.amtliches-strassenverzeichnis,ch.bfs.gebaeude_wohnungs_register,KML||https://tinyurl.com/yy7ya4g9/FR/2338_bdg_erw.kml" TargetMode="External"/><Relationship Id="rId267" Type="http://schemas.openxmlformats.org/officeDocument/2006/relationships/hyperlink" Target="https://map.geo.admin.ch/?zoom=13&amp;E=2552510.75&amp;N=1163388.375&amp;layers=ch.kantone.cadastralwebmap-farbe,ch.swisstopo.amtliches-strassenverzeichnis,ch.bfs.gebaeude_wohnungs_register,KML||https://tinyurl.com/yy7ya4g9/FR/2097_bdg_erw.kml" TargetMode="External"/><Relationship Id="rId474" Type="http://schemas.openxmlformats.org/officeDocument/2006/relationships/hyperlink" Target="https://map.geo.admin.ch/?zoom=13&amp;E=2571534.613&amp;N=1162342.994&amp;layers=ch.kantone.cadastralwebmap-farbe,ch.swisstopo.amtliches-strassenverzeichnis,ch.bfs.gebaeude_wohnungs_register,KML||https://tinyurl.com/yy7ya4g9/FR/2125_bdg_erw.kml" TargetMode="External"/><Relationship Id="rId127" Type="http://schemas.openxmlformats.org/officeDocument/2006/relationships/hyperlink" Target="https://map.geo.admin.ch/?zoom=13&amp;E=2567425&amp;N=1191630&amp;layers=ch.kantone.cadastralwebmap-farbe,ch.swisstopo.amtliches-strassenverzeichnis,ch.bfs.gebaeude_wohnungs_register,KML||https://tinyurl.com/yy7ya4g9/FR/2053_bdg_erw.kml" TargetMode="External"/><Relationship Id="rId681" Type="http://schemas.openxmlformats.org/officeDocument/2006/relationships/hyperlink" Target="https://map.geo.admin.ch/?zoom=13&amp;E=2572494.008&amp;N=1181662.623&amp;layers=ch.kantone.cadastralwebmap-farbe,ch.swisstopo.amtliches-strassenverzeichnis,ch.bfs.gebaeude_wohnungs_register,KML||https://tinyurl.com/yy7ya4g9/FR/2174_bdg_erw.kml" TargetMode="External"/><Relationship Id="rId779" Type="http://schemas.openxmlformats.org/officeDocument/2006/relationships/hyperlink" Target="https://map.geo.admin.ch/?zoom=13&amp;E=2571072.039&amp;N=1179372.851&amp;layers=ch.kantone.cadastralwebmap-farbe,ch.swisstopo.amtliches-strassenverzeichnis,ch.bfs.gebaeude_wohnungs_register,KML||https://tinyurl.com/yy7ya4g9/FR/2211_bdg_erw.kml" TargetMode="External"/><Relationship Id="rId986" Type="http://schemas.openxmlformats.org/officeDocument/2006/relationships/hyperlink" Target="https://map.geo.admin.ch/?zoom=13&amp;E=2575040.078&amp;N=1191397.539&amp;layers=ch.kantone.cadastralwebmap-farbe,ch.swisstopo.amtliches-strassenverzeichnis,ch.bfs.gebaeude_wohnungs_register,KML||https://tinyurl.com/yy7ya4g9/FR/2254_bdg_erw.kml" TargetMode="External"/><Relationship Id="rId334" Type="http://schemas.openxmlformats.org/officeDocument/2006/relationships/hyperlink" Target="https://map.geo.admin.ch/?zoom=13&amp;E=2573122.925&amp;N=1170629.897&amp;layers=ch.kantone.cadastralwebmap-farbe,ch.swisstopo.amtliches-strassenverzeichnis,ch.bfs.gebaeude_wohnungs_register,KML||https://tinyurl.com/yy7ya4g9/FR/2122_bdg_erw.kml" TargetMode="External"/><Relationship Id="rId541" Type="http://schemas.openxmlformats.org/officeDocument/2006/relationships/hyperlink" Target="https://map.geo.admin.ch/?zoom=13&amp;E=2577303&amp;N=1169090&amp;layers=ch.kantone.cadastralwebmap-farbe,ch.swisstopo.amtliches-strassenverzeichnis,ch.bfs.gebaeude_wohnungs_register,KML||https://tinyurl.com/yy7ya4g9/FR/2137_bdg_erw.kml" TargetMode="External"/><Relationship Id="rId639" Type="http://schemas.openxmlformats.org/officeDocument/2006/relationships/hyperlink" Target="https://map.geo.admin.ch/?zoom=13&amp;E=2572802.559&amp;N=1157167.42&amp;layers=ch.kantone.cadastralwebmap-farbe,ch.swisstopo.amtliches-strassenverzeichnis,ch.bfs.gebaeude_wohnungs_register,KML||https://tinyurl.com/yy7ya4g9/FR/2162_bdg_erw.kml" TargetMode="External"/><Relationship Id="rId1171" Type="http://schemas.openxmlformats.org/officeDocument/2006/relationships/hyperlink" Target="https://map.geo.admin.ch/?zoom=13&amp;E=2581072.888&amp;N=1200246.283&amp;layers=ch.kantone.cadastralwebmap-farbe,ch.swisstopo.amtliches-strassenverzeichnis,ch.bfs.gebaeude_wohnungs_register,KML||https://tinyurl.com/yy7ya4g9/FR/2276_bdg_erw.kml" TargetMode="External"/><Relationship Id="rId1269" Type="http://schemas.openxmlformats.org/officeDocument/2006/relationships/hyperlink" Target="https://map.geo.admin.ch/?zoom=13&amp;E=2586163.981&amp;N=1194043.177&amp;layers=ch.kantone.cadastralwebmap-farbe,ch.swisstopo.amtliches-strassenverzeichnis,ch.bfs.gebaeude_wohnungs_register,KML||https://tinyurl.com/yy7ya4g9/FR/2295_bdg_erw.kml" TargetMode="External"/><Relationship Id="rId1476" Type="http://schemas.openxmlformats.org/officeDocument/2006/relationships/hyperlink" Target="https://map.geo.admin.ch/?zoom=13&amp;E=2591358.25&amp;N=1191666.625&amp;layers=ch.kantone.cadastralwebmap-farbe,ch.swisstopo.amtliches-strassenverzeichnis,ch.bfs.gebaeude_wohnungs_register,KML||https://tinyurl.com/yy7ya4g9/FR/2308_bdg_erw.kml" TargetMode="External"/><Relationship Id="rId2015" Type="http://schemas.openxmlformats.org/officeDocument/2006/relationships/hyperlink" Target="https://map.geo.admin.ch/?zoom=13&amp;E=2559131.044&amp;N=1153404.359&amp;layers=ch.kantone.cadastralwebmap-farbe,ch.swisstopo.amtliches-strassenverzeichnis,ch.bfs.gebaeude_wohnungs_register,KML||https://tinyurl.com/yy7ya4g9/FR/2325_bdg_erw.kml" TargetMode="External"/><Relationship Id="rId401" Type="http://schemas.openxmlformats.org/officeDocument/2006/relationships/hyperlink" Target="https://map.geo.admin.ch/?zoom=13&amp;E=2572364&amp;N=1161105&amp;layers=ch.kantone.cadastralwebmap-farbe,ch.swisstopo.amtliches-strassenverzeichnis,ch.bfs.gebaeude_wohnungs_register,KML||https://tinyurl.com/yy7ya4g9/FR/2125_bdg_erw.kml" TargetMode="External"/><Relationship Id="rId846" Type="http://schemas.openxmlformats.org/officeDocument/2006/relationships/hyperlink" Target="https://map.geo.admin.ch/?zoom=13&amp;E=2576180.662&amp;N=1183023.545&amp;layers=ch.kantone.cadastralwebmap-farbe,ch.swisstopo.amtliches-strassenverzeichnis,ch.bfs.gebaeude_wohnungs_register,KML||https://tinyurl.com/yy7ya4g9/FR/2228_bdg_erw.kml" TargetMode="External"/><Relationship Id="rId1031" Type="http://schemas.openxmlformats.org/officeDocument/2006/relationships/hyperlink" Target="https://map.geo.admin.ch/?zoom=13&amp;E=2578313.646&amp;N=1191281.729&amp;layers=ch.kantone.cadastralwebmap-farbe,ch.swisstopo.amtliches-strassenverzeichnis,ch.bfs.gebaeude_wohnungs_register,KML||https://tinyurl.com/yy7ya4g9/FR/2262_bdg_erw.kml" TargetMode="External"/><Relationship Id="rId1129" Type="http://schemas.openxmlformats.org/officeDocument/2006/relationships/hyperlink" Target="https://map.geo.admin.ch/?zoom=13&amp;E=2580093.969&amp;N=1199310.235&amp;layers=ch.kantone.cadastralwebmap-farbe,ch.swisstopo.amtliches-strassenverzeichnis,ch.bfs.gebaeude_wohnungs_register,KML||https://tinyurl.com/yy7ya4g9/FR/2275_bdg_erw.kml" TargetMode="External"/><Relationship Id="rId1683" Type="http://schemas.openxmlformats.org/officeDocument/2006/relationships/hyperlink" Target="https://map.geo.admin.ch/?zoom=13&amp;E=2590263.658&amp;N=1189959.549&amp;layers=ch.kantone.cadastralwebmap-farbe,ch.swisstopo.amtliches-strassenverzeichnis,ch.bfs.gebaeude_wohnungs_register,KML||https://tinyurl.com/yy7ya4g9/FR/2308_bdg_erw.kml" TargetMode="External"/><Relationship Id="rId1890" Type="http://schemas.openxmlformats.org/officeDocument/2006/relationships/hyperlink" Target="https://map.geo.admin.ch/?zoom=13&amp;E=2563213.641&amp;N=1151867.604&amp;layers=ch.kantone.cadastralwebmap-farbe,ch.swisstopo.amtliches-strassenverzeichnis,ch.bfs.gebaeude_wohnungs_register,KML||https://tinyurl.com/yy7ya4g9/FR/2325_bdg_erw.kml" TargetMode="External"/><Relationship Id="rId1988" Type="http://schemas.openxmlformats.org/officeDocument/2006/relationships/hyperlink" Target="https://map.geo.admin.ch/?zoom=13&amp;E=2560725.926&amp;N=1152795.47&amp;layers=ch.kantone.cadastralwebmap-farbe,ch.swisstopo.amtliches-strassenverzeichnis,ch.bfs.gebaeude_wohnungs_register,KML||https://tinyurl.com/yy7ya4g9/FR/2325_bdg_erw.kml" TargetMode="External"/><Relationship Id="rId706" Type="http://schemas.openxmlformats.org/officeDocument/2006/relationships/hyperlink" Target="https://map.geo.admin.ch/?zoom=13&amp;E=2577904.232&amp;N=1183803.215&amp;layers=ch.kantone.cadastralwebmap-farbe,ch.swisstopo.amtliches-strassenverzeichnis,ch.bfs.gebaeude_wohnungs_register,KML||https://tinyurl.com/yy7ya4g9/FR/2196_bdg_erw.kml" TargetMode="External"/><Relationship Id="rId913" Type="http://schemas.openxmlformats.org/officeDocument/2006/relationships/hyperlink" Target="https://map.geo.admin.ch/?zoom=13&amp;E=2569095.225&amp;N=1173861.549&amp;layers=ch.kantone.cadastralwebmap-farbe,ch.swisstopo.amtliches-strassenverzeichnis,ch.bfs.gebaeude_wohnungs_register,KML||https://tinyurl.com/yy7ya4g9/FR/2236_bdg_erw.kml" TargetMode="External"/><Relationship Id="rId1336" Type="http://schemas.openxmlformats.org/officeDocument/2006/relationships/hyperlink" Target="https://map.geo.admin.ch/?zoom=13&amp;E=2583966.972&amp;N=1185453.334&amp;layers=ch.kantone.cadastralwebmap-farbe,ch.swisstopo.amtliches-strassenverzeichnis,ch.bfs.gebaeude_wohnungs_register,KML||https://tinyurl.com/yy7ya4g9/FR/2306_bdg_erw.kml" TargetMode="External"/><Relationship Id="rId1543" Type="http://schemas.openxmlformats.org/officeDocument/2006/relationships/hyperlink" Target="https://map.geo.admin.ch/?zoom=13&amp;E=2593251.75&amp;N=1189847.375&amp;layers=ch.kantone.cadastralwebmap-farbe,ch.swisstopo.amtliches-strassenverzeichnis,ch.bfs.gebaeude_wohnungs_register,KML||https://tinyurl.com/yy7ya4g9/FR/2308_bdg_erw.kml" TargetMode="External"/><Relationship Id="rId1750" Type="http://schemas.openxmlformats.org/officeDocument/2006/relationships/hyperlink" Target="https://map.geo.admin.ch/?zoom=13&amp;E=2558436&amp;N=1153644&amp;layers=ch.kantone.cadastralwebmap-farbe,ch.swisstopo.amtliches-strassenverzeichnis,ch.bfs.gebaeude_wohnungs_register,KML||https://tinyurl.com/yy7ya4g9/FR/2325_bdg_erw.kml" TargetMode="External"/><Relationship Id="rId42" Type="http://schemas.openxmlformats.org/officeDocument/2006/relationships/hyperlink" Target="https://map.geo.admin.ch/?zoom=13&amp;E=2554765.962&amp;N=1187382.679&amp;layers=ch.kantone.cadastralwebmap-farbe,ch.swisstopo.amtliches-strassenverzeichnis,ch.bfs.gebaeude_wohnungs_register,KML||https://tinyurl.com/yy7ya4g9/FR/2025_bdg_erw.kml" TargetMode="External"/><Relationship Id="rId1403" Type="http://schemas.openxmlformats.org/officeDocument/2006/relationships/hyperlink" Target="https://map.geo.admin.ch/?zoom=13&amp;E=2590581&amp;N=1190355.375&amp;layers=ch.kantone.cadastralwebmap-farbe,ch.swisstopo.amtliches-strassenverzeichnis,ch.bfs.gebaeude_wohnungs_register,KML||https://tinyurl.com/yy7ya4g9/FR/2308_bdg_erw.kml" TargetMode="External"/><Relationship Id="rId1610" Type="http://schemas.openxmlformats.org/officeDocument/2006/relationships/hyperlink" Target="https://map.geo.admin.ch/?zoom=13&amp;E=2592994.75&amp;N=1192726.625&amp;layers=ch.kantone.cadastralwebmap-farbe,ch.swisstopo.amtliches-strassenverzeichnis,ch.bfs.gebaeude_wohnungs_register,KML||https://tinyurl.com/yy7ya4g9/FR/2308_bdg_erw.kml" TargetMode="External"/><Relationship Id="rId1848" Type="http://schemas.openxmlformats.org/officeDocument/2006/relationships/hyperlink" Target="https://map.geo.admin.ch/?zoom=13&amp;E=2562129.645&amp;N=1152328.857&amp;layers=ch.kantone.cadastralwebmap-farbe,ch.swisstopo.amtliches-strassenverzeichnis,ch.bfs.gebaeude_wohnungs_register,KML||https://tinyurl.com/yy7ya4g9/FR/2325_bdg_erw.kml" TargetMode="External"/><Relationship Id="rId191" Type="http://schemas.openxmlformats.org/officeDocument/2006/relationships/hyperlink" Target="https://map.geo.admin.ch/?zoom=13&amp;E=2557844.867&amp;N=1189402.53&amp;layers=ch.kantone.cadastralwebmap-farbe,ch.swisstopo.amtliches-strassenverzeichnis,ch.bfs.gebaeude_wohnungs_register,KML||https://tinyurl.com/yy7ya4g9/FR/2054_bdg_erw.kml" TargetMode="External"/><Relationship Id="rId1708" Type="http://schemas.openxmlformats.org/officeDocument/2006/relationships/hyperlink" Target="https://map.geo.admin.ch/?zoom=13&amp;E=2554782&amp;N=1151376&amp;layers=ch.kantone.cadastralwebmap-farbe,ch.swisstopo.amtliches-strassenverzeichnis,ch.bfs.gebaeude_wohnungs_register,KML||https://tinyurl.com/yy7ya4g9/FR/2321_bdg_erw.kml" TargetMode="External"/><Relationship Id="rId1915" Type="http://schemas.openxmlformats.org/officeDocument/2006/relationships/hyperlink" Target="https://map.geo.admin.ch/?zoom=13&amp;E=2557950.624&amp;N=1152437.522&amp;layers=ch.kantone.cadastralwebmap-farbe,ch.swisstopo.amtliches-strassenverzeichnis,ch.bfs.gebaeude_wohnungs_register,KML||https://tinyurl.com/yy7ya4g9/FR/2325_bdg_erw.kml" TargetMode="External"/><Relationship Id="rId289" Type="http://schemas.openxmlformats.org/officeDocument/2006/relationships/hyperlink" Target="https://map.geo.admin.ch/?zoom=13&amp;E=2554605.158&amp;N=1163676.933&amp;layers=ch.kantone.cadastralwebmap-farbe,ch.swisstopo.amtliches-strassenverzeichnis,ch.bfs.gebaeude_wohnungs_register,KML||https://tinyurl.com/yy7ya4g9/FR/2102_bdg_erw.kml" TargetMode="External"/><Relationship Id="rId496" Type="http://schemas.openxmlformats.org/officeDocument/2006/relationships/hyperlink" Target="https://map.geo.admin.ch/?zoom=13&amp;E=2576089&amp;N=1162528.5&amp;layers=ch.kantone.cadastralwebmap-farbe,ch.swisstopo.amtliches-strassenverzeichnis,ch.bfs.gebaeude_wohnungs_register,KML||https://tinyurl.com/yy7ya4g9/FR/2128_bdg_erw.kml" TargetMode="External"/><Relationship Id="rId149" Type="http://schemas.openxmlformats.org/officeDocument/2006/relationships/hyperlink" Target="https://map.geo.admin.ch/?zoom=13&amp;E=2554591.693&amp;N=1188608.302&amp;layers=ch.kantone.cadastralwebmap-farbe,ch.swisstopo.amtliches-strassenverzeichnis,ch.bfs.gebaeude_wohnungs_register,KML||https://tinyurl.com/yy7ya4g9/FR/2054_bdg_erw.kml" TargetMode="External"/><Relationship Id="rId356" Type="http://schemas.openxmlformats.org/officeDocument/2006/relationships/hyperlink" Target="https://map.geo.admin.ch/?zoom=13&amp;E=2573729.655&amp;N=1162256.146&amp;layers=ch.kantone.cadastralwebmap-farbe,ch.swisstopo.amtliches-strassenverzeichnis,ch.bfs.gebaeude_wohnungs_register,KML||https://tinyurl.com/yy7ya4g9/FR/2124_bdg_erw.kml" TargetMode="External"/><Relationship Id="rId563" Type="http://schemas.openxmlformats.org/officeDocument/2006/relationships/hyperlink" Target="https://map.geo.admin.ch/?zoom=13&amp;E=2570792&amp;N=1160208&amp;layers=ch.kantone.cadastralwebmap-farbe,ch.swisstopo.amtliches-strassenverzeichnis,ch.bfs.gebaeude_wohnungs_register,KML||https://tinyurl.com/yy7ya4g9/FR/2145_bdg_erw.kml" TargetMode="External"/><Relationship Id="rId770" Type="http://schemas.openxmlformats.org/officeDocument/2006/relationships/hyperlink" Target="https://map.geo.admin.ch/?zoom=13&amp;E=2571351.78&amp;N=1179544.135&amp;layers=ch.kantone.cadastralwebmap-farbe,ch.swisstopo.amtliches-strassenverzeichnis,ch.bfs.gebaeude_wohnungs_register,KML||https://tinyurl.com/yy7ya4g9/FR/2211_bdg_erw.kml" TargetMode="External"/><Relationship Id="rId1193" Type="http://schemas.openxmlformats.org/officeDocument/2006/relationships/hyperlink" Target="https://map.geo.admin.ch/?zoom=13&amp;E=2571543.444&amp;N=1199392.041&amp;layers=ch.kantone.cadastralwebmap-farbe,ch.swisstopo.amtliches-strassenverzeichnis,ch.bfs.gebaeude_wohnungs_register,KML||https://tinyurl.com/yy7ya4g9/FR/2284_bdg_erw.kml" TargetMode="External"/><Relationship Id="rId2037" Type="http://schemas.openxmlformats.org/officeDocument/2006/relationships/hyperlink" Target="https://map.geo.admin.ch/?zoom=13&amp;E=2558191.757&amp;N=1152786.357&amp;layers=ch.kantone.cadastralwebmap-farbe,ch.swisstopo.amtliches-strassenverzeichnis,ch.bfs.gebaeude_wohnungs_register,KML||https://tinyurl.com/yy7ya4g9/FR/2325_bdg_erw.kml" TargetMode="External"/><Relationship Id="rId216" Type="http://schemas.openxmlformats.org/officeDocument/2006/relationships/hyperlink" Target="https://map.geo.admin.ch/?zoom=13&amp;E=2564925&amp;N=1170259.5&amp;layers=ch.kantone.cadastralwebmap-farbe,ch.swisstopo.amtliches-strassenverzeichnis,ch.bfs.gebaeude_wohnungs_register,KML||https://tinyurl.com/yy7ya4g9/FR/2067_bdg_erw.kml" TargetMode="External"/><Relationship Id="rId423" Type="http://schemas.openxmlformats.org/officeDocument/2006/relationships/hyperlink" Target="https://map.geo.admin.ch/?zoom=13&amp;E=2571103.633&amp;N=1163493.136&amp;layers=ch.kantone.cadastralwebmap-farbe,ch.swisstopo.amtliches-strassenverzeichnis,ch.bfs.gebaeude_wohnungs_register,KML||https://tinyurl.com/yy7ya4g9/FR/2125_bdg_erw.kml" TargetMode="External"/><Relationship Id="rId868" Type="http://schemas.openxmlformats.org/officeDocument/2006/relationships/hyperlink" Target="https://map.geo.admin.ch/?zoom=13&amp;E=2576819&amp;N=1187408&amp;layers=ch.kantone.cadastralwebmap-farbe,ch.swisstopo.amtliches-strassenverzeichnis,ch.bfs.gebaeude_wohnungs_register,KML||https://tinyurl.com/yy7ya4g9/FR/2235_bdg_erw.kml" TargetMode="External"/><Relationship Id="rId1053" Type="http://schemas.openxmlformats.org/officeDocument/2006/relationships/hyperlink" Target="https://map.geo.admin.ch/?zoom=13&amp;E=2582261.282&amp;N=1202476.94&amp;layers=ch.kantone.cadastralwebmap-farbe,ch.swisstopo.amtliches-strassenverzeichnis,ch.bfs.gebaeude_wohnungs_register,KML||https://tinyurl.com/yy7ya4g9/FR/2265_bdg_erw.kml" TargetMode="External"/><Relationship Id="rId1260" Type="http://schemas.openxmlformats.org/officeDocument/2006/relationships/hyperlink" Target="https://map.geo.admin.ch/?zoom=13&amp;E=2585466.383&amp;N=1191904.557&amp;layers=ch.kantone.cadastralwebmap-farbe,ch.swisstopo.amtliches-strassenverzeichnis,ch.bfs.gebaeude_wohnungs_register,KML||https://tinyurl.com/yy7ya4g9/FR/2295_bdg_erw.kml" TargetMode="External"/><Relationship Id="rId1498" Type="http://schemas.openxmlformats.org/officeDocument/2006/relationships/hyperlink" Target="https://map.geo.admin.ch/?zoom=13&amp;E=2590574.75&amp;N=1190201.375&amp;layers=ch.kantone.cadastralwebmap-farbe,ch.swisstopo.amtliches-strassenverzeichnis,ch.bfs.gebaeude_wohnungs_register,KML||https://tinyurl.com/yy7ya4g9/FR/2308_bdg_erw.kml" TargetMode="External"/><Relationship Id="rId630" Type="http://schemas.openxmlformats.org/officeDocument/2006/relationships/hyperlink" Target="https://map.geo.admin.ch/?zoom=13&amp;E=2568224.059&amp;N=1163002.638&amp;layers=ch.kantone.cadastralwebmap-farbe,ch.swisstopo.amtliches-strassenverzeichnis,ch.bfs.gebaeude_wohnungs_register,KML||https://tinyurl.com/yy7ya4g9/FR/2160_bdg_erw.kml" TargetMode="External"/><Relationship Id="rId728" Type="http://schemas.openxmlformats.org/officeDocument/2006/relationships/hyperlink" Target="https://map.geo.admin.ch/?zoom=13&amp;E=2570724&amp;N=1187496&amp;layers=ch.kantone.cadastralwebmap-farbe,ch.swisstopo.amtliches-strassenverzeichnis,ch.bfs.gebaeude_wohnungs_register,KML||https://tinyurl.com/yy7ya4g9/FR/2200_bdg_erw.kml" TargetMode="External"/><Relationship Id="rId935" Type="http://schemas.openxmlformats.org/officeDocument/2006/relationships/hyperlink" Target="https://map.geo.admin.ch/?zoom=13&amp;E=2577538.404&amp;N=1178243.249&amp;layers=ch.kantone.cadastralwebmap-farbe,ch.swisstopo.amtliches-strassenverzeichnis,ch.bfs.gebaeude_wohnungs_register,KML||https://tinyurl.com/yy7ya4g9/FR/2238_bdg_erw.kml" TargetMode="External"/><Relationship Id="rId1358" Type="http://schemas.openxmlformats.org/officeDocument/2006/relationships/hyperlink" Target="https://map.geo.admin.ch/?zoom=13&amp;E=2591833.25&amp;N=1191753.125&amp;layers=ch.kantone.cadastralwebmap-farbe,ch.swisstopo.amtliches-strassenverzeichnis,ch.bfs.gebaeude_wohnungs_register,KML||https://tinyurl.com/yy7ya4g9/FR/2308_bdg_erw.kml" TargetMode="External"/><Relationship Id="rId1565" Type="http://schemas.openxmlformats.org/officeDocument/2006/relationships/hyperlink" Target="https://map.geo.admin.ch/?zoom=13&amp;E=2590709.5&amp;N=1190163.875&amp;layers=ch.kantone.cadastralwebmap-farbe,ch.swisstopo.amtliches-strassenverzeichnis,ch.bfs.gebaeude_wohnungs_register,KML||https://tinyurl.com/yy7ya4g9/FR/2308_bdg_erw.kml" TargetMode="External"/><Relationship Id="rId1772" Type="http://schemas.openxmlformats.org/officeDocument/2006/relationships/hyperlink" Target="https://map.geo.admin.ch/?zoom=13&amp;E=2560126.658&amp;N=1153440.529&amp;layers=ch.kantone.cadastralwebmap-farbe,ch.swisstopo.amtliches-strassenverzeichnis,ch.bfs.gebaeude_wohnungs_register,KML||https://tinyurl.com/yy7ya4g9/FR/2325_bdg_erw.kml" TargetMode="External"/><Relationship Id="rId64" Type="http://schemas.openxmlformats.org/officeDocument/2006/relationships/hyperlink" Target="https://map.geo.admin.ch/?zoom=13&amp;E=2565284.053&amp;N=1185117.724&amp;layers=ch.kantone.cadastralwebmap-farbe,ch.swisstopo.amtliches-strassenverzeichnis,ch.bfs.gebaeude_wohnungs_register,KML||https://tinyurl.com/yy7ya4g9/FR/2029_bdg_erw.kml" TargetMode="External"/><Relationship Id="rId1120" Type="http://schemas.openxmlformats.org/officeDocument/2006/relationships/hyperlink" Target="https://map.geo.admin.ch/?zoom=13&amp;E=2579850.265&amp;N=1195637.635&amp;layers=ch.kantone.cadastralwebmap-farbe,ch.swisstopo.amtliches-strassenverzeichnis,ch.bfs.gebaeude_wohnungs_register,KML||https://tinyurl.com/yy7ya4g9/FR/2275_bdg_erw.kml" TargetMode="External"/><Relationship Id="rId1218" Type="http://schemas.openxmlformats.org/officeDocument/2006/relationships/hyperlink" Target="https://map.geo.admin.ch/?zoom=13&amp;E=2574785.146&amp;N=1200608.006&amp;layers=ch.kantone.cadastralwebmap-farbe,ch.swisstopo.amtliches-strassenverzeichnis,ch.bfs.gebaeude_wohnungs_register,KML||https://tinyurl.com/yy7ya4g9/FR/2284_bdg_erw.kml" TargetMode="External"/><Relationship Id="rId1425" Type="http://schemas.openxmlformats.org/officeDocument/2006/relationships/hyperlink" Target="https://map.geo.admin.ch/?zoom=13&amp;E=2591606.25&amp;N=1191236.125&amp;layers=ch.kantone.cadastralwebmap-farbe,ch.swisstopo.amtliches-strassenverzeichnis,ch.bfs.gebaeude_wohnungs_register,KML||https://tinyurl.com/yy7ya4g9/FR/2308_bdg_erw.kml" TargetMode="External"/><Relationship Id="rId1632" Type="http://schemas.openxmlformats.org/officeDocument/2006/relationships/hyperlink" Target="https://map.geo.admin.ch/?zoom=13&amp;E=2589723.5&amp;N=1191440.125&amp;layers=ch.kantone.cadastralwebmap-farbe,ch.swisstopo.amtliches-strassenverzeichnis,ch.bfs.gebaeude_wohnungs_register,KML||https://tinyurl.com/yy7ya4g9/FR/2308_bdg_erw.kml" TargetMode="External"/><Relationship Id="rId1937" Type="http://schemas.openxmlformats.org/officeDocument/2006/relationships/hyperlink" Target="https://map.geo.admin.ch/?zoom=13&amp;E=2563179.849&amp;N=1151799.317&amp;layers=ch.kantone.cadastralwebmap-farbe,ch.swisstopo.amtliches-strassenverzeichnis,ch.bfs.gebaeude_wohnungs_register,KML||https://tinyurl.com/yy7ya4g9/FR/2325_bdg_erw.kml" TargetMode="External"/><Relationship Id="rId280" Type="http://schemas.openxmlformats.org/officeDocument/2006/relationships/hyperlink" Target="https://map.geo.admin.ch/?zoom=13&amp;E=2556675&amp;N=1167309&amp;layers=ch.kantone.cadastralwebmap-farbe,ch.swisstopo.amtliches-strassenverzeichnis,ch.bfs.gebaeude_wohnungs_register,KML||https://tinyurl.com/yy7ya4g9/FR/2099_bdg_erw.kml" TargetMode="External"/><Relationship Id="rId140" Type="http://schemas.openxmlformats.org/officeDocument/2006/relationships/hyperlink" Target="https://map.geo.admin.ch/?zoom=13&amp;E=2567781.69&amp;N=1186574.365&amp;layers=ch.kantone.cadastralwebmap-farbe,ch.swisstopo.amtliches-strassenverzeichnis,ch.bfs.gebaeude_wohnungs_register,KML||https://tinyurl.com/yy7ya4g9/FR/2053_bdg_erw.kml" TargetMode="External"/><Relationship Id="rId378" Type="http://schemas.openxmlformats.org/officeDocument/2006/relationships/hyperlink" Target="https://map.geo.admin.ch/?zoom=13&amp;E=2573793.656&amp;N=1162049.149&amp;layers=ch.kantone.cadastralwebmap-farbe,ch.swisstopo.amtliches-strassenverzeichnis,ch.bfs.gebaeude_wohnungs_register,KML||https://tinyurl.com/yy7ya4g9/FR/2124_bdg_erw.kml" TargetMode="External"/><Relationship Id="rId585" Type="http://schemas.openxmlformats.org/officeDocument/2006/relationships/hyperlink" Target="https://map.geo.admin.ch/?zoom=13&amp;E=2571203.964&amp;N=1165410.077&amp;layers=ch.kantone.cadastralwebmap-farbe,ch.swisstopo.amtliches-strassenverzeichnis,ch.bfs.gebaeude_wohnungs_register,KML||https://tinyurl.com/yy7ya4g9/FR/2148_bdg_erw.kml" TargetMode="External"/><Relationship Id="rId792" Type="http://schemas.openxmlformats.org/officeDocument/2006/relationships/hyperlink" Target="https://map.geo.admin.ch/?zoom=13&amp;E=2569460.379&amp;N=1184549.492&amp;layers=ch.kantone.cadastralwebmap-farbe,ch.swisstopo.amtliches-strassenverzeichnis,ch.bfs.gebaeude_wohnungs_register,KML||https://tinyurl.com/yy7ya4g9/FR/2217_bdg_erw.kml" TargetMode="External"/><Relationship Id="rId2059" Type="http://schemas.openxmlformats.org/officeDocument/2006/relationships/hyperlink" Target="https://map.geo.admin.ch/?zoom=13&amp;E=2553252.636&amp;N=1152463.381&amp;layers=ch.kantone.cadastralwebmap-farbe,ch.swisstopo.amtliches-strassenverzeichnis,ch.bfs.gebaeude_wohnungs_register,KML||https://tinyurl.com/yy7ya4g9/FR/2328_bdg_erw.kml" TargetMode="External"/><Relationship Id="rId6" Type="http://schemas.openxmlformats.org/officeDocument/2006/relationships/hyperlink" Target="https://map.geo.admin.ch/?zoom=13&amp;E=2554024&amp;N=1186832&amp;layers=ch.kantone.cadastralwebmap-farbe,ch.swisstopo.amtliches-strassenverzeichnis,ch.bfs.gebaeude_wohnungs_register,KML||https://tinyurl.com/yy7ya4g9/FR/2008_bdg_erw.kml" TargetMode="External"/><Relationship Id="rId238" Type="http://schemas.openxmlformats.org/officeDocument/2006/relationships/hyperlink" Target="https://map.geo.admin.ch/?zoom=13&amp;E=2552231.789&amp;N=1165985.023&amp;layers=ch.kantone.cadastralwebmap-farbe,ch.swisstopo.amtliches-strassenverzeichnis,ch.bfs.gebaeude_wohnungs_register,KML||https://tinyurl.com/yy7ya4g9/FR/2089_bdg_erw.kml" TargetMode="External"/><Relationship Id="rId445" Type="http://schemas.openxmlformats.org/officeDocument/2006/relationships/hyperlink" Target="https://map.geo.admin.ch/?zoom=13&amp;E=2569329.643&amp;N=1162680.142&amp;layers=ch.kantone.cadastralwebmap-farbe,ch.swisstopo.amtliches-strassenverzeichnis,ch.bfs.gebaeude_wohnungs_register,KML||https://tinyurl.com/yy7ya4g9/FR/2125_bdg_erw.kml" TargetMode="External"/><Relationship Id="rId652" Type="http://schemas.openxmlformats.org/officeDocument/2006/relationships/hyperlink" Target="https://map.geo.admin.ch/?zoom=13&amp;E=2579148&amp;N=1163171&amp;layers=ch.kantone.cadastralwebmap-farbe,ch.swisstopo.amtliches-strassenverzeichnis,ch.bfs.gebaeude_wohnungs_register,KML||https://tinyurl.com/yy7ya4g9/FR/2163_bdg_erw.kml" TargetMode="External"/><Relationship Id="rId1075" Type="http://schemas.openxmlformats.org/officeDocument/2006/relationships/hyperlink" Target="https://map.geo.admin.ch/?zoom=13&amp;E=2581387.956&amp;N=1201857.051&amp;layers=ch.kantone.cadastralwebmap-farbe,ch.swisstopo.amtliches-strassenverzeichnis,ch.bfs.gebaeude_wohnungs_register,KML||https://tinyurl.com/yy7ya4g9/FR/2265_bdg_erw.kml" TargetMode="External"/><Relationship Id="rId1282" Type="http://schemas.openxmlformats.org/officeDocument/2006/relationships/hyperlink" Target="https://map.geo.admin.ch/?zoom=13&amp;E=2587330&amp;N=1167891&amp;layers=ch.kantone.cadastralwebmap-farbe,ch.swisstopo.amtliches-strassenverzeichnis,ch.bfs.gebaeude_wohnungs_register,KML||https://tinyurl.com/yy7ya4g9/FR/2299_bdg_erw.kml" TargetMode="External"/><Relationship Id="rId305" Type="http://schemas.openxmlformats.org/officeDocument/2006/relationships/hyperlink" Target="https://map.geo.admin.ch/?zoom=13&amp;E=2559307.537&amp;N=1164925.954&amp;layers=ch.kantone.cadastralwebmap-farbe,ch.swisstopo.amtliches-strassenverzeichnis,ch.bfs.gebaeude_wohnungs_register,KML||https://tinyurl.com/yy7ya4g9/FR/2113_bdg_erw.kml" TargetMode="External"/><Relationship Id="rId512" Type="http://schemas.openxmlformats.org/officeDocument/2006/relationships/hyperlink" Target="https://map.geo.admin.ch/?zoom=13&amp;E=2571918.47&amp;N=1166143.172&amp;layers=ch.kantone.cadastralwebmap-farbe,ch.swisstopo.amtliches-strassenverzeichnis,ch.bfs.gebaeude_wohnungs_register,KML||https://tinyurl.com/yy7ya4g9/FR/2131_bdg_erw.kml" TargetMode="External"/><Relationship Id="rId957" Type="http://schemas.openxmlformats.org/officeDocument/2006/relationships/hyperlink" Target="https://map.geo.admin.ch/?zoom=13&amp;E=2575916.881&amp;N=1189886.148&amp;layers=ch.kantone.cadastralwebmap-farbe,ch.swisstopo.amtliches-strassenverzeichnis,ch.bfs.gebaeude_wohnungs_register,KML||https://tinyurl.com/yy7ya4g9/FR/2254_bdg_erw.kml" TargetMode="External"/><Relationship Id="rId1142" Type="http://schemas.openxmlformats.org/officeDocument/2006/relationships/hyperlink" Target="https://map.geo.admin.ch/?zoom=13&amp;E=2575068.278&amp;N=1196945.463&amp;layers=ch.kantone.cadastralwebmap-farbe,ch.swisstopo.amtliches-strassenverzeichnis,ch.bfs.gebaeude_wohnungs_register,KML||https://tinyurl.com/yy7ya4g9/FR/2275_bdg_erw.kml" TargetMode="External"/><Relationship Id="rId1587" Type="http://schemas.openxmlformats.org/officeDocument/2006/relationships/hyperlink" Target="https://map.geo.admin.ch/?zoom=13&amp;E=2590617.75&amp;N=1190222.125&amp;layers=ch.kantone.cadastralwebmap-farbe,ch.swisstopo.amtliches-strassenverzeichnis,ch.bfs.gebaeude_wohnungs_register,KML||https://tinyurl.com/yy7ya4g9/FR/2308_bdg_erw.kml" TargetMode="External"/><Relationship Id="rId1794" Type="http://schemas.openxmlformats.org/officeDocument/2006/relationships/hyperlink" Target="https://map.geo.admin.ch/?zoom=13&amp;E=2562801.67&amp;N=1151750.338&amp;layers=ch.kantone.cadastralwebmap-farbe,ch.swisstopo.amtliches-strassenverzeichnis,ch.bfs.gebaeude_wohnungs_register,KML||https://tinyurl.com/yy7ya4g9/FR/2325_bdg_erw.kml" TargetMode="External"/><Relationship Id="rId86" Type="http://schemas.openxmlformats.org/officeDocument/2006/relationships/hyperlink" Target="https://map.geo.admin.ch/?zoom=13&amp;E=2553978.323&amp;N=1176771.08&amp;layers=ch.kantone.cadastralwebmap-farbe,ch.swisstopo.amtliches-strassenverzeichnis,ch.bfs.gebaeude_wohnungs_register,KML||https://tinyurl.com/yy7ya4g9/FR/2044_bdg_erw.kml" TargetMode="External"/><Relationship Id="rId817" Type="http://schemas.openxmlformats.org/officeDocument/2006/relationships/hyperlink" Target="https://map.geo.admin.ch/?zoom=13&amp;E=2576780.7&amp;N=1174912.8&amp;layers=ch.kantone.cadastralwebmap-farbe,ch.swisstopo.amtliches-strassenverzeichnis,ch.bfs.gebaeude_wohnungs_register,KML||https://tinyurl.com/yy7ya4g9/FR/2226_bdg_erw.kml" TargetMode="External"/><Relationship Id="rId1002" Type="http://schemas.openxmlformats.org/officeDocument/2006/relationships/hyperlink" Target="https://map.geo.admin.ch/?zoom=13&amp;E=2572960.457&amp;N=1192757.215&amp;layers=ch.kantone.cadastralwebmap-farbe,ch.swisstopo.amtliches-strassenverzeichnis,ch.bfs.gebaeude_wohnungs_register,KML||https://tinyurl.com/yy7ya4g9/FR/2254_bdg_erw.kml" TargetMode="External"/><Relationship Id="rId1447" Type="http://schemas.openxmlformats.org/officeDocument/2006/relationships/hyperlink" Target="https://map.geo.admin.ch/?zoom=13&amp;E=2590054&amp;N=1190472.625&amp;layers=ch.kantone.cadastralwebmap-farbe,ch.swisstopo.amtliches-strassenverzeichnis,ch.bfs.gebaeude_wohnungs_register,KML||https://tinyurl.com/yy7ya4g9/FR/2308_bdg_erw.kml" TargetMode="External"/><Relationship Id="rId1654" Type="http://schemas.openxmlformats.org/officeDocument/2006/relationships/hyperlink" Target="https://map.geo.admin.ch/?zoom=13&amp;E=2591586&amp;N=1191128.875&amp;layers=ch.kantone.cadastralwebmap-farbe,ch.swisstopo.amtliches-strassenverzeichnis,ch.bfs.gebaeude_wohnungs_register,KML||https://tinyurl.com/yy7ya4g9/FR/2308_bdg_erw.kml" TargetMode="External"/><Relationship Id="rId1861" Type="http://schemas.openxmlformats.org/officeDocument/2006/relationships/hyperlink" Target="https://map.geo.admin.ch/?zoom=13&amp;E=2561016.948&amp;N=1153453.652&amp;layers=ch.kantone.cadastralwebmap-farbe,ch.swisstopo.amtliches-strassenverzeichnis,ch.bfs.gebaeude_wohnungs_register,KML||https://tinyurl.com/yy7ya4g9/FR/2325_bdg_erw.kml" TargetMode="External"/><Relationship Id="rId1307" Type="http://schemas.openxmlformats.org/officeDocument/2006/relationships/hyperlink" Target="https://map.geo.admin.ch/?zoom=13&amp;E=2583407&amp;N=1182018&amp;layers=ch.kantone.cadastralwebmap-farbe,ch.swisstopo.amtliches-strassenverzeichnis,ch.bfs.gebaeude_wohnungs_register,KML||https://tinyurl.com/yy7ya4g9/FR/2304_bdg_erw.kml" TargetMode="External"/><Relationship Id="rId1514" Type="http://schemas.openxmlformats.org/officeDocument/2006/relationships/hyperlink" Target="https://map.geo.admin.ch/?zoom=13&amp;E=2590608.5&amp;N=1190162.625&amp;layers=ch.kantone.cadastralwebmap-farbe,ch.swisstopo.amtliches-strassenverzeichnis,ch.bfs.gebaeude_wohnungs_register,KML||https://tinyurl.com/yy7ya4g9/FR/2308_bdg_erw.kml" TargetMode="External"/><Relationship Id="rId1721" Type="http://schemas.openxmlformats.org/officeDocument/2006/relationships/hyperlink" Target="https://map.geo.admin.ch/?zoom=13&amp;E=2554830&amp;N=1150425&amp;layers=ch.kantone.cadastralwebmap-farbe,ch.swisstopo.amtliches-strassenverzeichnis,ch.bfs.gebaeude_wohnungs_register,KML||https://tinyurl.com/yy7ya4g9/FR/2321_bdg_erw.kml" TargetMode="External"/><Relationship Id="rId1959" Type="http://schemas.openxmlformats.org/officeDocument/2006/relationships/hyperlink" Target="https://map.geo.admin.ch/?zoom=13&amp;E=2563190.619&amp;N=1152000.364&amp;layers=ch.kantone.cadastralwebmap-farbe,ch.swisstopo.amtliches-strassenverzeichnis,ch.bfs.gebaeude_wohnungs_register,KML||https://tinyurl.com/yy7ya4g9/FR/2325_bdg_erw.kml" TargetMode="External"/><Relationship Id="rId13" Type="http://schemas.openxmlformats.org/officeDocument/2006/relationships/hyperlink" Target="https://map.geo.admin.ch/?zoom=13&amp;E=2558230&amp;N=1185180&amp;layers=ch.kantone.cadastralwebmap-farbe,ch.swisstopo.amtliches-strassenverzeichnis,ch.bfs.gebaeude_wohnungs_register,KML||https://tinyurl.com/yy7ya4g9/FR/2011_bdg_erw.kml" TargetMode="External"/><Relationship Id="rId1819" Type="http://schemas.openxmlformats.org/officeDocument/2006/relationships/hyperlink" Target="https://map.geo.admin.ch/?zoom=13&amp;E=2561345.191&amp;N=1153451.246&amp;layers=ch.kantone.cadastralwebmap-farbe,ch.swisstopo.amtliches-strassenverzeichnis,ch.bfs.gebaeude_wohnungs_register,KML||https://tinyurl.com/yy7ya4g9/FR/2325_bdg_erw.kml" TargetMode="External"/><Relationship Id="rId162" Type="http://schemas.openxmlformats.org/officeDocument/2006/relationships/hyperlink" Target="https://map.geo.admin.ch/?zoom=13&amp;E=2557760&amp;N=1189650&amp;layers=ch.kantone.cadastralwebmap-farbe,ch.swisstopo.amtliches-strassenverzeichnis,ch.bfs.gebaeude_wohnungs_register,KML||https://tinyurl.com/yy7ya4g9/FR/2054_bdg_erw.kml" TargetMode="External"/><Relationship Id="rId467" Type="http://schemas.openxmlformats.org/officeDocument/2006/relationships/hyperlink" Target="https://map.geo.admin.ch/?zoom=13&amp;E=2570621.955&amp;N=1162938.764&amp;layers=ch.kantone.cadastralwebmap-farbe,ch.swisstopo.amtliches-strassenverzeichnis,ch.bfs.gebaeude_wohnungs_register,KML||https://tinyurl.com/yy7ya4g9/FR/2125_bdg_erw.kml" TargetMode="External"/><Relationship Id="rId1097" Type="http://schemas.openxmlformats.org/officeDocument/2006/relationships/hyperlink" Target="https://map.geo.admin.ch/?zoom=13&amp;E=2576786.806&amp;N=1198847.622&amp;layers=ch.kantone.cadastralwebmap-farbe,ch.swisstopo.amtliches-strassenverzeichnis,ch.bfs.gebaeude_wohnungs_register,KML||https://tinyurl.com/yy7ya4g9/FR/2274_bdg_erw.kml" TargetMode="External"/><Relationship Id="rId2050" Type="http://schemas.openxmlformats.org/officeDocument/2006/relationships/hyperlink" Target="https://map.geo.admin.ch/?zoom=13&amp;E=2558582.131&amp;N=1152811.077&amp;layers=ch.kantone.cadastralwebmap-farbe,ch.swisstopo.amtliches-strassenverzeichnis,ch.bfs.gebaeude_wohnungs_register,KML||https://tinyurl.com/yy7ya4g9/FR/2325_bdg_erw.kml" TargetMode="External"/><Relationship Id="rId674" Type="http://schemas.openxmlformats.org/officeDocument/2006/relationships/hyperlink" Target="https://map.geo.admin.ch/?zoom=13&amp;E=2568058.175&amp;N=1176309.431&amp;layers=ch.kantone.cadastralwebmap-farbe,ch.swisstopo.amtliches-strassenverzeichnis,ch.bfs.gebaeude_wohnungs_register,KML||https://tinyurl.com/yy7ya4g9/FR/2173_bdg_erw.kml" TargetMode="External"/><Relationship Id="rId881" Type="http://schemas.openxmlformats.org/officeDocument/2006/relationships/hyperlink" Target="https://map.geo.admin.ch/?zoom=13&amp;E=2575850&amp;N=1187146.375&amp;layers=ch.kantone.cadastralwebmap-farbe,ch.swisstopo.amtliches-strassenverzeichnis,ch.bfs.gebaeude_wohnungs_register,KML||https://tinyurl.com/yy7ya4g9/FR/2235_bdg_erw.kml" TargetMode="External"/><Relationship Id="rId979" Type="http://schemas.openxmlformats.org/officeDocument/2006/relationships/hyperlink" Target="https://map.geo.admin.ch/?zoom=13&amp;E=2576323.392&amp;N=1190483.394&amp;layers=ch.kantone.cadastralwebmap-farbe,ch.swisstopo.amtliches-strassenverzeichnis,ch.bfs.gebaeude_wohnungs_register,KML||https://tinyurl.com/yy7ya4g9/FR/2254_bdg_erw.kml" TargetMode="External"/><Relationship Id="rId327" Type="http://schemas.openxmlformats.org/officeDocument/2006/relationships/hyperlink" Target="https://map.geo.admin.ch/?zoom=13&amp;E=2571487.021&amp;N=1170969.576&amp;layers=ch.kantone.cadastralwebmap-farbe,ch.swisstopo.amtliches-strassenverzeichnis,ch.bfs.gebaeude_wohnungs_register,KML||https://tinyurl.com/yy7ya4g9/FR/2122_bdg_erw.kml" TargetMode="External"/><Relationship Id="rId534" Type="http://schemas.openxmlformats.org/officeDocument/2006/relationships/hyperlink" Target="https://map.geo.admin.ch/?zoom=13&amp;E=2572052.554&amp;N=1159241.181&amp;layers=ch.kantone.cadastralwebmap-farbe,ch.swisstopo.amtliches-strassenverzeichnis,ch.bfs.gebaeude_wohnungs_register,KML||https://tinyurl.com/yy7ya4g9/FR/2135_bdg_erw.kml" TargetMode="External"/><Relationship Id="rId741" Type="http://schemas.openxmlformats.org/officeDocument/2006/relationships/hyperlink" Target="https://map.geo.admin.ch/?zoom=13&amp;E=2579007.425&amp;N=1180242.349&amp;layers=ch.kantone.cadastralwebmap-farbe,ch.swisstopo.amtliches-strassenverzeichnis,ch.bfs.gebaeude_wohnungs_register,KML||https://tinyurl.com/yy7ya4g9/FR/2206_bdg_erw.kml" TargetMode="External"/><Relationship Id="rId839" Type="http://schemas.openxmlformats.org/officeDocument/2006/relationships/hyperlink" Target="https://map.geo.admin.ch/?zoom=13&amp;E=2577110.75&amp;N=1183522.375&amp;layers=ch.kantone.cadastralwebmap-farbe,ch.swisstopo.amtliches-strassenverzeichnis,ch.bfs.gebaeude_wohnungs_register,KML||https://tinyurl.com/yy7ya4g9/FR/2228_bdg_erw.kml" TargetMode="External"/><Relationship Id="rId1164" Type="http://schemas.openxmlformats.org/officeDocument/2006/relationships/hyperlink" Target="https://map.geo.admin.ch/?zoom=13&amp;E=2578442.341&amp;N=1199925.695&amp;layers=ch.kantone.cadastralwebmap-farbe,ch.swisstopo.amtliches-strassenverzeichnis,ch.bfs.gebaeude_wohnungs_register,KML||https://tinyurl.com/yy7ya4g9/FR/2275_bdg_erw.kml" TargetMode="External"/><Relationship Id="rId1371" Type="http://schemas.openxmlformats.org/officeDocument/2006/relationships/hyperlink" Target="https://map.geo.admin.ch/?zoom=13&amp;E=2593732&amp;N=1189940.875&amp;layers=ch.kantone.cadastralwebmap-farbe,ch.swisstopo.amtliches-strassenverzeichnis,ch.bfs.gebaeude_wohnungs_register,KML||https://tinyurl.com/yy7ya4g9/FR/2308_bdg_erw.kml" TargetMode="External"/><Relationship Id="rId1469" Type="http://schemas.openxmlformats.org/officeDocument/2006/relationships/hyperlink" Target="https://map.geo.admin.ch/?zoom=13&amp;E=2591462&amp;N=1191632.875&amp;layers=ch.kantone.cadastralwebmap-farbe,ch.swisstopo.amtliches-strassenverzeichnis,ch.bfs.gebaeude_wohnungs_register,KML||https://tinyurl.com/yy7ya4g9/FR/2308_bdg_erw.kml" TargetMode="External"/><Relationship Id="rId2008" Type="http://schemas.openxmlformats.org/officeDocument/2006/relationships/hyperlink" Target="https://map.geo.admin.ch/?zoom=13&amp;E=2558084.554&amp;N=1152374.091&amp;layers=ch.kantone.cadastralwebmap-farbe,ch.swisstopo.amtliches-strassenverzeichnis,ch.bfs.gebaeude_wohnungs_register,KML||https://tinyurl.com/yy7ya4g9/FR/2325_bdg_erw.kml" TargetMode="External"/><Relationship Id="rId601" Type="http://schemas.openxmlformats.org/officeDocument/2006/relationships/hyperlink" Target="https://map.geo.admin.ch/?zoom=13&amp;E=2577611.724&amp;N=1172456.083&amp;layers=ch.kantone.cadastralwebmap-farbe,ch.swisstopo.amtliches-strassenverzeichnis,ch.bfs.gebaeude_wohnungs_register,KML||https://tinyurl.com/yy7ya4g9/FR/2149_bdg_erw.kml" TargetMode="External"/><Relationship Id="rId1024" Type="http://schemas.openxmlformats.org/officeDocument/2006/relationships/hyperlink" Target="https://map.geo.admin.ch/?zoom=13&amp;E=2578424.5&amp;N=1191962.625&amp;layers=ch.kantone.cadastralwebmap-farbe,ch.swisstopo.amtliches-strassenverzeichnis,ch.bfs.gebaeude_wohnungs_register,KML||https://tinyurl.com/yy7ya4g9/FR/2262_bdg_erw.kml" TargetMode="External"/><Relationship Id="rId1231" Type="http://schemas.openxmlformats.org/officeDocument/2006/relationships/hyperlink" Target="https://map.geo.admin.ch/?zoom=13&amp;E=2580849.547&amp;N=1188847.997&amp;layers=ch.kantone.cadastralwebmap-farbe,ch.swisstopo.amtliches-strassenverzeichnis,ch.bfs.gebaeude_wohnungs_register,KML||https://tinyurl.com/yy7ya4g9/FR/2293_bdg_erw.kml" TargetMode="External"/><Relationship Id="rId1676" Type="http://schemas.openxmlformats.org/officeDocument/2006/relationships/hyperlink" Target="https://map.geo.admin.ch/?zoom=13&amp;E=2590393.75&amp;N=1190107.625&amp;layers=ch.kantone.cadastralwebmap-farbe,ch.swisstopo.amtliches-strassenverzeichnis,ch.bfs.gebaeude_wohnungs_register,KML||https://tinyurl.com/yy7ya4g9/FR/2308_bdg_erw.kml" TargetMode="External"/><Relationship Id="rId1883" Type="http://schemas.openxmlformats.org/officeDocument/2006/relationships/hyperlink" Target="https://map.geo.admin.ch/?zoom=13&amp;E=2560569.828&amp;N=1151459.648&amp;layers=ch.kantone.cadastralwebmap-farbe,ch.swisstopo.amtliches-strassenverzeichnis,ch.bfs.gebaeude_wohnungs_register,KML||https://tinyurl.com/yy7ya4g9/FR/2325_bdg_erw.kml" TargetMode="External"/><Relationship Id="rId906" Type="http://schemas.openxmlformats.org/officeDocument/2006/relationships/hyperlink" Target="https://map.geo.admin.ch/?zoom=13&amp;E=2568431.2&amp;N=1172160.199&amp;layers=ch.kantone.cadastralwebmap-farbe,ch.swisstopo.amtliches-strassenverzeichnis,ch.bfs.gebaeude_wohnungs_register,KML||https://tinyurl.com/yy7ya4g9/FR/2236_bdg_erw.kml" TargetMode="External"/><Relationship Id="rId1329" Type="http://schemas.openxmlformats.org/officeDocument/2006/relationships/hyperlink" Target="https://map.geo.admin.ch/?zoom=13&amp;E=2587630&amp;N=1183780&amp;layers=ch.kantone.cadastralwebmap-farbe,ch.swisstopo.amtliches-strassenverzeichnis,ch.bfs.gebaeude_wohnungs_register,KML||https://tinyurl.com/yy7ya4g9/FR/2306_bdg_erw.kml" TargetMode="External"/><Relationship Id="rId1536" Type="http://schemas.openxmlformats.org/officeDocument/2006/relationships/hyperlink" Target="https://map.geo.admin.ch/?zoom=13&amp;E=2592066.75&amp;N=1190507.875&amp;layers=ch.kantone.cadastralwebmap-farbe,ch.swisstopo.amtliches-strassenverzeichnis,ch.bfs.gebaeude_wohnungs_register,KML||https://tinyurl.com/yy7ya4g9/FR/2308_bdg_erw.kml" TargetMode="External"/><Relationship Id="rId1743" Type="http://schemas.openxmlformats.org/officeDocument/2006/relationships/hyperlink" Target="https://map.geo.admin.ch/?zoom=13&amp;E=2558585&amp;N=1153432&amp;layers=ch.kantone.cadastralwebmap-farbe,ch.swisstopo.amtliches-strassenverzeichnis,ch.bfs.gebaeude_wohnungs_register,KML||https://tinyurl.com/yy7ya4g9/FR/2325_bdg_erw.kml" TargetMode="External"/><Relationship Id="rId1950" Type="http://schemas.openxmlformats.org/officeDocument/2006/relationships/hyperlink" Target="https://map.geo.admin.ch/?zoom=13&amp;E=2562202.255&amp;N=1151464.078&amp;layers=ch.kantone.cadastralwebmap-farbe,ch.swisstopo.amtliches-strassenverzeichnis,ch.bfs.gebaeude_wohnungs_register,KML||https://tinyurl.com/yy7ya4g9/FR/2325_bdg_erw.kml" TargetMode="External"/><Relationship Id="rId35" Type="http://schemas.openxmlformats.org/officeDocument/2006/relationships/hyperlink" Target="https://map.geo.admin.ch/?zoom=13&amp;E=2559988.808&amp;N=1182931.204&amp;layers=ch.kantone.cadastralwebmap-farbe,ch.swisstopo.amtliches-strassenverzeichnis,ch.bfs.gebaeude_wohnungs_register,KML||https://tinyurl.com/yy7ya4g9/FR/2016_bdg_erw.kml" TargetMode="External"/><Relationship Id="rId1603" Type="http://schemas.openxmlformats.org/officeDocument/2006/relationships/hyperlink" Target="https://map.geo.admin.ch/?zoom=13&amp;E=2592289.75&amp;N=1190578.875&amp;layers=ch.kantone.cadastralwebmap-farbe,ch.swisstopo.amtliches-strassenverzeichnis,ch.bfs.gebaeude_wohnungs_register,KML||https://tinyurl.com/yy7ya4g9/FR/2308_bdg_erw.kml" TargetMode="External"/><Relationship Id="rId1810" Type="http://schemas.openxmlformats.org/officeDocument/2006/relationships/hyperlink" Target="https://map.geo.admin.ch/?zoom=13&amp;E=2558297.424&amp;N=1154194.847&amp;layers=ch.kantone.cadastralwebmap-farbe,ch.swisstopo.amtliches-strassenverzeichnis,ch.bfs.gebaeude_wohnungs_register,KML||https://tinyurl.com/yy7ya4g9/FR/2325_bdg_erw.kml" TargetMode="External"/><Relationship Id="rId184" Type="http://schemas.openxmlformats.org/officeDocument/2006/relationships/hyperlink" Target="https://map.geo.admin.ch/?zoom=13&amp;E=2554890&amp;N=1189190&amp;layers=ch.kantone.cadastralwebmap-farbe,ch.swisstopo.amtliches-strassenverzeichnis,ch.bfs.gebaeude_wohnungs_register,KML||https://tinyurl.com/yy7ya4g9/FR/2054_bdg_erw.kml" TargetMode="External"/><Relationship Id="rId391" Type="http://schemas.openxmlformats.org/officeDocument/2006/relationships/hyperlink" Target="https://map.geo.admin.ch/?zoom=13&amp;E=2570879.772&amp;N=1163418.52&amp;layers=ch.kantone.cadastralwebmap-farbe,ch.swisstopo.amtliches-strassenverzeichnis,ch.bfs.gebaeude_wohnungs_register,KML||https://tinyurl.com/yy7ya4g9/FR/2125_bdg_erw.kml" TargetMode="External"/><Relationship Id="rId1908" Type="http://schemas.openxmlformats.org/officeDocument/2006/relationships/hyperlink" Target="https://map.geo.admin.ch/?zoom=13&amp;E=2559826.055&amp;N=1152303.791&amp;layers=ch.kantone.cadastralwebmap-farbe,ch.swisstopo.amtliches-strassenverzeichnis,ch.bfs.gebaeude_wohnungs_register,KML||https://tinyurl.com/yy7ya4g9/FR/2325_bdg_erw.kml" TargetMode="External"/><Relationship Id="rId2072" Type="http://schemas.openxmlformats.org/officeDocument/2006/relationships/hyperlink" Target="https://map.geo.admin.ch/?zoom=13&amp;E=2555681.066&amp;N=1159163.682&amp;layers=ch.kantone.cadastralwebmap-farbe,ch.swisstopo.amtliches-strassenverzeichnis,ch.bfs.gebaeude_wohnungs_register,KML||https://tinyurl.com/yy7ya4g9/FR/2335_bdg_erw.kml" TargetMode="External"/><Relationship Id="rId251" Type="http://schemas.openxmlformats.org/officeDocument/2006/relationships/hyperlink" Target="https://map.geo.admin.ch/?zoom=13&amp;E=2558927.266&amp;N=1170384.273&amp;layers=ch.kantone.cadastralwebmap-farbe,ch.swisstopo.amtliches-strassenverzeichnis,ch.bfs.gebaeude_wohnungs_register,KML||https://tinyurl.com/yy7ya4g9/FR/2096_bdg_erw.kml" TargetMode="External"/><Relationship Id="rId489" Type="http://schemas.openxmlformats.org/officeDocument/2006/relationships/hyperlink" Target="https://map.geo.admin.ch/?zoom=13&amp;E=2571729.193&amp;N=1163460.936&amp;layers=ch.kantone.cadastralwebmap-farbe,ch.swisstopo.amtliches-strassenverzeichnis,ch.bfs.gebaeude_wohnungs_register,KML||https://tinyurl.com/yy7ya4g9/FR/2125_bdg_erw.kml" TargetMode="External"/><Relationship Id="rId696" Type="http://schemas.openxmlformats.org/officeDocument/2006/relationships/hyperlink" Target="https://map.geo.admin.ch/?zoom=13&amp;E=2573819.621&amp;N=1183430.858&amp;layers=ch.kantone.cadastralwebmap-farbe,ch.swisstopo.amtliches-strassenverzeichnis,ch.bfs.gebaeude_wohnungs_register,KML||https://tinyurl.com/yy7ya4g9/FR/2183_bdg_erw.kml" TargetMode="External"/><Relationship Id="rId349" Type="http://schemas.openxmlformats.org/officeDocument/2006/relationships/hyperlink" Target="https://map.geo.admin.ch/?zoom=13&amp;E=2573767.655&amp;N=1162114.149&amp;layers=ch.kantone.cadastralwebmap-farbe,ch.swisstopo.amtliches-strassenverzeichnis,ch.bfs.gebaeude_wohnungs_register,KML||https://tinyurl.com/yy7ya4g9/FR/2124_bdg_erw.kml" TargetMode="External"/><Relationship Id="rId556" Type="http://schemas.openxmlformats.org/officeDocument/2006/relationships/hyperlink" Target="https://map.geo.admin.ch/?zoom=13&amp;E=2572778.5&amp;N=1163985.875&amp;layers=ch.kantone.cadastralwebmap-farbe,ch.swisstopo.amtliches-strassenverzeichnis,ch.bfs.gebaeude_wohnungs_register,KML||https://tinyurl.com/yy7ya4g9/FR/2143_bdg_erw.kml" TargetMode="External"/><Relationship Id="rId763" Type="http://schemas.openxmlformats.org/officeDocument/2006/relationships/hyperlink" Target="https://map.geo.admin.ch/?zoom=13&amp;E=2578439.374&amp;N=1181185.877&amp;layers=ch.kantone.cadastralwebmap-farbe,ch.swisstopo.amtliches-strassenverzeichnis,ch.bfs.gebaeude_wohnungs_register,KML||https://tinyurl.com/yy7ya4g9/FR/2206_bdg_erw.kml" TargetMode="External"/><Relationship Id="rId1186" Type="http://schemas.openxmlformats.org/officeDocument/2006/relationships/hyperlink" Target="https://map.geo.admin.ch/?zoom=13&amp;E=2577042.978&amp;N=1202636.064&amp;layers=ch.kantone.cadastralwebmap-farbe,ch.swisstopo.amtliches-strassenverzeichnis,ch.bfs.gebaeude_wohnungs_register,KML||https://tinyurl.com/yy7ya4g9/FR/2284_bdg_erw.kml" TargetMode="External"/><Relationship Id="rId1393" Type="http://schemas.openxmlformats.org/officeDocument/2006/relationships/hyperlink" Target="https://map.geo.admin.ch/?zoom=13&amp;E=2590105.5&amp;N=1192490.125&amp;layers=ch.kantone.cadastralwebmap-farbe,ch.swisstopo.amtliches-strassenverzeichnis,ch.bfs.gebaeude_wohnungs_register,KML||https://tinyurl.com/yy7ya4g9/FR/2308_bdg_erw.kml" TargetMode="External"/><Relationship Id="rId111" Type="http://schemas.openxmlformats.org/officeDocument/2006/relationships/hyperlink" Target="https://map.geo.admin.ch/?zoom=13&amp;E=2565919&amp;N=1189094&amp;layers=ch.kantone.cadastralwebmap-farbe,ch.swisstopo.amtliches-strassenverzeichnis,ch.bfs.gebaeude_wohnungs_register,KML||https://tinyurl.com/yy7ya4g9/FR/2053_bdg_erw.kml" TargetMode="External"/><Relationship Id="rId209" Type="http://schemas.openxmlformats.org/officeDocument/2006/relationships/hyperlink" Target="https://map.geo.admin.ch/?zoom=13&amp;E=2550862.175&amp;N=1184206.22&amp;layers=ch.kantone.cadastralwebmap-farbe,ch.swisstopo.amtliches-strassenverzeichnis,ch.bfs.gebaeude_wohnungs_register,KML||https://tinyurl.com/yy7ya4g9/FR/2055_bdg_erw.kml" TargetMode="External"/><Relationship Id="rId416" Type="http://schemas.openxmlformats.org/officeDocument/2006/relationships/hyperlink" Target="https://map.geo.admin.ch/?zoom=13&amp;E=2571146.672&amp;N=1163488.084&amp;layers=ch.kantone.cadastralwebmap-farbe,ch.swisstopo.amtliches-strassenverzeichnis,ch.bfs.gebaeude_wohnungs_register,KML||https://tinyurl.com/yy7ya4g9/FR/2125_bdg_erw.kml" TargetMode="External"/><Relationship Id="rId970" Type="http://schemas.openxmlformats.org/officeDocument/2006/relationships/hyperlink" Target="https://map.geo.admin.ch/?zoom=13&amp;E=2575915.881&amp;N=1189852.149&amp;layers=ch.kantone.cadastralwebmap-farbe,ch.swisstopo.amtliches-strassenverzeichnis,ch.bfs.gebaeude_wohnungs_register,KML||https://tinyurl.com/yy7ya4g9/FR/2254_bdg_erw.kml" TargetMode="External"/><Relationship Id="rId1046" Type="http://schemas.openxmlformats.org/officeDocument/2006/relationships/hyperlink" Target="https://map.geo.admin.ch/?zoom=13&amp;E=2577974.537&amp;N=1191008.764&amp;layers=ch.kantone.cadastralwebmap-farbe,ch.swisstopo.amtliches-strassenverzeichnis,ch.bfs.gebaeude_wohnungs_register,KML||https://tinyurl.com/yy7ya4g9/FR/2262_bdg_erw.kml" TargetMode="External"/><Relationship Id="rId1253" Type="http://schemas.openxmlformats.org/officeDocument/2006/relationships/hyperlink" Target="https://map.geo.admin.ch/?zoom=13&amp;E=2583145.5&amp;N=1178929&amp;layers=ch.kantone.cadastralwebmap-farbe,ch.swisstopo.amtliches-strassenverzeichnis,ch.bfs.gebaeude_wohnungs_register,KML||https://tinyurl.com/yy7ya4g9/FR/2294_bdg_erw.kml" TargetMode="External"/><Relationship Id="rId1698" Type="http://schemas.openxmlformats.org/officeDocument/2006/relationships/hyperlink" Target="https://map.geo.admin.ch/?zoom=13&amp;E=2590573&amp;N=1193287&amp;layers=ch.kantone.cadastralwebmap-farbe,ch.swisstopo.amtliches-strassenverzeichnis,ch.bfs.gebaeude_wohnungs_register,KML||https://tinyurl.com/yy7ya4g9/FR/2309_bdg_erw.kml" TargetMode="External"/><Relationship Id="rId623" Type="http://schemas.openxmlformats.org/officeDocument/2006/relationships/hyperlink" Target="https://map.geo.admin.ch/?zoom=13&amp;E=2565961.002&amp;N=1163641.56&amp;layers=ch.kantone.cadastralwebmap-farbe,ch.swisstopo.amtliches-strassenverzeichnis,ch.bfs.gebaeude_wohnungs_register,KML||https://tinyurl.com/yy7ya4g9/FR/2155_bdg_erw.kml" TargetMode="External"/><Relationship Id="rId830" Type="http://schemas.openxmlformats.org/officeDocument/2006/relationships/hyperlink" Target="https://map.geo.admin.ch/?zoom=13&amp;E=2574819.453&amp;N=1182072.553&amp;layers=ch.kantone.cadastralwebmap-farbe,ch.swisstopo.amtliches-strassenverzeichnis,ch.bfs.gebaeude_wohnungs_register,KML||https://tinyurl.com/yy7ya4g9/FR/2228_bdg_erw.kml" TargetMode="External"/><Relationship Id="rId928" Type="http://schemas.openxmlformats.org/officeDocument/2006/relationships/hyperlink" Target="https://map.geo.admin.ch/?zoom=13&amp;E=2567868.995&amp;N=1181659.811&amp;layers=ch.kantone.cadastralwebmap-farbe,ch.swisstopo.amtliches-strassenverzeichnis,ch.bfs.gebaeude_wohnungs_register,KML||https://tinyurl.com/yy7ya4g9/FR/2237_bdg_erw.kml" TargetMode="External"/><Relationship Id="rId1460" Type="http://schemas.openxmlformats.org/officeDocument/2006/relationships/hyperlink" Target="https://map.geo.admin.ch/?zoom=13&amp;E=2591411&amp;N=1191588.875&amp;layers=ch.kantone.cadastralwebmap-farbe,ch.swisstopo.amtliches-strassenverzeichnis,ch.bfs.gebaeude_wohnungs_register,KML||https://tinyurl.com/yy7ya4g9/FR/2308_bdg_erw.kml" TargetMode="External"/><Relationship Id="rId1558" Type="http://schemas.openxmlformats.org/officeDocument/2006/relationships/hyperlink" Target="https://map.geo.admin.ch/?zoom=13&amp;E=2591716&amp;N=1191075.375&amp;layers=ch.kantone.cadastralwebmap-farbe,ch.swisstopo.amtliches-strassenverzeichnis,ch.bfs.gebaeude_wohnungs_register,KML||https://tinyurl.com/yy7ya4g9/FR/2308_bdg_erw.kml" TargetMode="External"/><Relationship Id="rId1765" Type="http://schemas.openxmlformats.org/officeDocument/2006/relationships/hyperlink" Target="https://map.geo.admin.ch/?zoom=13&amp;E=2558395.611&amp;N=1152816.299&amp;layers=ch.kantone.cadastralwebmap-farbe,ch.swisstopo.amtliches-strassenverzeichnis,ch.bfs.gebaeude_wohnungs_register,KML||https://tinyurl.com/yy7ya4g9/FR/2325_bdg_erw.kml" TargetMode="External"/><Relationship Id="rId57" Type="http://schemas.openxmlformats.org/officeDocument/2006/relationships/hyperlink" Target="https://map.geo.admin.ch/?zoom=13&amp;E=2565161.25&amp;N=1185199.625&amp;layers=ch.kantone.cadastralwebmap-farbe,ch.swisstopo.amtliches-strassenverzeichnis,ch.bfs.gebaeude_wohnungs_register,KML||https://tinyurl.com/yy7ya4g9/FR/2029_bdg_erw.kml" TargetMode="External"/><Relationship Id="rId1113" Type="http://schemas.openxmlformats.org/officeDocument/2006/relationships/hyperlink" Target="https://map.geo.admin.ch/?zoom=13&amp;E=2573413.787&amp;N=1194218.181&amp;layers=ch.kantone.cadastralwebmap-farbe,ch.swisstopo.amtliches-strassenverzeichnis,ch.bfs.gebaeude_wohnungs_register,KML||https://tinyurl.com/yy7ya4g9/FR/2275_bdg_erw.kml" TargetMode="External"/><Relationship Id="rId1320" Type="http://schemas.openxmlformats.org/officeDocument/2006/relationships/hyperlink" Target="https://map.geo.admin.ch/?zoom=13&amp;E=2584939.234&amp;N=1189083.224&amp;layers=ch.kantone.cadastralwebmap-farbe,ch.swisstopo.amtliches-strassenverzeichnis,ch.bfs.gebaeude_wohnungs_register,KML||https://tinyurl.com/yy7ya4g9/FR/2305_bdg_erw.kml" TargetMode="External"/><Relationship Id="rId1418" Type="http://schemas.openxmlformats.org/officeDocument/2006/relationships/hyperlink" Target="https://map.geo.admin.ch/?zoom=13&amp;E=2590485.75&amp;N=1190381.875&amp;layers=ch.kantone.cadastralwebmap-farbe,ch.swisstopo.amtliches-strassenverzeichnis,ch.bfs.gebaeude_wohnungs_register,KML||https://tinyurl.com/yy7ya4g9/FR/2308_bdg_erw.kml" TargetMode="External"/><Relationship Id="rId1972" Type="http://schemas.openxmlformats.org/officeDocument/2006/relationships/hyperlink" Target="https://map.geo.admin.ch/?zoom=13&amp;E=2560920.902&amp;N=1150667.288&amp;layers=ch.kantone.cadastralwebmap-farbe,ch.swisstopo.amtliches-strassenverzeichnis,ch.bfs.gebaeude_wohnungs_register,KML||https://tinyurl.com/yy7ya4g9/FR/2325_bdg_erw.kml" TargetMode="External"/><Relationship Id="rId1625" Type="http://schemas.openxmlformats.org/officeDocument/2006/relationships/hyperlink" Target="https://map.geo.admin.ch/?zoom=13&amp;E=2593415.75&amp;N=1192180.875&amp;layers=ch.kantone.cadastralwebmap-farbe,ch.swisstopo.amtliches-strassenverzeichnis,ch.bfs.gebaeude_wohnungs_register,KML||https://tinyurl.com/yy7ya4g9/FR/2308_bdg_erw.kml" TargetMode="External"/><Relationship Id="rId1832" Type="http://schemas.openxmlformats.org/officeDocument/2006/relationships/hyperlink" Target="https://map.geo.admin.ch/?zoom=13&amp;E=2558983.188&amp;N=1153122.667&amp;layers=ch.kantone.cadastralwebmap-farbe,ch.swisstopo.amtliches-strassenverzeichnis,ch.bfs.gebaeude_wohnungs_register,KML||https://tinyurl.com/yy7ya4g9/FR/2325_bdg_erw.kml" TargetMode="External"/><Relationship Id="rId273" Type="http://schemas.openxmlformats.org/officeDocument/2006/relationships/hyperlink" Target="https://map.geo.admin.ch/?zoom=13&amp;E=2552428.803&amp;N=1163639.998&amp;layers=ch.kantone.cadastralwebmap-farbe,ch.swisstopo.amtliches-strassenverzeichnis,ch.bfs.gebaeude_wohnungs_register,KML||https://tinyurl.com/yy7ya4g9/FR/2097_bdg_erw.kml" TargetMode="External"/><Relationship Id="rId480" Type="http://schemas.openxmlformats.org/officeDocument/2006/relationships/hyperlink" Target="https://map.geo.admin.ch/?zoom=13&amp;E=2571940.436&amp;N=1160514.971&amp;layers=ch.kantone.cadastralwebmap-farbe,ch.swisstopo.amtliches-strassenverzeichnis,ch.bfs.gebaeude_wohnungs_register,KML||https://tinyurl.com/yy7ya4g9/FR/2125_bdg_erw.kml" TargetMode="External"/><Relationship Id="rId133" Type="http://schemas.openxmlformats.org/officeDocument/2006/relationships/hyperlink" Target="https://map.geo.admin.ch/?zoom=13&amp;E=2567525.38&amp;N=1190262.95&amp;layers=ch.kantone.cadastralwebmap-farbe,ch.swisstopo.amtliches-strassenverzeichnis,ch.bfs.gebaeude_wohnungs_register,KML||https://tinyurl.com/yy7ya4g9/FR/2053_bdg_erw.kml" TargetMode="External"/><Relationship Id="rId340" Type="http://schemas.openxmlformats.org/officeDocument/2006/relationships/hyperlink" Target="https://map.geo.admin.ch/?zoom=13&amp;E=2574919&amp;N=1164126&amp;layers=ch.kantone.cadastralwebmap-farbe,ch.swisstopo.amtliches-strassenverzeichnis,ch.bfs.gebaeude_wohnungs_register,KML||https://tinyurl.com/yy7ya4g9/FR/2123_bdg_erw.kml" TargetMode="External"/><Relationship Id="rId578" Type="http://schemas.openxmlformats.org/officeDocument/2006/relationships/hyperlink" Target="https://map.geo.admin.ch/?zoom=13&amp;E=2570472&amp;N=1164997&amp;layers=ch.kantone.cadastralwebmap-farbe,ch.swisstopo.amtliches-strassenverzeichnis,ch.bfs.gebaeude_wohnungs_register,KML||https://tinyurl.com/yy7ya4g9/FR/2148_bdg_erw.kml" TargetMode="External"/><Relationship Id="rId785" Type="http://schemas.openxmlformats.org/officeDocument/2006/relationships/hyperlink" Target="https://map.geo.admin.ch/?zoom=13&amp;E=2571098.354&amp;N=1179388.028&amp;layers=ch.kantone.cadastralwebmap-farbe,ch.swisstopo.amtliches-strassenverzeichnis,ch.bfs.gebaeude_wohnungs_register,KML||https://tinyurl.com/yy7ya4g9/FR/2211_bdg_erw.kml" TargetMode="External"/><Relationship Id="rId992" Type="http://schemas.openxmlformats.org/officeDocument/2006/relationships/hyperlink" Target="https://map.geo.admin.ch/?zoom=13&amp;E=2576286.905&amp;N=1191072.654&amp;layers=ch.kantone.cadastralwebmap-farbe,ch.swisstopo.amtliches-strassenverzeichnis,ch.bfs.gebaeude_wohnungs_register,KML||https://tinyurl.com/yy7ya4g9/FR/2254_bdg_erw.kml" TargetMode="External"/><Relationship Id="rId2021" Type="http://schemas.openxmlformats.org/officeDocument/2006/relationships/hyperlink" Target="https://map.geo.admin.ch/?zoom=13&amp;E=2558880.794&amp;N=1153133.922&amp;layers=ch.kantone.cadastralwebmap-farbe,ch.swisstopo.amtliches-strassenverzeichnis,ch.bfs.gebaeude_wohnungs_register,KML||https://tinyurl.com/yy7ya4g9/FR/2325_bdg_erw.kml" TargetMode="External"/><Relationship Id="rId200" Type="http://schemas.openxmlformats.org/officeDocument/2006/relationships/hyperlink" Target="https://map.geo.admin.ch/?zoom=13&amp;E=2550466&amp;N=1185575&amp;layers=ch.kantone.cadastralwebmap-farbe,ch.swisstopo.amtliches-strassenverzeichnis,ch.bfs.gebaeude_wohnungs_register,KML||https://tinyurl.com/yy7ya4g9/FR/2055_bdg_erw.kml" TargetMode="External"/><Relationship Id="rId438" Type="http://schemas.openxmlformats.org/officeDocument/2006/relationships/hyperlink" Target="https://map.geo.admin.ch/?zoom=13&amp;E=2571885.627&amp;N=1161671.182&amp;layers=ch.kantone.cadastralwebmap-farbe,ch.swisstopo.amtliches-strassenverzeichnis,ch.bfs.gebaeude_wohnungs_register,KML||https://tinyurl.com/yy7ya4g9/FR/2125_bdg_erw.kml" TargetMode="External"/><Relationship Id="rId645" Type="http://schemas.openxmlformats.org/officeDocument/2006/relationships/hyperlink" Target="https://map.geo.admin.ch/?zoom=13&amp;E=2574384.521&amp;N=1157143.398&amp;layers=ch.kantone.cadastralwebmap-farbe,ch.swisstopo.amtliches-strassenverzeichnis,ch.bfs.gebaeude_wohnungs_register,KML||https://tinyurl.com/yy7ya4g9/FR/2162_bdg_erw.kml" TargetMode="External"/><Relationship Id="rId852" Type="http://schemas.openxmlformats.org/officeDocument/2006/relationships/hyperlink" Target="https://map.geo.admin.ch/?zoom=13&amp;E=2574007.399&amp;N=1178958.724&amp;layers=ch.kantone.cadastralwebmap-farbe,ch.swisstopo.amtliches-strassenverzeichnis,ch.bfs.gebaeude_wohnungs_register,KML||https://tinyurl.com/yy7ya4g9/FR/2233_bdg_erw.kml" TargetMode="External"/><Relationship Id="rId1068" Type="http://schemas.openxmlformats.org/officeDocument/2006/relationships/hyperlink" Target="https://map.geo.admin.ch/?zoom=13&amp;E=2581841.59&amp;N=1202533.051&amp;layers=ch.kantone.cadastralwebmap-farbe,ch.swisstopo.amtliches-strassenverzeichnis,ch.bfs.gebaeude_wohnungs_register,KML||https://tinyurl.com/yy7ya4g9/FR/2265_bdg_erw.kml" TargetMode="External"/><Relationship Id="rId1275" Type="http://schemas.openxmlformats.org/officeDocument/2006/relationships/hyperlink" Target="https://map.geo.admin.ch/?zoom=13&amp;E=2587320&amp;N=1167910&amp;layers=ch.kantone.cadastralwebmap-farbe,ch.swisstopo.amtliches-strassenverzeichnis,ch.bfs.gebaeude_wohnungs_register,KML||https://tinyurl.com/yy7ya4g9/FR/2299_bdg_erw.kml" TargetMode="External"/><Relationship Id="rId1482" Type="http://schemas.openxmlformats.org/officeDocument/2006/relationships/hyperlink" Target="https://map.geo.admin.ch/?zoom=13&amp;E=2590643.75&amp;N=1190840.875&amp;layers=ch.kantone.cadastralwebmap-farbe,ch.swisstopo.amtliches-strassenverzeichnis,ch.bfs.gebaeude_wohnungs_register,KML||https://tinyurl.com/yy7ya4g9/FR/2308_bdg_erw.kml" TargetMode="External"/><Relationship Id="rId505" Type="http://schemas.openxmlformats.org/officeDocument/2006/relationships/hyperlink" Target="https://map.geo.admin.ch/?zoom=13&amp;E=2577502.696&amp;N=1163423.859&amp;layers=ch.kantone.cadastralwebmap-farbe,ch.swisstopo.amtliches-strassenverzeichnis,ch.bfs.gebaeude_wohnungs_register,KML||https://tinyurl.com/yy7ya4g9/FR/2130_bdg_erw.kml" TargetMode="External"/><Relationship Id="rId712" Type="http://schemas.openxmlformats.org/officeDocument/2006/relationships/hyperlink" Target="https://map.geo.admin.ch/?zoom=13&amp;E=2577190&amp;N=1183030&amp;layers=ch.kantone.cadastralwebmap-farbe,ch.swisstopo.amtliches-strassenverzeichnis,ch.bfs.gebaeude_wohnungs_register,KML||https://tinyurl.com/yy7ya4g9/FR/2196_bdg_erw.kml" TargetMode="External"/><Relationship Id="rId1135" Type="http://schemas.openxmlformats.org/officeDocument/2006/relationships/hyperlink" Target="https://map.geo.admin.ch/?zoom=13&amp;E=2580282.421&amp;N=1199495.736&amp;layers=ch.kantone.cadastralwebmap-farbe,ch.swisstopo.amtliches-strassenverzeichnis,ch.bfs.gebaeude_wohnungs_register,KML||https://tinyurl.com/yy7ya4g9/FR/2275_bdg_erw.kml" TargetMode="External"/><Relationship Id="rId1342" Type="http://schemas.openxmlformats.org/officeDocument/2006/relationships/hyperlink" Target="https://map.geo.admin.ch/?zoom=13&amp;E=2590463.77&amp;N=1190016.893&amp;layers=ch.kantone.cadastralwebmap-farbe,ch.swisstopo.amtliches-strassenverzeichnis,ch.bfs.gebaeude_wohnungs_register,KML||https://tinyurl.com/yy7ya4g9/FR/2308_bdg_erw.kml" TargetMode="External"/><Relationship Id="rId1787" Type="http://schemas.openxmlformats.org/officeDocument/2006/relationships/hyperlink" Target="https://map.geo.admin.ch/?zoom=13&amp;E=2558356.043&amp;N=1153304.171&amp;layers=ch.kantone.cadastralwebmap-farbe,ch.swisstopo.amtliches-strassenverzeichnis,ch.bfs.gebaeude_wohnungs_register,KML||https://tinyurl.com/yy7ya4g9/FR/2325_bdg_erw.kml" TargetMode="External"/><Relationship Id="rId1994" Type="http://schemas.openxmlformats.org/officeDocument/2006/relationships/hyperlink" Target="https://map.geo.admin.ch/?zoom=13&amp;E=2560176.556&amp;N=1153463.21&amp;layers=ch.kantone.cadastralwebmap-farbe,ch.swisstopo.amtliches-strassenverzeichnis,ch.bfs.gebaeude_wohnungs_register,KML||https://tinyurl.com/yy7ya4g9/FR/2325_bdg_erw.kml" TargetMode="External"/><Relationship Id="rId79" Type="http://schemas.openxmlformats.org/officeDocument/2006/relationships/hyperlink" Target="https://map.geo.admin.ch/?zoom=13&amp;E=2565526.783&amp;N=1193644.437&amp;layers=ch.kantone.cadastralwebmap-farbe,ch.swisstopo.amtliches-strassenverzeichnis,ch.bfs.gebaeude_wohnungs_register,KML||https://tinyurl.com/yy7ya4g9/FR/2041_bdg_erw.kml" TargetMode="External"/><Relationship Id="rId1202" Type="http://schemas.openxmlformats.org/officeDocument/2006/relationships/hyperlink" Target="https://map.geo.admin.ch/?zoom=13&amp;E=2571310.37&amp;N=1200956.72&amp;layers=ch.kantone.cadastralwebmap-farbe,ch.swisstopo.amtliches-strassenverzeichnis,ch.bfs.gebaeude_wohnungs_register,KML||https://tinyurl.com/yy7ya4g9/FR/2284_bdg_erw.kml" TargetMode="External"/><Relationship Id="rId1647" Type="http://schemas.openxmlformats.org/officeDocument/2006/relationships/hyperlink" Target="https://map.geo.admin.ch/?zoom=13&amp;E=2590426&amp;N=1190252.875&amp;layers=ch.kantone.cadastralwebmap-farbe,ch.swisstopo.amtliches-strassenverzeichnis,ch.bfs.gebaeude_wohnungs_register,KML||https://tinyurl.com/yy7ya4g9/FR/2308_bdg_erw.kml" TargetMode="External"/><Relationship Id="rId1854" Type="http://schemas.openxmlformats.org/officeDocument/2006/relationships/hyperlink" Target="https://map.geo.admin.ch/?zoom=13&amp;E=2558223.595&amp;N=1153005.581&amp;layers=ch.kantone.cadastralwebmap-farbe,ch.swisstopo.amtliches-strassenverzeichnis,ch.bfs.gebaeude_wohnungs_register,KML||https://tinyurl.com/yy7ya4g9/FR/2325_bdg_erw.kml" TargetMode="External"/><Relationship Id="rId1507" Type="http://schemas.openxmlformats.org/officeDocument/2006/relationships/hyperlink" Target="https://map.geo.admin.ch/?zoom=13&amp;E=2590596.25&amp;N=1190219.875&amp;layers=ch.kantone.cadastralwebmap-farbe,ch.swisstopo.amtliches-strassenverzeichnis,ch.bfs.gebaeude_wohnungs_register,KML||https://tinyurl.com/yy7ya4g9/FR/2308_bdg_erw.kml" TargetMode="External"/><Relationship Id="rId1714" Type="http://schemas.openxmlformats.org/officeDocument/2006/relationships/hyperlink" Target="https://map.geo.admin.ch/?zoom=13&amp;E=2554674&amp;N=1151150&amp;layers=ch.kantone.cadastralwebmap-farbe,ch.swisstopo.amtliches-strassenverzeichnis,ch.bfs.gebaeude_wohnungs_register,KML||https://tinyurl.com/yy7ya4g9/FR/2321_bdg_erw.kml" TargetMode="External"/><Relationship Id="rId295" Type="http://schemas.openxmlformats.org/officeDocument/2006/relationships/hyperlink" Target="https://map.geo.admin.ch/?zoom=13&amp;E=2562430&amp;N=1168645&amp;layers=ch.kantone.cadastralwebmap-farbe,ch.swisstopo.amtliches-strassenverzeichnis,ch.bfs.gebaeude_wohnungs_register,KML||https://tinyurl.com/yy7ya4g9/FR/2113_bdg_erw.kml" TargetMode="External"/><Relationship Id="rId1921" Type="http://schemas.openxmlformats.org/officeDocument/2006/relationships/hyperlink" Target="https://map.geo.admin.ch/?zoom=13&amp;E=2563304.211&amp;N=1151987.204&amp;layers=ch.kantone.cadastralwebmap-farbe,ch.swisstopo.amtliches-strassenverzeichnis,ch.bfs.gebaeude_wohnungs_register,KML||https://tinyurl.com/yy7ya4g9/FR/2325_bdg_erw.kml" TargetMode="External"/><Relationship Id="rId155" Type="http://schemas.openxmlformats.org/officeDocument/2006/relationships/hyperlink" Target="https://map.geo.admin.ch/?zoom=13&amp;E=2555419.713&amp;N=1189000.302&amp;layers=ch.kantone.cadastralwebmap-farbe,ch.swisstopo.amtliches-strassenverzeichnis,ch.bfs.gebaeude_wohnungs_register,KML||https://tinyurl.com/yy7ya4g9/FR/2054_bdg_erw.kml" TargetMode="External"/><Relationship Id="rId362" Type="http://schemas.openxmlformats.org/officeDocument/2006/relationships/hyperlink" Target="https://map.geo.admin.ch/?zoom=13&amp;E=2573791.655&amp;N=1162172.148&amp;layers=ch.kantone.cadastralwebmap-farbe,ch.swisstopo.amtliches-strassenverzeichnis,ch.bfs.gebaeude_wohnungs_register,KML||https://tinyurl.com/yy7ya4g9/FR/2124_bdg_erw.kml" TargetMode="External"/><Relationship Id="rId1297" Type="http://schemas.openxmlformats.org/officeDocument/2006/relationships/hyperlink" Target="https://map.geo.admin.ch/?zoom=13&amp;E=2585894.974&amp;N=1175878.323&amp;layers=ch.kantone.cadastralwebmap-farbe,ch.swisstopo.amtliches-strassenverzeichnis,ch.bfs.gebaeude_wohnungs_register,KML||https://tinyurl.com/yy7ya4g9/FR/2300_bdg_erw.kml" TargetMode="External"/><Relationship Id="rId2043" Type="http://schemas.openxmlformats.org/officeDocument/2006/relationships/hyperlink" Target="https://map.geo.admin.ch/?zoom=13&amp;E=2557958.222&amp;N=1152451.723&amp;layers=ch.kantone.cadastralwebmap-farbe,ch.swisstopo.amtliches-strassenverzeichnis,ch.bfs.gebaeude_wohnungs_register,KML||https://tinyurl.com/yy7ya4g9/FR/2325_bdg_erw.kml" TargetMode="External"/><Relationship Id="rId222" Type="http://schemas.openxmlformats.org/officeDocument/2006/relationships/hyperlink" Target="https://map.geo.admin.ch/?zoom=13&amp;E=2551699.999&amp;N=1162035&amp;layers=ch.kantone.cadastralwebmap-farbe,ch.swisstopo.amtliches-strassenverzeichnis,ch.bfs.gebaeude_wohnungs_register,KML||https://tinyurl.com/yy7ya4g9/FR/2072_bdg_erw.kml" TargetMode="External"/><Relationship Id="rId667" Type="http://schemas.openxmlformats.org/officeDocument/2006/relationships/hyperlink" Target="https://map.geo.admin.ch/?zoom=13&amp;E=2585043.313&amp;N=1167358.638&amp;layers=ch.kantone.cadastralwebmap-farbe,ch.swisstopo.amtliches-strassenverzeichnis,ch.bfs.gebaeude_wohnungs_register,KML||https://tinyurl.com/yy7ya4g9/FR/2163_bdg_erw.kml" TargetMode="External"/><Relationship Id="rId874" Type="http://schemas.openxmlformats.org/officeDocument/2006/relationships/hyperlink" Target="https://map.geo.admin.ch/?zoom=13&amp;E=2575329&amp;N=1187509&amp;layers=ch.kantone.cadastralwebmap-farbe,ch.swisstopo.amtliches-strassenverzeichnis,ch.bfs.gebaeude_wohnungs_register,KML||https://tinyurl.com/yy7ya4g9/FR/2235_bdg_erw.kml" TargetMode="External"/><Relationship Id="rId527" Type="http://schemas.openxmlformats.org/officeDocument/2006/relationships/hyperlink" Target="https://map.geo.admin.ch/?zoom=13&amp;E=2571101.482&amp;N=1158524.645&amp;layers=ch.kantone.cadastralwebmap-farbe,ch.swisstopo.amtliches-strassenverzeichnis,ch.bfs.gebaeude_wohnungs_register,KML||https://tinyurl.com/yy7ya4g9/FR/2135_bdg_erw.kml" TargetMode="External"/><Relationship Id="rId734" Type="http://schemas.openxmlformats.org/officeDocument/2006/relationships/hyperlink" Target="https://map.geo.admin.ch/?zoom=13&amp;E=2571286&amp;N=1186917.125&amp;layers=ch.kantone.cadastralwebmap-farbe,ch.swisstopo.amtliches-strassenverzeichnis,ch.bfs.gebaeude_wohnungs_register,KML||https://tinyurl.com/yy7ya4g9/FR/2200_bdg_erw.kml" TargetMode="External"/><Relationship Id="rId941" Type="http://schemas.openxmlformats.org/officeDocument/2006/relationships/hyperlink" Target="https://map.geo.admin.ch/?zoom=13&amp;E=2578055.75&amp;N=1178417.625&amp;layers=ch.kantone.cadastralwebmap-farbe,ch.swisstopo.amtliches-strassenverzeichnis,ch.bfs.gebaeude_wohnungs_register,KML||https://tinyurl.com/yy7ya4g9/FR/2238_bdg_erw.kml" TargetMode="External"/><Relationship Id="rId1157" Type="http://schemas.openxmlformats.org/officeDocument/2006/relationships/hyperlink" Target="https://map.geo.admin.ch/?zoom=13&amp;E=2578206.493&amp;N=1199573.907&amp;layers=ch.kantone.cadastralwebmap-farbe,ch.swisstopo.amtliches-strassenverzeichnis,ch.bfs.gebaeude_wohnungs_register,KML||https://tinyurl.com/yy7ya4g9/FR/2275_bdg_erw.kml" TargetMode="External"/><Relationship Id="rId1364" Type="http://schemas.openxmlformats.org/officeDocument/2006/relationships/hyperlink" Target="https://map.geo.admin.ch/?zoom=13&amp;E=2589799.16&amp;N=1190247.3&amp;layers=ch.kantone.cadastralwebmap-farbe,ch.swisstopo.amtliches-strassenverzeichnis,ch.bfs.gebaeude_wohnungs_register,KML||https://tinyurl.com/yy7ya4g9/FR/2308_bdg_erw.kml" TargetMode="External"/><Relationship Id="rId1571" Type="http://schemas.openxmlformats.org/officeDocument/2006/relationships/hyperlink" Target="https://map.geo.admin.ch/?zoom=13&amp;E=2590789&amp;N=1190247.875&amp;layers=ch.kantone.cadastralwebmap-farbe,ch.swisstopo.amtliches-strassenverzeichnis,ch.bfs.gebaeude_wohnungs_register,KML||https://tinyurl.com/yy7ya4g9/FR/2308_bdg_erw.kml" TargetMode="External"/><Relationship Id="rId70" Type="http://schemas.openxmlformats.org/officeDocument/2006/relationships/hyperlink" Target="https://map.geo.admin.ch/?zoom=13&amp;E=2565920.008&amp;N=1184686.245&amp;layers=ch.kantone.cadastralwebmap-farbe,ch.swisstopo.amtliches-strassenverzeichnis,ch.bfs.gebaeude_wohnungs_register,KML||https://tinyurl.com/yy7ya4g9/FR/2029_bdg_erw.kml" TargetMode="External"/><Relationship Id="rId801" Type="http://schemas.openxmlformats.org/officeDocument/2006/relationships/hyperlink" Target="https://map.geo.admin.ch/?zoom=13&amp;E=2579958.672&amp;N=1176934.037&amp;layers=ch.kantone.cadastralwebmap-farbe,ch.swisstopo.amtliches-strassenverzeichnis,ch.bfs.gebaeude_wohnungs_register,KML||https://tinyurl.com/yy7ya4g9/FR/2220_bdg_erw.kml" TargetMode="External"/><Relationship Id="rId1017" Type="http://schemas.openxmlformats.org/officeDocument/2006/relationships/hyperlink" Target="https://map.geo.admin.ch/?zoom=13&amp;E=2579252.167&amp;N=1193494.087&amp;layers=ch.kantone.cadastralwebmap-farbe,ch.swisstopo.amtliches-strassenverzeichnis,ch.bfs.gebaeude_wohnungs_register,KML||https://tinyurl.com/yy7ya4g9/FR/2262_bdg_erw.kml" TargetMode="External"/><Relationship Id="rId1224" Type="http://schemas.openxmlformats.org/officeDocument/2006/relationships/hyperlink" Target="https://map.geo.admin.ch/?zoom=13&amp;E=2580834.915&amp;N=1188770.119&amp;layers=ch.kantone.cadastralwebmap-farbe,ch.swisstopo.amtliches-strassenverzeichnis,ch.bfs.gebaeude_wohnungs_register,KML||https://tinyurl.com/yy7ya4g9/FR/2293_bdg_erw.kml" TargetMode="External"/><Relationship Id="rId1431" Type="http://schemas.openxmlformats.org/officeDocument/2006/relationships/hyperlink" Target="https://map.geo.admin.ch/?zoom=13&amp;E=2591618.5&amp;N=1191199.125&amp;layers=ch.kantone.cadastralwebmap-farbe,ch.swisstopo.amtliches-strassenverzeichnis,ch.bfs.gebaeude_wohnungs_register,KML||https://tinyurl.com/yy7ya4g9/FR/2308_bdg_erw.kml" TargetMode="External"/><Relationship Id="rId1669" Type="http://schemas.openxmlformats.org/officeDocument/2006/relationships/hyperlink" Target="https://map.geo.admin.ch/?zoom=13&amp;E=2592728.75&amp;N=1192505.875&amp;layers=ch.kantone.cadastralwebmap-farbe,ch.swisstopo.amtliches-strassenverzeichnis,ch.bfs.gebaeude_wohnungs_register,KML||https://tinyurl.com/yy7ya4g9/FR/2308_bdg_erw.kml" TargetMode="External"/><Relationship Id="rId1876" Type="http://schemas.openxmlformats.org/officeDocument/2006/relationships/hyperlink" Target="https://map.geo.admin.ch/?zoom=13&amp;E=2558199.542&amp;N=1153894.507&amp;layers=ch.kantone.cadastralwebmap-farbe,ch.swisstopo.amtliches-strassenverzeichnis,ch.bfs.gebaeude_wohnungs_register,KML||https://tinyurl.com/yy7ya4g9/FR/2325_bdg_erw.kml" TargetMode="External"/><Relationship Id="rId1529" Type="http://schemas.openxmlformats.org/officeDocument/2006/relationships/hyperlink" Target="https://map.geo.admin.ch/?zoom=13&amp;E=2590779.25&amp;N=1190284.625&amp;layers=ch.kantone.cadastralwebmap-farbe,ch.swisstopo.amtliches-strassenverzeichnis,ch.bfs.gebaeude_wohnungs_register,KML||https://tinyurl.com/yy7ya4g9/FR/2308_bdg_erw.kml" TargetMode="External"/><Relationship Id="rId1736" Type="http://schemas.openxmlformats.org/officeDocument/2006/relationships/hyperlink" Target="https://map.geo.admin.ch/?zoom=13&amp;E=2559216.475&amp;N=1153353.885&amp;layers=ch.kantone.cadastralwebmap-farbe,ch.swisstopo.amtliches-strassenverzeichnis,ch.bfs.gebaeude_wohnungs_register,KML||https://tinyurl.com/yy7ya4g9/FR/2325_bdg_erw.kml" TargetMode="External"/><Relationship Id="rId1943" Type="http://schemas.openxmlformats.org/officeDocument/2006/relationships/hyperlink" Target="https://map.geo.admin.ch/?zoom=13&amp;E=2558956.686&amp;N=1153141.89&amp;layers=ch.kantone.cadastralwebmap-farbe,ch.swisstopo.amtliches-strassenverzeichnis,ch.bfs.gebaeude_wohnungs_register,KML||https://tinyurl.com/yy7ya4g9/FR/2325_bdg_erw.kml" TargetMode="External"/><Relationship Id="rId28" Type="http://schemas.openxmlformats.org/officeDocument/2006/relationships/hyperlink" Target="https://map.geo.admin.ch/?zoom=13&amp;E=2560301.25&amp;N=1183564.625&amp;layers=ch.kantone.cadastralwebmap-farbe,ch.swisstopo.amtliches-strassenverzeichnis,ch.bfs.gebaeude_wohnungs_register,KML||https://tinyurl.com/yy7ya4g9/FR/2016_bdg_erw.kml" TargetMode="External"/><Relationship Id="rId1803" Type="http://schemas.openxmlformats.org/officeDocument/2006/relationships/hyperlink" Target="https://map.geo.admin.ch/?zoom=13&amp;E=2558532.634&amp;N=1153699.86&amp;layers=ch.kantone.cadastralwebmap-farbe,ch.swisstopo.amtliches-strassenverzeichnis,ch.bfs.gebaeude_wohnungs_register,KML||https://tinyurl.com/yy7ya4g9/FR/2325_bdg_erw.kml" TargetMode="External"/><Relationship Id="rId177" Type="http://schemas.openxmlformats.org/officeDocument/2006/relationships/hyperlink" Target="https://map.geo.admin.ch/?zoom=13&amp;E=2555624&amp;N=1188920&amp;layers=ch.kantone.cadastralwebmap-farbe,ch.swisstopo.amtliches-strassenverzeichnis,ch.bfs.gebaeude_wohnungs_register,KML||https://tinyurl.com/yy7ya4g9/FR/2054_bdg_erw.kml" TargetMode="External"/><Relationship Id="rId384" Type="http://schemas.openxmlformats.org/officeDocument/2006/relationships/hyperlink" Target="https://map.geo.admin.ch/?zoom=13&amp;E=2570079&amp;N=1162826&amp;layers=ch.kantone.cadastralwebmap-farbe,ch.swisstopo.amtliches-strassenverzeichnis,ch.bfs.gebaeude_wohnungs_register,KML||https://tinyurl.com/yy7ya4g9/FR/2125_bdg_erw.kml" TargetMode="External"/><Relationship Id="rId591" Type="http://schemas.openxmlformats.org/officeDocument/2006/relationships/hyperlink" Target="https://map.geo.admin.ch/?zoom=13&amp;E=2571340.636&amp;N=1165391.118&amp;layers=ch.kantone.cadastralwebmap-farbe,ch.swisstopo.amtliches-strassenverzeichnis,ch.bfs.gebaeude_wohnungs_register,KML||https://tinyurl.com/yy7ya4g9/FR/2148_bdg_erw.kml" TargetMode="External"/><Relationship Id="rId2065" Type="http://schemas.openxmlformats.org/officeDocument/2006/relationships/hyperlink" Target="https://map.geo.admin.ch/?zoom=13&amp;E=2557092&amp;N=1153276&amp;layers=ch.kantone.cadastralwebmap-farbe,ch.swisstopo.amtliches-strassenverzeichnis,ch.bfs.gebaeude_wohnungs_register,KML||https://tinyurl.com/yy7ya4g9/FR/2333_bdg_erw.kml" TargetMode="External"/><Relationship Id="rId244" Type="http://schemas.openxmlformats.org/officeDocument/2006/relationships/hyperlink" Target="https://map.geo.admin.ch/?zoom=13&amp;E=2560122.526&amp;N=1171589.662&amp;layers=ch.kantone.cadastralwebmap-farbe,ch.swisstopo.amtliches-strassenverzeichnis,ch.bfs.gebaeude_wohnungs_register,KML||https://tinyurl.com/yy7ya4g9/FR/2096_bdg_erw.kml" TargetMode="External"/><Relationship Id="rId689" Type="http://schemas.openxmlformats.org/officeDocument/2006/relationships/hyperlink" Target="https://map.geo.admin.ch/?zoom=13&amp;E=2566686&amp;N=1177558&amp;layers=ch.kantone.cadastralwebmap-farbe,ch.swisstopo.amtliches-strassenverzeichnis,ch.bfs.gebaeude_wohnungs_register,KML||https://tinyurl.com/yy7ya4g9/FR/2177_bdg_erw.kml" TargetMode="External"/><Relationship Id="rId896" Type="http://schemas.openxmlformats.org/officeDocument/2006/relationships/hyperlink" Target="https://map.geo.admin.ch/?zoom=13&amp;E=2574172.2&amp;N=1174628.199&amp;layers=ch.kantone.cadastralwebmap-farbe,ch.swisstopo.amtliches-strassenverzeichnis,ch.bfs.gebaeude_wohnungs_register,KML||https://tinyurl.com/yy7ya4g9/FR/2236_bdg_erw.kml" TargetMode="External"/><Relationship Id="rId1081" Type="http://schemas.openxmlformats.org/officeDocument/2006/relationships/hyperlink" Target="https://map.geo.admin.ch/?zoom=13&amp;E=2581578.948&amp;N=1202666.428&amp;layers=ch.kantone.cadastralwebmap-farbe,ch.swisstopo.amtliches-strassenverzeichnis,ch.bfs.gebaeude_wohnungs_register,KML||https://tinyurl.com/yy7ya4g9/FR/2265_bdg_erw.kml" TargetMode="External"/><Relationship Id="rId451" Type="http://schemas.openxmlformats.org/officeDocument/2006/relationships/hyperlink" Target="https://map.geo.admin.ch/?zoom=13&amp;E=2570865.205&amp;N=1162023.71&amp;layers=ch.kantone.cadastralwebmap-farbe,ch.swisstopo.amtliches-strassenverzeichnis,ch.bfs.gebaeude_wohnungs_register,KML||https://tinyurl.com/yy7ya4g9/FR/2125_bdg_erw.kml" TargetMode="External"/><Relationship Id="rId549" Type="http://schemas.openxmlformats.org/officeDocument/2006/relationships/hyperlink" Target="https://map.geo.admin.ch/?zoom=13&amp;E=2571205.66&amp;N=1167638.131&amp;layers=ch.kantone.cadastralwebmap-farbe,ch.swisstopo.amtliches-strassenverzeichnis,ch.bfs.gebaeude_wohnungs_register,KML||https://tinyurl.com/yy7ya4g9/FR/2140_bdg_erw.kml" TargetMode="External"/><Relationship Id="rId756" Type="http://schemas.openxmlformats.org/officeDocument/2006/relationships/hyperlink" Target="https://map.geo.admin.ch/?zoom=13&amp;E=2578261.798&amp;N=1180157.586&amp;layers=ch.kantone.cadastralwebmap-farbe,ch.swisstopo.amtliches-strassenverzeichnis,ch.bfs.gebaeude_wohnungs_register,KML||https://tinyurl.com/yy7ya4g9/FR/2206_bdg_erw.kml" TargetMode="External"/><Relationship Id="rId1179" Type="http://schemas.openxmlformats.org/officeDocument/2006/relationships/hyperlink" Target="https://map.geo.admin.ch/?zoom=13&amp;E=2572989&amp;N=1199746&amp;layers=ch.kantone.cadastralwebmap-farbe,ch.swisstopo.amtliches-strassenverzeichnis,ch.bfs.gebaeude_wohnungs_register,KML||https://tinyurl.com/yy7ya4g9/FR/2284_bdg_erw.kml" TargetMode="External"/><Relationship Id="rId1386" Type="http://schemas.openxmlformats.org/officeDocument/2006/relationships/hyperlink" Target="https://map.geo.admin.ch/?zoom=13&amp;E=2590104.25&amp;N=1190496.375&amp;layers=ch.kantone.cadastralwebmap-farbe,ch.swisstopo.amtliches-strassenverzeichnis,ch.bfs.gebaeude_wohnungs_register,KML||https://tinyurl.com/yy7ya4g9/FR/2308_bdg_erw.kml" TargetMode="External"/><Relationship Id="rId1593" Type="http://schemas.openxmlformats.org/officeDocument/2006/relationships/hyperlink" Target="https://map.geo.admin.ch/?zoom=13&amp;E=2592506.5&amp;N=1190238.375&amp;layers=ch.kantone.cadastralwebmap-farbe,ch.swisstopo.amtliches-strassenverzeichnis,ch.bfs.gebaeude_wohnungs_register,KML||https://tinyurl.com/yy7ya4g9/FR/2308_bdg_erw.kml" TargetMode="External"/><Relationship Id="rId104" Type="http://schemas.openxmlformats.org/officeDocument/2006/relationships/hyperlink" Target="https://map.geo.admin.ch/?zoom=13&amp;E=2563589.418&amp;N=1195613.424&amp;layers=ch.kantone.cadastralwebmap-farbe,ch.swisstopo.amtliches-strassenverzeichnis,ch.bfs.gebaeude_wohnungs_register,KML||https://tinyurl.com/yy7ya4g9/FR/2051_bdg_erw.kml" TargetMode="External"/><Relationship Id="rId311" Type="http://schemas.openxmlformats.org/officeDocument/2006/relationships/hyperlink" Target="https://map.geo.admin.ch/?zoom=13&amp;E=2565986&amp;N=1175488.875&amp;layers=ch.kantone.cadastralwebmap-farbe,ch.swisstopo.amtliches-strassenverzeichnis,ch.bfs.gebaeude_wohnungs_register,KML||https://tinyurl.com/yy7ya4g9/FR/2114_bdg_erw.kml" TargetMode="External"/><Relationship Id="rId409" Type="http://schemas.openxmlformats.org/officeDocument/2006/relationships/hyperlink" Target="https://map.geo.admin.ch/?zoom=13&amp;E=2569462.317&amp;N=1162472.255&amp;layers=ch.kantone.cadastralwebmap-farbe,ch.swisstopo.amtliches-strassenverzeichnis,ch.bfs.gebaeude_wohnungs_register,KML||https://tinyurl.com/yy7ya4g9/FR/2125_bdg_erw.kml" TargetMode="External"/><Relationship Id="rId963" Type="http://schemas.openxmlformats.org/officeDocument/2006/relationships/hyperlink" Target="https://map.geo.admin.ch/?zoom=13&amp;E=2575955.881&amp;N=1189902.147&amp;layers=ch.kantone.cadastralwebmap-farbe,ch.swisstopo.amtliches-strassenverzeichnis,ch.bfs.gebaeude_wohnungs_register,KML||https://tinyurl.com/yy7ya4g9/FR/2254_bdg_erw.kml" TargetMode="External"/><Relationship Id="rId1039" Type="http://schemas.openxmlformats.org/officeDocument/2006/relationships/hyperlink" Target="https://map.geo.admin.ch/?zoom=13&amp;E=2580340.119&amp;N=1194556.606&amp;layers=ch.kantone.cadastralwebmap-farbe,ch.swisstopo.amtliches-strassenverzeichnis,ch.bfs.gebaeude_wohnungs_register,KML||https://tinyurl.com/yy7ya4g9/FR/2262_bdg_erw.kml" TargetMode="External"/><Relationship Id="rId1246" Type="http://schemas.openxmlformats.org/officeDocument/2006/relationships/hyperlink" Target="https://map.geo.admin.ch/?zoom=13&amp;E=2582915&amp;N=1178335&amp;layers=ch.kantone.cadastralwebmap-farbe,ch.swisstopo.amtliches-strassenverzeichnis,ch.bfs.gebaeude_wohnungs_register,KML||https://tinyurl.com/yy7ya4g9/FR/2294_bdg_erw.kml" TargetMode="External"/><Relationship Id="rId1898" Type="http://schemas.openxmlformats.org/officeDocument/2006/relationships/hyperlink" Target="https://map.geo.admin.ch/?zoom=13&amp;E=2562062.268&amp;N=1152307.249&amp;layers=ch.kantone.cadastralwebmap-farbe,ch.swisstopo.amtliches-strassenverzeichnis,ch.bfs.gebaeude_wohnungs_register,KML||https://tinyurl.com/yy7ya4g9/FR/2325_bdg_erw.kml" TargetMode="External"/><Relationship Id="rId92" Type="http://schemas.openxmlformats.org/officeDocument/2006/relationships/hyperlink" Target="https://map.geo.admin.ch/?zoom=13&amp;E=2562803.982&amp;N=1192571.945&amp;layers=ch.kantone.cadastralwebmap-farbe,ch.swisstopo.amtliches-strassenverzeichnis,ch.bfs.gebaeude_wohnungs_register,KML||https://tinyurl.com/yy7ya4g9/FR/2045_bdg_erw.kml" TargetMode="External"/><Relationship Id="rId616" Type="http://schemas.openxmlformats.org/officeDocument/2006/relationships/hyperlink" Target="https://map.geo.admin.ch/?zoom=13&amp;E=2571056.5&amp;N=1168683&amp;layers=ch.kantone.cadastralwebmap-farbe,ch.swisstopo.amtliches-strassenverzeichnis,ch.bfs.gebaeude_wohnungs_register,KML||https://tinyurl.com/yy7ya4g9/FR/2153_bdg_erw.kml" TargetMode="External"/><Relationship Id="rId823" Type="http://schemas.openxmlformats.org/officeDocument/2006/relationships/hyperlink" Target="https://map.geo.admin.ch/?zoom=13&amp;E=2576238.262&amp;N=1176256.34&amp;layers=ch.kantone.cadastralwebmap-farbe,ch.swisstopo.amtliches-strassenverzeichnis,ch.bfs.gebaeude_wohnungs_register,KML||https://tinyurl.com/yy7ya4g9/FR/2226_bdg_erw.kml" TargetMode="External"/><Relationship Id="rId1453" Type="http://schemas.openxmlformats.org/officeDocument/2006/relationships/hyperlink" Target="https://map.geo.admin.ch/?zoom=13&amp;E=2590433&amp;N=1192424.125&amp;layers=ch.kantone.cadastralwebmap-farbe,ch.swisstopo.amtliches-strassenverzeichnis,ch.bfs.gebaeude_wohnungs_register,KML||https://tinyurl.com/yy7ya4g9/FR/2308_bdg_erw.kml" TargetMode="External"/><Relationship Id="rId1660" Type="http://schemas.openxmlformats.org/officeDocument/2006/relationships/hyperlink" Target="https://map.geo.admin.ch/?zoom=13&amp;E=2590139.91&amp;N=1190675.89&amp;layers=ch.kantone.cadastralwebmap-farbe,ch.swisstopo.amtliches-strassenverzeichnis,ch.bfs.gebaeude_wohnungs_register,KML||https://tinyurl.com/yy7ya4g9/FR/2308_bdg_erw.kml" TargetMode="External"/><Relationship Id="rId1758" Type="http://schemas.openxmlformats.org/officeDocument/2006/relationships/hyperlink" Target="https://map.geo.admin.ch/?zoom=13&amp;E=2559526.44&amp;N=1152428.936&amp;layers=ch.kantone.cadastralwebmap-farbe,ch.swisstopo.amtliches-strassenverzeichnis,ch.bfs.gebaeude_wohnungs_register,KML||https://tinyurl.com/yy7ya4g9/FR/2325_bdg_erw.kml" TargetMode="External"/><Relationship Id="rId1106" Type="http://schemas.openxmlformats.org/officeDocument/2006/relationships/hyperlink" Target="https://map.geo.admin.ch/?zoom=13&amp;E=2578218.25&amp;N=1195536.25&amp;layers=ch.kantone.cadastralwebmap-farbe,ch.swisstopo.amtliches-strassenverzeichnis,ch.bfs.gebaeude_wohnungs_register,KML||https://tinyurl.com/yy7ya4g9/FR/2275_bdg_erw.kml" TargetMode="External"/><Relationship Id="rId1313" Type="http://schemas.openxmlformats.org/officeDocument/2006/relationships/hyperlink" Target="https://map.geo.admin.ch/?zoom=13&amp;E=2586960.413&amp;N=1188286.001&amp;layers=ch.kantone.cadastralwebmap-farbe,ch.swisstopo.amtliches-strassenverzeichnis,ch.bfs.gebaeude_wohnungs_register,KML||https://tinyurl.com/yy7ya4g9/FR/2305_bdg_erw.kml" TargetMode="External"/><Relationship Id="rId1520" Type="http://schemas.openxmlformats.org/officeDocument/2006/relationships/hyperlink" Target="https://map.geo.admin.ch/?zoom=13&amp;E=2590484&amp;N=1190154.875&amp;layers=ch.kantone.cadastralwebmap-farbe,ch.swisstopo.amtliches-strassenverzeichnis,ch.bfs.gebaeude_wohnungs_register,KML||https://tinyurl.com/yy7ya4g9/FR/2308_bdg_erw.kml" TargetMode="External"/><Relationship Id="rId1965" Type="http://schemas.openxmlformats.org/officeDocument/2006/relationships/hyperlink" Target="https://map.geo.admin.ch/?zoom=13&amp;E=2562401.024&amp;N=1152127.42&amp;layers=ch.kantone.cadastralwebmap-farbe,ch.swisstopo.amtliches-strassenverzeichnis,ch.bfs.gebaeude_wohnungs_register,KML||https://tinyurl.com/yy7ya4g9/FR/2325_bdg_erw.kml" TargetMode="External"/><Relationship Id="rId1618" Type="http://schemas.openxmlformats.org/officeDocument/2006/relationships/hyperlink" Target="https://map.geo.admin.ch/?zoom=13&amp;E=2593343.25&amp;N=1192156.875&amp;layers=ch.kantone.cadastralwebmap-farbe,ch.swisstopo.amtliches-strassenverzeichnis,ch.bfs.gebaeude_wohnungs_register,KML||https://tinyurl.com/yy7ya4g9/FR/2308_bdg_erw.kml" TargetMode="External"/><Relationship Id="rId1825" Type="http://schemas.openxmlformats.org/officeDocument/2006/relationships/hyperlink" Target="https://map.geo.admin.ch/?zoom=13&amp;E=2561340.621&amp;N=1153552.85&amp;layers=ch.kantone.cadastralwebmap-farbe,ch.swisstopo.amtliches-strassenverzeichnis,ch.bfs.gebaeude_wohnungs_register,KML||https://tinyurl.com/yy7ya4g9/FR/2325_bdg_erw.kml" TargetMode="External"/><Relationship Id="rId199" Type="http://schemas.openxmlformats.org/officeDocument/2006/relationships/hyperlink" Target="https://map.geo.admin.ch/?zoom=13&amp;E=2552164.65&amp;N=1186515.28&amp;layers=ch.kantone.cadastralwebmap-farbe,ch.swisstopo.amtliches-strassenverzeichnis,ch.bfs.gebaeude_wohnungs_register,KML||https://tinyurl.com/yy7ya4g9/FR/2055_bdg_erw.kml" TargetMode="External"/><Relationship Id="rId2087" Type="http://schemas.openxmlformats.org/officeDocument/2006/relationships/hyperlink" Target="https://map.geo.admin.ch/?zoom=13&amp;E=2559718.394&amp;N=1160527.064&amp;layers=ch.kantone.cadastralwebmap-farbe,ch.swisstopo.amtliches-strassenverzeichnis,ch.bfs.gebaeude_wohnungs_register,KML||https://tinyurl.com/yy7ya4g9/FR/2338_bdg_erw.kml" TargetMode="External"/><Relationship Id="rId266" Type="http://schemas.openxmlformats.org/officeDocument/2006/relationships/hyperlink" Target="https://map.geo.admin.ch/?zoom=13&amp;E=2553192.621&amp;N=1164206.33&amp;layers=ch.kantone.cadastralwebmap-farbe,ch.swisstopo.amtliches-strassenverzeichnis,ch.bfs.gebaeude_wohnungs_register,KML||https://tinyurl.com/yy7ya4g9/FR/2097_bdg_erw.kml" TargetMode="External"/><Relationship Id="rId473" Type="http://schemas.openxmlformats.org/officeDocument/2006/relationships/hyperlink" Target="https://map.geo.admin.ch/?zoom=13&amp;E=2570582.786&amp;N=1163031.199&amp;layers=ch.kantone.cadastralwebmap-farbe,ch.swisstopo.amtliches-strassenverzeichnis,ch.bfs.gebaeude_wohnungs_register,KML||https://tinyurl.com/yy7ya4g9/FR/2125_bdg_erw.kml" TargetMode="External"/><Relationship Id="rId680" Type="http://schemas.openxmlformats.org/officeDocument/2006/relationships/hyperlink" Target="https://map.geo.admin.ch/?zoom=13&amp;E=2572490.612&amp;N=1181666.313&amp;layers=ch.kantone.cadastralwebmap-farbe,ch.swisstopo.amtliches-strassenverzeichnis,ch.bfs.gebaeude_wohnungs_register,KML||https://tinyurl.com/yy7ya4g9/FR/2174_bdg_erw.kml" TargetMode="External"/><Relationship Id="rId126" Type="http://schemas.openxmlformats.org/officeDocument/2006/relationships/hyperlink" Target="https://map.geo.admin.ch/?zoom=13&amp;E=2568220&amp;N=1189900&amp;layers=ch.kantone.cadastralwebmap-farbe,ch.swisstopo.amtliches-strassenverzeichnis,ch.bfs.gebaeude_wohnungs_register,KML||https://tinyurl.com/yy7ya4g9/FR/2053_bdg_erw.kml" TargetMode="External"/><Relationship Id="rId333" Type="http://schemas.openxmlformats.org/officeDocument/2006/relationships/hyperlink" Target="https://map.geo.admin.ch/?zoom=13&amp;E=2572076.039&amp;N=1169979.426&amp;layers=ch.kantone.cadastralwebmap-farbe,ch.swisstopo.amtliches-strassenverzeichnis,ch.bfs.gebaeude_wohnungs_register,KML||https://tinyurl.com/yy7ya4g9/FR/2122_bdg_erw.kml" TargetMode="External"/><Relationship Id="rId540" Type="http://schemas.openxmlformats.org/officeDocument/2006/relationships/hyperlink" Target="https://map.geo.admin.ch/?zoom=13&amp;E=2574887.431&amp;N=1169575.925&amp;layers=ch.kantone.cadastralwebmap-farbe,ch.swisstopo.amtliches-strassenverzeichnis,ch.bfs.gebaeude_wohnungs_register,KML||https://tinyurl.com/yy7ya4g9/FR/2137_bdg_erw.kml" TargetMode="External"/><Relationship Id="rId778" Type="http://schemas.openxmlformats.org/officeDocument/2006/relationships/hyperlink" Target="https://map.geo.admin.ch/?zoom=13&amp;E=2571152.704&amp;N=1179416.38&amp;layers=ch.kantone.cadastralwebmap-farbe,ch.swisstopo.amtliches-strassenverzeichnis,ch.bfs.gebaeude_wohnungs_register,KML||https://tinyurl.com/yy7ya4g9/FR/2211_bdg_erw.kml" TargetMode="External"/><Relationship Id="rId985" Type="http://schemas.openxmlformats.org/officeDocument/2006/relationships/hyperlink" Target="https://map.geo.admin.ch/?zoom=13&amp;E=2575874.563&amp;N=1190939.09&amp;layers=ch.kantone.cadastralwebmap-farbe,ch.swisstopo.amtliches-strassenverzeichnis,ch.bfs.gebaeude_wohnungs_register,KML||https://tinyurl.com/yy7ya4g9/FR/2254_bdg_erw.kml" TargetMode="External"/><Relationship Id="rId1170" Type="http://schemas.openxmlformats.org/officeDocument/2006/relationships/hyperlink" Target="https://map.geo.admin.ch/?zoom=13&amp;E=2581087.95&amp;N=1200251.018&amp;layers=ch.kantone.cadastralwebmap-farbe,ch.swisstopo.amtliches-strassenverzeichnis,ch.bfs.gebaeude_wohnungs_register,KML||https://tinyurl.com/yy7ya4g9/FR/2276_bdg_erw.kml" TargetMode="External"/><Relationship Id="rId2014" Type="http://schemas.openxmlformats.org/officeDocument/2006/relationships/hyperlink" Target="https://map.geo.admin.ch/?zoom=13&amp;E=2558486.816&amp;N=1152667.51&amp;layers=ch.kantone.cadastralwebmap-farbe,ch.swisstopo.amtliches-strassenverzeichnis,ch.bfs.gebaeude_wohnungs_register,KML||https://tinyurl.com/yy7ya4g9/FR/2325_bdg_erw.kml" TargetMode="External"/><Relationship Id="rId638" Type="http://schemas.openxmlformats.org/officeDocument/2006/relationships/hyperlink" Target="https://map.geo.admin.ch/?zoom=13&amp;E=2572942.55&amp;N=1157263.84&amp;layers=ch.kantone.cadastralwebmap-farbe,ch.swisstopo.amtliches-strassenverzeichnis,ch.bfs.gebaeude_wohnungs_register,KML||https://tinyurl.com/yy7ya4g9/FR/2162_bdg_erw.kml" TargetMode="External"/><Relationship Id="rId845" Type="http://schemas.openxmlformats.org/officeDocument/2006/relationships/hyperlink" Target="https://map.geo.admin.ch/?zoom=13&amp;E=2575591.42&amp;N=1183168.279&amp;layers=ch.kantone.cadastralwebmap-farbe,ch.swisstopo.amtliches-strassenverzeichnis,ch.bfs.gebaeude_wohnungs_register,KML||https://tinyurl.com/yy7ya4g9/FR/2228_bdg_erw.kml" TargetMode="External"/><Relationship Id="rId1030" Type="http://schemas.openxmlformats.org/officeDocument/2006/relationships/hyperlink" Target="https://map.geo.admin.ch/?zoom=13&amp;E=2578253.042&amp;N=1191197.939&amp;layers=ch.kantone.cadastralwebmap-farbe,ch.swisstopo.amtliches-strassenverzeichnis,ch.bfs.gebaeude_wohnungs_register,KML||https://tinyurl.com/yy7ya4g9/FR/2262_bdg_erw.kml" TargetMode="External"/><Relationship Id="rId1268" Type="http://schemas.openxmlformats.org/officeDocument/2006/relationships/hyperlink" Target="https://map.geo.admin.ch/?zoom=13&amp;E=2584759.22&amp;N=1192675.77&amp;layers=ch.kantone.cadastralwebmap-farbe,ch.swisstopo.amtliches-strassenverzeichnis,ch.bfs.gebaeude_wohnungs_register,KML||https://tinyurl.com/yy7ya4g9/FR/2295_bdg_erw.kml" TargetMode="External"/><Relationship Id="rId1475" Type="http://schemas.openxmlformats.org/officeDocument/2006/relationships/hyperlink" Target="https://map.geo.admin.ch/?zoom=13&amp;E=2591337.5&amp;N=1191762.625&amp;layers=ch.kantone.cadastralwebmap-farbe,ch.swisstopo.amtliches-strassenverzeichnis,ch.bfs.gebaeude_wohnungs_register,KML||https://tinyurl.com/yy7ya4g9/FR/2308_bdg_erw.kml" TargetMode="External"/><Relationship Id="rId1682" Type="http://schemas.openxmlformats.org/officeDocument/2006/relationships/hyperlink" Target="https://map.geo.admin.ch/?zoom=13&amp;E=2591602.035&amp;N=1191236.105&amp;layers=ch.kantone.cadastralwebmap-farbe,ch.swisstopo.amtliches-strassenverzeichnis,ch.bfs.gebaeude_wohnungs_register,KML||https://tinyurl.com/yy7ya4g9/FR/2308_bdg_erw.kml" TargetMode="External"/><Relationship Id="rId400" Type="http://schemas.openxmlformats.org/officeDocument/2006/relationships/hyperlink" Target="https://map.geo.admin.ch/?zoom=13&amp;E=2571744&amp;N=1161492&amp;layers=ch.kantone.cadastralwebmap-farbe,ch.swisstopo.amtliches-strassenverzeichnis,ch.bfs.gebaeude_wohnungs_register,KML||https://tinyurl.com/yy7ya4g9/FR/2125_bdg_erw.kml" TargetMode="External"/><Relationship Id="rId705" Type="http://schemas.openxmlformats.org/officeDocument/2006/relationships/hyperlink" Target="https://map.geo.admin.ch/?zoom=13&amp;E=2577579&amp;N=1184449&amp;layers=ch.kantone.cadastralwebmap-farbe,ch.swisstopo.amtliches-strassenverzeichnis,ch.bfs.gebaeude_wohnungs_register,KML||https://tinyurl.com/yy7ya4g9/FR/2196_bdg_erw.kml" TargetMode="External"/><Relationship Id="rId1128" Type="http://schemas.openxmlformats.org/officeDocument/2006/relationships/hyperlink" Target="https://map.geo.admin.ch/?zoom=13&amp;E=2578133.706&amp;N=1195740.273&amp;layers=ch.kantone.cadastralwebmap-farbe,ch.swisstopo.amtliches-strassenverzeichnis,ch.bfs.gebaeude_wohnungs_register,KML||https://tinyurl.com/yy7ya4g9/FR/2275_bdg_erw.kml" TargetMode="External"/><Relationship Id="rId1335" Type="http://schemas.openxmlformats.org/officeDocument/2006/relationships/hyperlink" Target="https://map.geo.admin.ch/?zoom=13&amp;E=2586492.801&amp;N=1182764.66&amp;layers=ch.kantone.cadastralwebmap-farbe,ch.swisstopo.amtliches-strassenverzeichnis,ch.bfs.gebaeude_wohnungs_register,KML||https://tinyurl.com/yy7ya4g9/FR/2306_bdg_erw.kml" TargetMode="External"/><Relationship Id="rId1542" Type="http://schemas.openxmlformats.org/officeDocument/2006/relationships/hyperlink" Target="https://map.geo.admin.ch/?zoom=13&amp;E=2593250&amp;N=1189851.875&amp;layers=ch.kantone.cadastralwebmap-farbe,ch.swisstopo.amtliches-strassenverzeichnis,ch.bfs.gebaeude_wohnungs_register,KML||https://tinyurl.com/yy7ya4g9/FR/2308_bdg_erw.kml" TargetMode="External"/><Relationship Id="rId1987" Type="http://schemas.openxmlformats.org/officeDocument/2006/relationships/hyperlink" Target="https://map.geo.admin.ch/?zoom=13&amp;E=2561499.028&amp;N=1152722.822&amp;layers=ch.kantone.cadastralwebmap-farbe,ch.swisstopo.amtliches-strassenverzeichnis,ch.bfs.gebaeude_wohnungs_register,KML||https://tinyurl.com/yy7ya4g9/FR/2325_bdg_erw.kml" TargetMode="External"/><Relationship Id="rId912" Type="http://schemas.openxmlformats.org/officeDocument/2006/relationships/hyperlink" Target="https://map.geo.admin.ch/?zoom=13&amp;E=2571679.599&amp;N=1174590.849&amp;layers=ch.kantone.cadastralwebmap-farbe,ch.swisstopo.amtliches-strassenverzeichnis,ch.bfs.gebaeude_wohnungs_register,KML||https://tinyurl.com/yy7ya4g9/FR/2236_bdg_erw.kml" TargetMode="External"/><Relationship Id="rId1847" Type="http://schemas.openxmlformats.org/officeDocument/2006/relationships/hyperlink" Target="https://map.geo.admin.ch/?zoom=13&amp;E=2558404.77&amp;N=1152682.099&amp;layers=ch.kantone.cadastralwebmap-farbe,ch.swisstopo.amtliches-strassenverzeichnis,ch.bfs.gebaeude_wohnungs_register,KML||https://tinyurl.com/yy7ya4g9/FR/2325_bdg_erw.kml" TargetMode="External"/><Relationship Id="rId41" Type="http://schemas.openxmlformats.org/officeDocument/2006/relationships/hyperlink" Target="https://map.geo.admin.ch/?zoom=13&amp;E=2561538.475&amp;N=1193933.518&amp;layers=ch.kantone.cadastralwebmap-farbe,ch.swisstopo.amtliches-strassenverzeichnis,ch.bfs.gebaeude_wohnungs_register,KML||https://tinyurl.com/yy7ya4g9/FR/2022_bdg_erw.kml" TargetMode="External"/><Relationship Id="rId1402" Type="http://schemas.openxmlformats.org/officeDocument/2006/relationships/hyperlink" Target="https://map.geo.admin.ch/?zoom=13&amp;E=2590579&amp;N=1190357.625&amp;layers=ch.kantone.cadastralwebmap-farbe,ch.swisstopo.amtliches-strassenverzeichnis,ch.bfs.gebaeude_wohnungs_register,KML||https://tinyurl.com/yy7ya4g9/FR/2308_bdg_erw.kml" TargetMode="External"/><Relationship Id="rId1707" Type="http://schemas.openxmlformats.org/officeDocument/2006/relationships/hyperlink" Target="https://map.geo.admin.ch/?zoom=13&amp;E=2554597.187&amp;N=1151324.893&amp;layers=ch.kantone.cadastralwebmap-farbe,ch.swisstopo.amtliches-strassenverzeichnis,ch.bfs.gebaeude_wohnungs_register,KML||https://tinyurl.com/yy7ya4g9/FR/2321_bdg_erw.kml" TargetMode="External"/><Relationship Id="rId190" Type="http://schemas.openxmlformats.org/officeDocument/2006/relationships/hyperlink" Target="https://map.geo.admin.ch/?zoom=13&amp;E=2554812.427&amp;N=1188997.597&amp;layers=ch.kantone.cadastralwebmap-farbe,ch.swisstopo.amtliches-strassenverzeichnis,ch.bfs.gebaeude_wohnungs_register,KML||https://tinyurl.com/yy7ya4g9/FR/2054_bdg_erw.kml" TargetMode="External"/><Relationship Id="rId288" Type="http://schemas.openxmlformats.org/officeDocument/2006/relationships/hyperlink" Target="https://map.geo.admin.ch/?zoom=13&amp;E=2553803.903&amp;N=1164809.91&amp;layers=ch.kantone.cadastralwebmap-farbe,ch.swisstopo.amtliches-strassenverzeichnis,ch.bfs.gebaeude_wohnungs_register,KML||https://tinyurl.com/yy7ya4g9/FR/2102_bdg_erw.kml" TargetMode="External"/><Relationship Id="rId1914" Type="http://schemas.openxmlformats.org/officeDocument/2006/relationships/hyperlink" Target="https://map.geo.admin.ch/?zoom=13&amp;E=2561421.847&amp;N=1153406.51&amp;layers=ch.kantone.cadastralwebmap-farbe,ch.swisstopo.amtliches-strassenverzeichnis,ch.bfs.gebaeude_wohnungs_register,KML||https://tinyurl.com/yy7ya4g9/FR/2325_bdg_erw.kml" TargetMode="External"/><Relationship Id="rId495" Type="http://schemas.openxmlformats.org/officeDocument/2006/relationships/hyperlink" Target="https://map.geo.admin.ch/?zoom=13&amp;E=2576014&amp;N=1162534&amp;layers=ch.kantone.cadastralwebmap-farbe,ch.swisstopo.amtliches-strassenverzeichnis,ch.bfs.gebaeude_wohnungs_register,KML||https://tinyurl.com/yy7ya4g9/FR/2128_bdg_erw.kml" TargetMode="External"/><Relationship Id="rId148" Type="http://schemas.openxmlformats.org/officeDocument/2006/relationships/hyperlink" Target="https://map.geo.admin.ch/?zoom=13&amp;E=2554766&amp;N=1188763&amp;layers=ch.kantone.cadastralwebmap-farbe,ch.swisstopo.amtliches-strassenverzeichnis,ch.bfs.gebaeude_wohnungs_register,KML||https://tinyurl.com/yy7ya4g9/FR/2054_bdg_erw.kml" TargetMode="External"/><Relationship Id="rId355" Type="http://schemas.openxmlformats.org/officeDocument/2006/relationships/hyperlink" Target="https://map.geo.admin.ch/?zoom=13&amp;E=2573751.655&amp;N=1162249.146&amp;layers=ch.kantone.cadastralwebmap-farbe,ch.swisstopo.amtliches-strassenverzeichnis,ch.bfs.gebaeude_wohnungs_register,KML||https://tinyurl.com/yy7ya4g9/FR/2124_bdg_erw.kml" TargetMode="External"/><Relationship Id="rId562" Type="http://schemas.openxmlformats.org/officeDocument/2006/relationships/hyperlink" Target="https://map.geo.admin.ch/?zoom=13&amp;E=2570796&amp;N=1160200&amp;layers=ch.kantone.cadastralwebmap-farbe,ch.swisstopo.amtliches-strassenverzeichnis,ch.bfs.gebaeude_wohnungs_register,KML||https://tinyurl.com/yy7ya4g9/FR/2145_bdg_erw.kml" TargetMode="External"/><Relationship Id="rId1192" Type="http://schemas.openxmlformats.org/officeDocument/2006/relationships/hyperlink" Target="https://map.geo.admin.ch/?zoom=13&amp;E=2574740.807&amp;N=1202424.674&amp;layers=ch.kantone.cadastralwebmap-farbe,ch.swisstopo.amtliches-strassenverzeichnis,ch.bfs.gebaeude_wohnungs_register,KML||https://tinyurl.com/yy7ya4g9/FR/2284_bdg_erw.kml" TargetMode="External"/><Relationship Id="rId2036" Type="http://schemas.openxmlformats.org/officeDocument/2006/relationships/hyperlink" Target="https://map.geo.admin.ch/?zoom=13&amp;E=2558573.847&amp;N=1153543.94&amp;layers=ch.kantone.cadastralwebmap-farbe,ch.swisstopo.amtliches-strassenverzeichnis,ch.bfs.gebaeude_wohnungs_register,KML||https://tinyurl.com/yy7ya4g9/FR/2325_bdg_erw.kml" TargetMode="External"/><Relationship Id="rId215" Type="http://schemas.openxmlformats.org/officeDocument/2006/relationships/hyperlink" Target="https://map.geo.admin.ch/?zoom=13&amp;E=2558697.75&amp;N=1170906.125&amp;layers=ch.kantone.cadastralwebmap-farbe,ch.swisstopo.amtliches-strassenverzeichnis,ch.bfs.gebaeude_wohnungs_register,KML||https://tinyurl.com/yy7ya4g9/FR/2063_bdg_erw.kml" TargetMode="External"/><Relationship Id="rId422" Type="http://schemas.openxmlformats.org/officeDocument/2006/relationships/hyperlink" Target="https://map.geo.admin.ch/?zoom=13&amp;E=2571183&amp;N=1163524&amp;layers=ch.kantone.cadastralwebmap-farbe,ch.swisstopo.amtliches-strassenverzeichnis,ch.bfs.gebaeude_wohnungs_register,KML||https://tinyurl.com/yy7ya4g9/FR/2125_bdg_erw.kml" TargetMode="External"/><Relationship Id="rId867" Type="http://schemas.openxmlformats.org/officeDocument/2006/relationships/hyperlink" Target="https://map.geo.admin.ch/?zoom=13&amp;E=2575373.872&amp;N=1187482.183&amp;layers=ch.kantone.cadastralwebmap-farbe,ch.swisstopo.amtliches-strassenverzeichnis,ch.bfs.gebaeude_wohnungs_register,KML||https://tinyurl.com/yy7ya4g9/FR/2235_bdg_erw.kml" TargetMode="External"/><Relationship Id="rId1052" Type="http://schemas.openxmlformats.org/officeDocument/2006/relationships/hyperlink" Target="https://map.geo.admin.ch/?zoom=13&amp;E=2582261.282&amp;N=1202476.94&amp;layers=ch.kantone.cadastralwebmap-farbe,ch.swisstopo.amtliches-strassenverzeichnis,ch.bfs.gebaeude_wohnungs_register,KML||https://tinyurl.com/yy7ya4g9/FR/2265_bdg_erw.kml" TargetMode="External"/><Relationship Id="rId1497" Type="http://schemas.openxmlformats.org/officeDocument/2006/relationships/hyperlink" Target="https://map.geo.admin.ch/?zoom=13&amp;E=2590571.5&amp;N=1190206.875&amp;layers=ch.kantone.cadastralwebmap-farbe,ch.swisstopo.amtliches-strassenverzeichnis,ch.bfs.gebaeude_wohnungs_register,KML||https://tinyurl.com/yy7ya4g9/FR/2308_bdg_erw.kml" TargetMode="External"/><Relationship Id="rId727" Type="http://schemas.openxmlformats.org/officeDocument/2006/relationships/hyperlink" Target="https://map.geo.admin.ch/?zoom=13&amp;E=2571448&amp;N=1186539&amp;layers=ch.kantone.cadastralwebmap-farbe,ch.swisstopo.amtliches-strassenverzeichnis,ch.bfs.gebaeude_wohnungs_register,KML||https://tinyurl.com/yy7ya4g9/FR/2200_bdg_erw.kml" TargetMode="External"/><Relationship Id="rId934" Type="http://schemas.openxmlformats.org/officeDocument/2006/relationships/hyperlink" Target="https://map.geo.admin.ch/?zoom=13&amp;E=2577370.5&amp;N=1179499.9&amp;layers=ch.kantone.cadastralwebmap-farbe,ch.swisstopo.amtliches-strassenverzeichnis,ch.bfs.gebaeude_wohnungs_register,KML||https://tinyurl.com/yy7ya4g9/FR/2238_bdg_erw.kml" TargetMode="External"/><Relationship Id="rId1357" Type="http://schemas.openxmlformats.org/officeDocument/2006/relationships/hyperlink" Target="https://map.geo.admin.ch/?zoom=13&amp;E=2591835.1&amp;N=1191754.07&amp;layers=ch.kantone.cadastralwebmap-farbe,ch.swisstopo.amtliches-strassenverzeichnis,ch.bfs.gebaeude_wohnungs_register,KML||https://tinyurl.com/yy7ya4g9/FR/2308_bdg_erw.kml" TargetMode="External"/><Relationship Id="rId1564" Type="http://schemas.openxmlformats.org/officeDocument/2006/relationships/hyperlink" Target="https://map.geo.admin.ch/?zoom=13&amp;E=2590696.25&amp;N=1190245.375&amp;layers=ch.kantone.cadastralwebmap-farbe,ch.swisstopo.amtliches-strassenverzeichnis,ch.bfs.gebaeude_wohnungs_register,KML||https://tinyurl.com/yy7ya4g9/FR/2308_bdg_erw.kml" TargetMode="External"/><Relationship Id="rId1771" Type="http://schemas.openxmlformats.org/officeDocument/2006/relationships/hyperlink" Target="https://map.geo.admin.ch/?zoom=13&amp;E=2558349.75&amp;N=1153022.375&amp;layers=ch.kantone.cadastralwebmap-farbe,ch.swisstopo.amtliches-strassenverzeichnis,ch.bfs.gebaeude_wohnungs_register,KML||https://tinyurl.com/yy7ya4g9/FR/2325_bdg_erw.kml" TargetMode="External"/><Relationship Id="rId63" Type="http://schemas.openxmlformats.org/officeDocument/2006/relationships/hyperlink" Target="https://map.geo.admin.ch/?zoom=13&amp;E=2564726.634&amp;N=1185396.426&amp;layers=ch.kantone.cadastralwebmap-farbe,ch.swisstopo.amtliches-strassenverzeichnis,ch.bfs.gebaeude_wohnungs_register,KML||https://tinyurl.com/yy7ya4g9/FR/2029_bdg_erw.kml" TargetMode="External"/><Relationship Id="rId1217" Type="http://schemas.openxmlformats.org/officeDocument/2006/relationships/hyperlink" Target="https://map.geo.admin.ch/?zoom=13&amp;E=2576621.253&amp;N=1202462.001&amp;layers=ch.kantone.cadastralwebmap-farbe,ch.swisstopo.amtliches-strassenverzeichnis,ch.bfs.gebaeude_wohnungs_register,KML||https://tinyurl.com/yy7ya4g9/FR/2284_bdg_erw.kml" TargetMode="External"/><Relationship Id="rId1424" Type="http://schemas.openxmlformats.org/officeDocument/2006/relationships/hyperlink" Target="https://map.geo.admin.ch/?zoom=13&amp;E=2591601.5&amp;N=1191232.125&amp;layers=ch.kantone.cadastralwebmap-farbe,ch.swisstopo.amtliches-strassenverzeichnis,ch.bfs.gebaeude_wohnungs_register,KML||https://tinyurl.com/yy7ya4g9/FR/2308_bdg_erw.kml" TargetMode="External"/><Relationship Id="rId1631" Type="http://schemas.openxmlformats.org/officeDocument/2006/relationships/hyperlink" Target="https://map.geo.admin.ch/?zoom=13&amp;E=2592274.25&amp;N=1190967.625&amp;layers=ch.kantone.cadastralwebmap-farbe,ch.swisstopo.amtliches-strassenverzeichnis,ch.bfs.gebaeude_wohnungs_register,KML||https://tinyurl.com/yy7ya4g9/FR/2308_bdg_erw.kml" TargetMode="External"/><Relationship Id="rId1869" Type="http://schemas.openxmlformats.org/officeDocument/2006/relationships/hyperlink" Target="https://map.geo.admin.ch/?zoom=13&amp;E=2563454.193&amp;N=1151687.666&amp;layers=ch.kantone.cadastralwebmap-farbe,ch.swisstopo.amtliches-strassenverzeichnis,ch.bfs.gebaeude_wohnungs_register,KML||https://tinyurl.com/yy7ya4g9/FR/2325_bdg_erw.kml" TargetMode="External"/><Relationship Id="rId1729" Type="http://schemas.openxmlformats.org/officeDocument/2006/relationships/hyperlink" Target="https://map.geo.admin.ch/?zoom=13&amp;E=2554704.282&amp;N=1152462.142&amp;layers=ch.kantone.cadastralwebmap-farbe,ch.swisstopo.amtliches-strassenverzeichnis,ch.bfs.gebaeude_wohnungs_register,KML||https://tinyurl.com/yy7ya4g9/FR/2323_bdg_erw.kml" TargetMode="External"/><Relationship Id="rId1936" Type="http://schemas.openxmlformats.org/officeDocument/2006/relationships/hyperlink" Target="https://map.geo.admin.ch/?zoom=13&amp;E=2562245.341&amp;N=1152405.787&amp;layers=ch.kantone.cadastralwebmap-farbe,ch.swisstopo.amtliches-strassenverzeichnis,ch.bfs.gebaeude_wohnungs_register,KML||https://tinyurl.com/yy7ya4g9/FR/2325_bdg_erw.kml" TargetMode="External"/><Relationship Id="rId377" Type="http://schemas.openxmlformats.org/officeDocument/2006/relationships/hyperlink" Target="https://map.geo.admin.ch/?zoom=13&amp;E=2573785.656&amp;N=1162042.149&amp;layers=ch.kantone.cadastralwebmap-farbe,ch.swisstopo.amtliches-strassenverzeichnis,ch.bfs.gebaeude_wohnungs_register,KML||https://tinyurl.com/yy7ya4g9/FR/2124_bdg_erw.kml" TargetMode="External"/><Relationship Id="rId584" Type="http://schemas.openxmlformats.org/officeDocument/2006/relationships/hyperlink" Target="https://map.geo.admin.ch/?zoom=13&amp;E=2567994&amp;N=1164350&amp;layers=ch.kantone.cadastralwebmap-farbe,ch.swisstopo.amtliches-strassenverzeichnis,ch.bfs.gebaeude_wohnungs_register,KML||https://tinyurl.com/yy7ya4g9/FR/2148_bdg_erw.kml" TargetMode="External"/><Relationship Id="rId2058" Type="http://schemas.openxmlformats.org/officeDocument/2006/relationships/hyperlink" Target="https://map.geo.admin.ch/?zoom=13&amp;E=2553139.643&amp;N=1154121.387&amp;layers=ch.kantone.cadastralwebmap-farbe,ch.swisstopo.amtliches-strassenverzeichnis,ch.bfs.gebaeude_wohnungs_register,KML||https://tinyurl.com/yy7ya4g9/FR/2328_bdg_erw.kml" TargetMode="External"/><Relationship Id="rId5" Type="http://schemas.openxmlformats.org/officeDocument/2006/relationships/hyperlink" Target="https://map.geo.admin.ch/?zoom=13&amp;E=2554036&amp;N=1186846&amp;layers=ch.kantone.cadastralwebmap-farbe,ch.swisstopo.amtliches-strassenverzeichnis,ch.bfs.gebaeude_wohnungs_register,KML||https://tinyurl.com/yy7ya4g9/FR/2008_bdg_erw.kml" TargetMode="External"/><Relationship Id="rId237" Type="http://schemas.openxmlformats.org/officeDocument/2006/relationships/hyperlink" Target="https://map.geo.admin.ch/?zoom=13&amp;E=2551908.291&amp;N=1166241.104&amp;layers=ch.kantone.cadastralwebmap-farbe,ch.swisstopo.amtliches-strassenverzeichnis,ch.bfs.gebaeude_wohnungs_register,KML||https://tinyurl.com/yy7ya4g9/FR/2089_bdg_erw.kml" TargetMode="External"/><Relationship Id="rId791" Type="http://schemas.openxmlformats.org/officeDocument/2006/relationships/hyperlink" Target="https://map.geo.admin.ch/?zoom=13&amp;E=2578876.903&amp;N=1181563.392&amp;layers=ch.kantone.cadastralwebmap-farbe,ch.swisstopo.amtliches-strassenverzeichnis,ch.bfs.gebaeude_wohnungs_register,KML||https://tinyurl.com/yy7ya4g9/FR/2216_bdg_erw.kml" TargetMode="External"/><Relationship Id="rId889" Type="http://schemas.openxmlformats.org/officeDocument/2006/relationships/hyperlink" Target="https://map.geo.admin.ch/?zoom=13&amp;E=2570282.462&amp;N=1173044.186&amp;layers=ch.kantone.cadastralwebmap-farbe,ch.swisstopo.amtliches-strassenverzeichnis,ch.bfs.gebaeude_wohnungs_register,KML||https://tinyurl.com/yy7ya4g9/FR/2236_bdg_erw.kml" TargetMode="External"/><Relationship Id="rId1074" Type="http://schemas.openxmlformats.org/officeDocument/2006/relationships/hyperlink" Target="https://map.geo.admin.ch/?zoom=13&amp;E=2581495.643&amp;N=1201916.684&amp;layers=ch.kantone.cadastralwebmap-farbe,ch.swisstopo.amtliches-strassenverzeichnis,ch.bfs.gebaeude_wohnungs_register,KML||https://tinyurl.com/yy7ya4g9/FR/2265_bdg_erw.kml" TargetMode="External"/><Relationship Id="rId444" Type="http://schemas.openxmlformats.org/officeDocument/2006/relationships/hyperlink" Target="https://map.geo.admin.ch/?zoom=13&amp;E=2571106&amp;N=1162614&amp;layers=ch.kantone.cadastralwebmap-farbe,ch.swisstopo.amtliches-strassenverzeichnis,ch.bfs.gebaeude_wohnungs_register,KML||https://tinyurl.com/yy7ya4g9/FR/2125_bdg_erw.kml" TargetMode="External"/><Relationship Id="rId651" Type="http://schemas.openxmlformats.org/officeDocument/2006/relationships/hyperlink" Target="https://map.geo.admin.ch/?zoom=13&amp;E=2578841.376&amp;N=1163243.677&amp;layers=ch.kantone.cadastralwebmap-farbe,ch.swisstopo.amtliches-strassenverzeichnis,ch.bfs.gebaeude_wohnungs_register,KML||https://tinyurl.com/yy7ya4g9/FR/2163_bdg_erw.kml" TargetMode="External"/><Relationship Id="rId749" Type="http://schemas.openxmlformats.org/officeDocument/2006/relationships/hyperlink" Target="https://map.geo.admin.ch/?zoom=13&amp;E=2577920.6&amp;N=1181193.627&amp;layers=ch.kantone.cadastralwebmap-farbe,ch.swisstopo.amtliches-strassenverzeichnis,ch.bfs.gebaeude_wohnungs_register,KML||https://tinyurl.com/yy7ya4g9/FR/2206_bdg_erw.kml" TargetMode="External"/><Relationship Id="rId1281" Type="http://schemas.openxmlformats.org/officeDocument/2006/relationships/hyperlink" Target="https://map.geo.admin.ch/?zoom=13&amp;E=2588648.77&amp;N=1175427.62&amp;layers=ch.kantone.cadastralwebmap-farbe,ch.swisstopo.amtliches-strassenverzeichnis,ch.bfs.gebaeude_wohnungs_register,KML||https://tinyurl.com/yy7ya4g9/FR/2299_bdg_erw.kml" TargetMode="External"/><Relationship Id="rId1379" Type="http://schemas.openxmlformats.org/officeDocument/2006/relationships/hyperlink" Target="https://map.geo.admin.ch/?zoom=13&amp;E=2590595.75&amp;N=1190613.125&amp;layers=ch.kantone.cadastralwebmap-farbe,ch.swisstopo.amtliches-strassenverzeichnis,ch.bfs.gebaeude_wohnungs_register,KML||https://tinyurl.com/yy7ya4g9/FR/2308_bdg_erw.kml" TargetMode="External"/><Relationship Id="rId1586" Type="http://schemas.openxmlformats.org/officeDocument/2006/relationships/hyperlink" Target="https://map.geo.admin.ch/?zoom=13&amp;E=2590617.75&amp;N=1190222.875&amp;layers=ch.kantone.cadastralwebmap-farbe,ch.swisstopo.amtliches-strassenverzeichnis,ch.bfs.gebaeude_wohnungs_register,KML||https://tinyurl.com/yy7ya4g9/FR/2308_bdg_erw.kml" TargetMode="External"/><Relationship Id="rId304" Type="http://schemas.openxmlformats.org/officeDocument/2006/relationships/hyperlink" Target="https://map.geo.admin.ch/?zoom=13&amp;E=2561180.359&amp;N=1167381.226&amp;layers=ch.kantone.cadastralwebmap-farbe,ch.swisstopo.amtliches-strassenverzeichnis,ch.bfs.gebaeude_wohnungs_register,KML||https://tinyurl.com/yy7ya4g9/FR/2113_bdg_erw.kml" TargetMode="External"/><Relationship Id="rId511" Type="http://schemas.openxmlformats.org/officeDocument/2006/relationships/hyperlink" Target="https://map.geo.admin.ch/?zoom=13&amp;E=2571910.728&amp;N=1166132.065&amp;layers=ch.kantone.cadastralwebmap-farbe,ch.swisstopo.amtliches-strassenverzeichnis,ch.bfs.gebaeude_wohnungs_register,KML||https://tinyurl.com/yy7ya4g9/FR/2131_bdg_erw.kml" TargetMode="External"/><Relationship Id="rId609" Type="http://schemas.openxmlformats.org/officeDocument/2006/relationships/hyperlink" Target="https://map.geo.admin.ch/?zoom=13&amp;E=2563210.576&amp;N=1166548.727&amp;layers=ch.kantone.cadastralwebmap-farbe,ch.swisstopo.amtliches-strassenverzeichnis,ch.bfs.gebaeude_wohnungs_register,KML||https://tinyurl.com/yy7ya4g9/FR/2152_bdg_erw.kml" TargetMode="External"/><Relationship Id="rId956" Type="http://schemas.openxmlformats.org/officeDocument/2006/relationships/hyperlink" Target="https://map.geo.admin.ch/?zoom=13&amp;E=2575929.881&amp;N=1189871.148&amp;layers=ch.kantone.cadastralwebmap-farbe,ch.swisstopo.amtliches-strassenverzeichnis,ch.bfs.gebaeude_wohnungs_register,KML||https://tinyurl.com/yy7ya4g9/FR/2254_bdg_erw.kml" TargetMode="External"/><Relationship Id="rId1141" Type="http://schemas.openxmlformats.org/officeDocument/2006/relationships/hyperlink" Target="https://map.geo.admin.ch/?zoom=13&amp;E=2575040.091&amp;N=1196504.584&amp;layers=ch.kantone.cadastralwebmap-farbe,ch.swisstopo.amtliches-strassenverzeichnis,ch.bfs.gebaeude_wohnungs_register,KML||https://tinyurl.com/yy7ya4g9/FR/2275_bdg_erw.kml" TargetMode="External"/><Relationship Id="rId1239" Type="http://schemas.openxmlformats.org/officeDocument/2006/relationships/hyperlink" Target="https://map.geo.admin.ch/?zoom=13&amp;E=2581225.867&amp;N=1188895.637&amp;layers=ch.kantone.cadastralwebmap-farbe,ch.swisstopo.amtliches-strassenverzeichnis,ch.bfs.gebaeude_wohnungs_register,KML||https://tinyurl.com/yy7ya4g9/FR/2293_bdg_erw.kml" TargetMode="External"/><Relationship Id="rId1793" Type="http://schemas.openxmlformats.org/officeDocument/2006/relationships/hyperlink" Target="https://map.geo.admin.ch/?zoom=13&amp;E=2558339.265&amp;N=1153347.931&amp;layers=ch.kantone.cadastralwebmap-farbe,ch.swisstopo.amtliches-strassenverzeichnis,ch.bfs.gebaeude_wohnungs_register,KML||https://tinyurl.com/yy7ya4g9/FR/2325_bdg_erw.kml" TargetMode="External"/><Relationship Id="rId85" Type="http://schemas.openxmlformats.org/officeDocument/2006/relationships/hyperlink" Target="https://map.geo.admin.ch/?zoom=13&amp;E=2555695.902&amp;N=1177891.199&amp;layers=ch.kantone.cadastralwebmap-farbe,ch.swisstopo.amtliches-strassenverzeichnis,ch.bfs.gebaeude_wohnungs_register,KML||https://tinyurl.com/yy7ya4g9/FR/2044_bdg_erw.kml" TargetMode="External"/><Relationship Id="rId816" Type="http://schemas.openxmlformats.org/officeDocument/2006/relationships/hyperlink" Target="https://map.geo.admin.ch/?zoom=13&amp;E=2576725.25&amp;N=1174907.875&amp;layers=ch.kantone.cadastralwebmap-farbe,ch.swisstopo.amtliches-strassenverzeichnis,ch.bfs.gebaeude_wohnungs_register,KML||https://tinyurl.com/yy7ya4g9/FR/2226_bdg_erw.kml" TargetMode="External"/><Relationship Id="rId1001" Type="http://schemas.openxmlformats.org/officeDocument/2006/relationships/hyperlink" Target="https://map.geo.admin.ch/?zoom=13&amp;E=2576297.189&amp;N=1190959.517&amp;layers=ch.kantone.cadastralwebmap-farbe,ch.swisstopo.amtliches-strassenverzeichnis,ch.bfs.gebaeude_wohnungs_register,KML||https://tinyurl.com/yy7ya4g9/FR/2254_bdg_erw.kml" TargetMode="External"/><Relationship Id="rId1446" Type="http://schemas.openxmlformats.org/officeDocument/2006/relationships/hyperlink" Target="https://map.geo.admin.ch/?zoom=13&amp;E=2590022&amp;N=1190504.375&amp;layers=ch.kantone.cadastralwebmap-farbe,ch.swisstopo.amtliches-strassenverzeichnis,ch.bfs.gebaeude_wohnungs_register,KML||https://tinyurl.com/yy7ya4g9/FR/2308_bdg_erw.kml" TargetMode="External"/><Relationship Id="rId1653" Type="http://schemas.openxmlformats.org/officeDocument/2006/relationships/hyperlink" Target="https://map.geo.admin.ch/?zoom=13&amp;E=2590311.5&amp;N=1190289.125&amp;layers=ch.kantone.cadastralwebmap-farbe,ch.swisstopo.amtliches-strassenverzeichnis,ch.bfs.gebaeude_wohnungs_register,KML||https://tinyurl.com/yy7ya4g9/FR/2308_bdg_erw.kml" TargetMode="External"/><Relationship Id="rId1860" Type="http://schemas.openxmlformats.org/officeDocument/2006/relationships/hyperlink" Target="https://map.geo.admin.ch/?zoom=13&amp;E=2561369.182&amp;N=1153270.253&amp;layers=ch.kantone.cadastralwebmap-farbe,ch.swisstopo.amtliches-strassenverzeichnis,ch.bfs.gebaeude_wohnungs_register,KML||https://tinyurl.com/yy7ya4g9/FR/2325_bdg_erw.kml" TargetMode="External"/><Relationship Id="rId1306" Type="http://schemas.openxmlformats.org/officeDocument/2006/relationships/hyperlink" Target="https://map.geo.admin.ch/?zoom=13&amp;E=2583295&amp;N=1182053&amp;layers=ch.kantone.cadastralwebmap-farbe,ch.swisstopo.amtliches-strassenverzeichnis,ch.bfs.gebaeude_wohnungs_register,KML||https://tinyurl.com/yy7ya4g9/FR/2304_bdg_erw.kml" TargetMode="External"/><Relationship Id="rId1513" Type="http://schemas.openxmlformats.org/officeDocument/2006/relationships/hyperlink" Target="https://map.geo.admin.ch/?zoom=13&amp;E=2590622.25&amp;N=1190197.875&amp;layers=ch.kantone.cadastralwebmap-farbe,ch.swisstopo.amtliches-strassenverzeichnis,ch.bfs.gebaeude_wohnungs_register,KML||https://tinyurl.com/yy7ya4g9/FR/2308_bdg_erw.kml" TargetMode="External"/><Relationship Id="rId1720" Type="http://schemas.openxmlformats.org/officeDocument/2006/relationships/hyperlink" Target="https://map.geo.admin.ch/?zoom=13&amp;E=2554870&amp;N=1151160&amp;layers=ch.kantone.cadastralwebmap-farbe,ch.swisstopo.amtliches-strassenverzeichnis,ch.bfs.gebaeude_wohnungs_register,KML||https://tinyurl.com/yy7ya4g9/FR/2321_bdg_erw.kml" TargetMode="External"/><Relationship Id="rId1958" Type="http://schemas.openxmlformats.org/officeDocument/2006/relationships/hyperlink" Target="https://map.geo.admin.ch/?zoom=13&amp;E=2563730.387&amp;N=1151662.713&amp;layers=ch.kantone.cadastralwebmap-farbe,ch.swisstopo.amtliches-strassenverzeichnis,ch.bfs.gebaeude_wohnungs_register,KML||https://tinyurl.com/yy7ya4g9/FR/2325_bdg_erw.kml" TargetMode="External"/><Relationship Id="rId12" Type="http://schemas.openxmlformats.org/officeDocument/2006/relationships/hyperlink" Target="https://map.geo.admin.ch/?zoom=13&amp;E=2556970&amp;N=1184485&amp;layers=ch.kantone.cadastralwebmap-farbe,ch.swisstopo.amtliches-strassenverzeichnis,ch.bfs.gebaeude_wohnungs_register,KML||https://tinyurl.com/yy7ya4g9/FR/2011_bdg_erw.kml" TargetMode="External"/><Relationship Id="rId1818" Type="http://schemas.openxmlformats.org/officeDocument/2006/relationships/hyperlink" Target="https://map.geo.admin.ch/?zoom=13&amp;E=2561264.589&amp;N=1153394.022&amp;layers=ch.kantone.cadastralwebmap-farbe,ch.swisstopo.amtliches-strassenverzeichnis,ch.bfs.gebaeude_wohnungs_register,KML||https://tinyurl.com/yy7ya4g9/FR/2325_bdg_erw.kml" TargetMode="External"/><Relationship Id="rId161" Type="http://schemas.openxmlformats.org/officeDocument/2006/relationships/hyperlink" Target="https://map.geo.admin.ch/?zoom=13&amp;E=2557760&amp;N=1189668&amp;layers=ch.kantone.cadastralwebmap-farbe,ch.swisstopo.amtliches-strassenverzeichnis,ch.bfs.gebaeude_wohnungs_register,KML||https://tinyurl.com/yy7ya4g9/FR/2054_bdg_erw.kml" TargetMode="External"/><Relationship Id="rId399" Type="http://schemas.openxmlformats.org/officeDocument/2006/relationships/hyperlink" Target="https://map.geo.admin.ch/?zoom=13&amp;E=2570598&amp;N=1162439&amp;layers=ch.kantone.cadastralwebmap-farbe,ch.swisstopo.amtliches-strassenverzeichnis,ch.bfs.gebaeude_wohnungs_register,KML||https://tinyurl.com/yy7ya4g9/FR/2125_bdg_erw.kml" TargetMode="External"/><Relationship Id="rId259" Type="http://schemas.openxmlformats.org/officeDocument/2006/relationships/hyperlink" Target="https://map.geo.admin.ch/?zoom=13&amp;E=2560190.419&amp;N=1171771.166&amp;layers=ch.kantone.cadastralwebmap-farbe,ch.swisstopo.amtliches-strassenverzeichnis,ch.bfs.gebaeude_wohnungs_register,KML||https://tinyurl.com/yy7ya4g9/FR/2096_bdg_erw.kml" TargetMode="External"/><Relationship Id="rId466" Type="http://schemas.openxmlformats.org/officeDocument/2006/relationships/hyperlink" Target="https://map.geo.admin.ch/?zoom=13&amp;E=2569827.631&amp;N=1162723.931&amp;layers=ch.kantone.cadastralwebmap-farbe,ch.swisstopo.amtliches-strassenverzeichnis,ch.bfs.gebaeude_wohnungs_register,KML||https://tinyurl.com/yy7ya4g9/FR/2125_bdg_erw.kml" TargetMode="External"/><Relationship Id="rId673" Type="http://schemas.openxmlformats.org/officeDocument/2006/relationships/hyperlink" Target="https://map.geo.admin.ch/?zoom=13&amp;E=2568067.038&amp;N=1176306.704&amp;layers=ch.kantone.cadastralwebmap-farbe,ch.swisstopo.amtliches-strassenverzeichnis,ch.bfs.gebaeude_wohnungs_register,KML||https://tinyurl.com/yy7ya4g9/FR/2173_bdg_erw.kml" TargetMode="External"/><Relationship Id="rId880" Type="http://schemas.openxmlformats.org/officeDocument/2006/relationships/hyperlink" Target="https://map.geo.admin.ch/?zoom=13&amp;E=2574424&amp;N=1187408&amp;layers=ch.kantone.cadastralwebmap-farbe,ch.swisstopo.amtliches-strassenverzeichnis,ch.bfs.gebaeude_wohnungs_register,KML||https://tinyurl.com/yy7ya4g9/FR/2235_bdg_erw.kml" TargetMode="External"/><Relationship Id="rId1096" Type="http://schemas.openxmlformats.org/officeDocument/2006/relationships/hyperlink" Target="https://map.geo.admin.ch/?zoom=13&amp;E=2575993.893&amp;N=1198255.118&amp;layers=ch.kantone.cadastralwebmap-farbe,ch.swisstopo.amtliches-strassenverzeichnis,ch.bfs.gebaeude_wohnungs_register,KML||https://tinyurl.com/yy7ya4g9/FR/2274_bdg_erw.kml" TargetMode="External"/><Relationship Id="rId119" Type="http://schemas.openxmlformats.org/officeDocument/2006/relationships/hyperlink" Target="https://map.geo.admin.ch/?zoom=13&amp;E=2566890&amp;N=1188134&amp;layers=ch.kantone.cadastralwebmap-farbe,ch.swisstopo.amtliches-strassenverzeichnis,ch.bfs.gebaeude_wohnungs_register,KML||https://tinyurl.com/yy7ya4g9/FR/2053_bdg_erw.kml" TargetMode="External"/><Relationship Id="rId326" Type="http://schemas.openxmlformats.org/officeDocument/2006/relationships/hyperlink" Target="https://map.geo.admin.ch/?zoom=13&amp;E=2569268.055&amp;N=1147939.325&amp;layers=ch.kantone.cadastralwebmap-farbe,ch.swisstopo.amtliches-strassenverzeichnis,ch.bfs.gebaeude_wohnungs_register,KML||https://tinyurl.com/yy7ya4g9/FR/2121_bdg_erw.kml" TargetMode="External"/><Relationship Id="rId533" Type="http://schemas.openxmlformats.org/officeDocument/2006/relationships/hyperlink" Target="https://map.geo.admin.ch/?zoom=13&amp;E=2572058.445&amp;N=1159234.704&amp;layers=ch.kantone.cadastralwebmap-farbe,ch.swisstopo.amtliches-strassenverzeichnis,ch.bfs.gebaeude_wohnungs_register,KML||https://tinyurl.com/yy7ya4g9/FR/2135_bdg_erw.kml" TargetMode="External"/><Relationship Id="rId978" Type="http://schemas.openxmlformats.org/officeDocument/2006/relationships/hyperlink" Target="https://map.geo.admin.ch/?zoom=13&amp;E=2575960.881&amp;N=1189931.147&amp;layers=ch.kantone.cadastralwebmap-farbe,ch.swisstopo.amtliches-strassenverzeichnis,ch.bfs.gebaeude_wohnungs_register,KML||https://tinyurl.com/yy7ya4g9/FR/2254_bdg_erw.kml" TargetMode="External"/><Relationship Id="rId1163" Type="http://schemas.openxmlformats.org/officeDocument/2006/relationships/hyperlink" Target="https://map.geo.admin.ch/?zoom=13&amp;E=2579097.025&amp;N=1199942.13&amp;layers=ch.kantone.cadastralwebmap-farbe,ch.swisstopo.amtliches-strassenverzeichnis,ch.bfs.gebaeude_wohnungs_register,KML||https://tinyurl.com/yy7ya4g9/FR/2275_bdg_erw.kml" TargetMode="External"/><Relationship Id="rId1370" Type="http://schemas.openxmlformats.org/officeDocument/2006/relationships/hyperlink" Target="https://map.geo.admin.ch/?zoom=13&amp;E=2593833.75&amp;N=1190037.59&amp;layers=ch.kantone.cadastralwebmap-farbe,ch.swisstopo.amtliches-strassenverzeichnis,ch.bfs.gebaeude_wohnungs_register,KML||https://tinyurl.com/yy7ya4g9/FR/2308_bdg_erw.kml" TargetMode="External"/><Relationship Id="rId2007" Type="http://schemas.openxmlformats.org/officeDocument/2006/relationships/hyperlink" Target="https://map.geo.admin.ch/?zoom=13&amp;E=2557758.05&amp;N=1152145.88&amp;layers=ch.kantone.cadastralwebmap-farbe,ch.swisstopo.amtliches-strassenverzeichnis,ch.bfs.gebaeude_wohnungs_register,KML||https://tinyurl.com/yy7ya4g9/FR/2325_bdg_erw.kml" TargetMode="External"/><Relationship Id="rId740" Type="http://schemas.openxmlformats.org/officeDocument/2006/relationships/hyperlink" Target="https://map.geo.admin.ch/?zoom=13&amp;E=2578452.624&amp;N=1181225.449&amp;layers=ch.kantone.cadastralwebmap-farbe,ch.swisstopo.amtliches-strassenverzeichnis,ch.bfs.gebaeude_wohnungs_register,KML||https://tinyurl.com/yy7ya4g9/FR/2206_bdg_erw.kml" TargetMode="External"/><Relationship Id="rId838" Type="http://schemas.openxmlformats.org/officeDocument/2006/relationships/hyperlink" Target="https://map.geo.admin.ch/?zoom=13&amp;E=2576947&amp;N=1183518.625&amp;layers=ch.kantone.cadastralwebmap-farbe,ch.swisstopo.amtliches-strassenverzeichnis,ch.bfs.gebaeude_wohnungs_register,KML||https://tinyurl.com/yy7ya4g9/FR/2228_bdg_erw.kml" TargetMode="External"/><Relationship Id="rId1023" Type="http://schemas.openxmlformats.org/officeDocument/2006/relationships/hyperlink" Target="https://map.geo.admin.ch/?zoom=13&amp;E=2578423.5&amp;N=1191960.625&amp;layers=ch.kantone.cadastralwebmap-farbe,ch.swisstopo.amtliches-strassenverzeichnis,ch.bfs.gebaeude_wohnungs_register,KML||https://tinyurl.com/yy7ya4g9/FR/2262_bdg_erw.kml" TargetMode="External"/><Relationship Id="rId1468" Type="http://schemas.openxmlformats.org/officeDocument/2006/relationships/hyperlink" Target="https://map.geo.admin.ch/?zoom=13&amp;E=2591443.75&amp;N=1191519.875&amp;layers=ch.kantone.cadastralwebmap-farbe,ch.swisstopo.amtliches-strassenverzeichnis,ch.bfs.gebaeude_wohnungs_register,KML||https://tinyurl.com/yy7ya4g9/FR/2308_bdg_erw.kml" TargetMode="External"/><Relationship Id="rId1675" Type="http://schemas.openxmlformats.org/officeDocument/2006/relationships/hyperlink" Target="https://map.geo.admin.ch/?zoom=13&amp;E=2593366.25&amp;N=1189838.625&amp;layers=ch.kantone.cadastralwebmap-farbe,ch.swisstopo.amtliches-strassenverzeichnis,ch.bfs.gebaeude_wohnungs_register,KML||https://tinyurl.com/yy7ya4g9/FR/2308_bdg_erw.kml" TargetMode="External"/><Relationship Id="rId1882" Type="http://schemas.openxmlformats.org/officeDocument/2006/relationships/hyperlink" Target="https://map.geo.admin.ch/?zoom=13&amp;E=2563486.215&amp;N=1151904.583&amp;layers=ch.kantone.cadastralwebmap-farbe,ch.swisstopo.amtliches-strassenverzeichnis,ch.bfs.gebaeude_wohnungs_register,KML||https://tinyurl.com/yy7ya4g9/FR/2325_bdg_erw.kml" TargetMode="External"/><Relationship Id="rId600" Type="http://schemas.openxmlformats.org/officeDocument/2006/relationships/hyperlink" Target="https://map.geo.admin.ch/?zoom=13&amp;E=2577626.045&amp;N=1172467.218&amp;layers=ch.kantone.cadastralwebmap-farbe,ch.swisstopo.amtliches-strassenverzeichnis,ch.bfs.gebaeude_wohnungs_register,KML||https://tinyurl.com/yy7ya4g9/FR/2149_bdg_erw.kml" TargetMode="External"/><Relationship Id="rId1230" Type="http://schemas.openxmlformats.org/officeDocument/2006/relationships/hyperlink" Target="https://map.geo.admin.ch/?zoom=13&amp;E=2580849.547&amp;N=1188847.997&amp;layers=ch.kantone.cadastralwebmap-farbe,ch.swisstopo.amtliches-strassenverzeichnis,ch.bfs.gebaeude_wohnungs_register,KML||https://tinyurl.com/yy7ya4g9/FR/2293_bdg_erw.kml" TargetMode="External"/><Relationship Id="rId1328" Type="http://schemas.openxmlformats.org/officeDocument/2006/relationships/hyperlink" Target="https://map.geo.admin.ch/?zoom=13&amp;E=2586630&amp;N=1185068&amp;layers=ch.kantone.cadastralwebmap-farbe,ch.swisstopo.amtliches-strassenverzeichnis,ch.bfs.gebaeude_wohnungs_register,KML||https://tinyurl.com/yy7ya4g9/FR/2306_bdg_erw.kml" TargetMode="External"/><Relationship Id="rId1535" Type="http://schemas.openxmlformats.org/officeDocument/2006/relationships/hyperlink" Target="https://map.geo.admin.ch/?zoom=13&amp;E=2590720&amp;N=1190292.875&amp;layers=ch.kantone.cadastralwebmap-farbe,ch.swisstopo.amtliches-strassenverzeichnis,ch.bfs.gebaeude_wohnungs_register,KML||https://tinyurl.com/yy7ya4g9/FR/2308_bdg_erw.kml" TargetMode="External"/><Relationship Id="rId905" Type="http://schemas.openxmlformats.org/officeDocument/2006/relationships/hyperlink" Target="https://map.geo.admin.ch/?zoom=13&amp;E=2568438&amp;N=1172140.999&amp;layers=ch.kantone.cadastralwebmap-farbe,ch.swisstopo.amtliches-strassenverzeichnis,ch.bfs.gebaeude_wohnungs_register,KML||https://tinyurl.com/yy7ya4g9/FR/2236_bdg_erw.kml" TargetMode="External"/><Relationship Id="rId1742" Type="http://schemas.openxmlformats.org/officeDocument/2006/relationships/hyperlink" Target="https://map.geo.admin.ch/?zoom=13&amp;E=2558516.07&amp;N=1152983.395&amp;layers=ch.kantone.cadastralwebmap-farbe,ch.swisstopo.amtliches-strassenverzeichnis,ch.bfs.gebaeude_wohnungs_register,KML||https://tinyurl.com/yy7ya4g9/FR/2325_bdg_erw.kml" TargetMode="External"/><Relationship Id="rId34" Type="http://schemas.openxmlformats.org/officeDocument/2006/relationships/hyperlink" Target="https://map.geo.admin.ch/?zoom=13&amp;E=2559857.043&amp;N=1182761.92&amp;layers=ch.kantone.cadastralwebmap-farbe,ch.swisstopo.amtliches-strassenverzeichnis,ch.bfs.gebaeude_wohnungs_register,KML||https://tinyurl.com/yy7ya4g9/FR/2016_bdg_erw.kml" TargetMode="External"/><Relationship Id="rId1602" Type="http://schemas.openxmlformats.org/officeDocument/2006/relationships/hyperlink" Target="https://map.geo.admin.ch/?zoom=13&amp;E=2592481&amp;N=1190512.875&amp;layers=ch.kantone.cadastralwebmap-farbe,ch.swisstopo.amtliches-strassenverzeichnis,ch.bfs.gebaeude_wohnungs_register,KML||https://tinyurl.com/yy7ya4g9/FR/2308_bdg_erw.kml" TargetMode="External"/><Relationship Id="rId183" Type="http://schemas.openxmlformats.org/officeDocument/2006/relationships/hyperlink" Target="https://map.geo.admin.ch/?zoom=13&amp;E=2554864.017&amp;N=1187549.006&amp;layers=ch.kantone.cadastralwebmap-farbe,ch.swisstopo.amtliches-strassenverzeichnis,ch.bfs.gebaeude_wohnungs_register,KML||https://tinyurl.com/yy7ya4g9/FR/2054_bdg_erw.kml" TargetMode="External"/><Relationship Id="rId390" Type="http://schemas.openxmlformats.org/officeDocument/2006/relationships/hyperlink" Target="https://map.geo.admin.ch/?zoom=13&amp;E=2570715.163&amp;N=1163381.127&amp;layers=ch.kantone.cadastralwebmap-farbe,ch.swisstopo.amtliches-strassenverzeichnis,ch.bfs.gebaeude_wohnungs_register,KML||https://tinyurl.com/yy7ya4g9/FR/2125_bdg_erw.kml" TargetMode="External"/><Relationship Id="rId1907" Type="http://schemas.openxmlformats.org/officeDocument/2006/relationships/hyperlink" Target="https://map.geo.admin.ch/?zoom=13&amp;E=2559827.277&amp;N=1152324.967&amp;layers=ch.kantone.cadastralwebmap-farbe,ch.swisstopo.amtliches-strassenverzeichnis,ch.bfs.gebaeude_wohnungs_register,KML||https://tinyurl.com/yy7ya4g9/FR/2325_bdg_erw.kml" TargetMode="External"/><Relationship Id="rId2071" Type="http://schemas.openxmlformats.org/officeDocument/2006/relationships/hyperlink" Target="https://map.geo.admin.ch/?zoom=13&amp;E=2555676.478&amp;N=1158983.34&amp;layers=ch.kantone.cadastralwebmap-farbe,ch.swisstopo.amtliches-strassenverzeichnis,ch.bfs.gebaeude_wohnungs_register,KML||https://tinyurl.com/yy7ya4g9/FR/2335_bdg_erw.kml" TargetMode="External"/><Relationship Id="rId250" Type="http://schemas.openxmlformats.org/officeDocument/2006/relationships/hyperlink" Target="https://map.geo.admin.ch/?zoom=13&amp;E=2558974.209&amp;N=1170357.267&amp;layers=ch.kantone.cadastralwebmap-farbe,ch.swisstopo.amtliches-strassenverzeichnis,ch.bfs.gebaeude_wohnungs_register,KML||https://tinyurl.com/yy7ya4g9/FR/2096_bdg_erw.kml" TargetMode="External"/><Relationship Id="rId488" Type="http://schemas.openxmlformats.org/officeDocument/2006/relationships/hyperlink" Target="https://map.geo.admin.ch/?zoom=13&amp;E=2571787.237&amp;N=1163262.431&amp;layers=ch.kantone.cadastralwebmap-farbe,ch.swisstopo.amtliches-strassenverzeichnis,ch.bfs.gebaeude_wohnungs_register,KML||https://tinyurl.com/yy7ya4g9/FR/2125_bdg_erw.kml" TargetMode="External"/><Relationship Id="rId695" Type="http://schemas.openxmlformats.org/officeDocument/2006/relationships/hyperlink" Target="https://map.geo.admin.ch/?zoom=13&amp;E=2574505.847&amp;N=1184338.153&amp;layers=ch.kantone.cadastralwebmap-farbe,ch.swisstopo.amtliches-strassenverzeichnis,ch.bfs.gebaeude_wohnungs_register,KML||https://tinyurl.com/yy7ya4g9/FR/2183_bdg_erw.kml" TargetMode="External"/><Relationship Id="rId110" Type="http://schemas.openxmlformats.org/officeDocument/2006/relationships/hyperlink" Target="https://map.geo.admin.ch/?zoom=13&amp;E=2567445&amp;N=1191701&amp;layers=ch.kantone.cadastralwebmap-farbe,ch.swisstopo.amtliches-strassenverzeichnis,ch.bfs.gebaeude_wohnungs_register,KML||https://tinyurl.com/yy7ya4g9/FR/2053_bdg_erw.kml" TargetMode="External"/><Relationship Id="rId348" Type="http://schemas.openxmlformats.org/officeDocument/2006/relationships/hyperlink" Target="https://map.geo.admin.ch/?zoom=13&amp;E=2573775.655&amp;N=1162116.149&amp;layers=ch.kantone.cadastralwebmap-farbe,ch.swisstopo.amtliches-strassenverzeichnis,ch.bfs.gebaeude_wohnungs_register,KML||https://tinyurl.com/yy7ya4g9/FR/2124_bdg_erw.kml" TargetMode="External"/><Relationship Id="rId555" Type="http://schemas.openxmlformats.org/officeDocument/2006/relationships/hyperlink" Target="https://map.geo.admin.ch/?zoom=13&amp;E=2572793.529&amp;N=1163921.994&amp;layers=ch.kantone.cadastralwebmap-farbe,ch.swisstopo.amtliches-strassenverzeichnis,ch.bfs.gebaeude_wohnungs_register,KML||https://tinyurl.com/yy7ya4g9/FR/2143_bdg_erw.kml" TargetMode="External"/><Relationship Id="rId762" Type="http://schemas.openxmlformats.org/officeDocument/2006/relationships/hyperlink" Target="https://map.geo.admin.ch/?zoom=13&amp;E=2578444.157&amp;N=1181172.008&amp;layers=ch.kantone.cadastralwebmap-farbe,ch.swisstopo.amtliches-strassenverzeichnis,ch.bfs.gebaeude_wohnungs_register,KML||https://tinyurl.com/yy7ya4g9/FR/2206_bdg_erw.kml" TargetMode="External"/><Relationship Id="rId1185" Type="http://schemas.openxmlformats.org/officeDocument/2006/relationships/hyperlink" Target="https://map.geo.admin.ch/?zoom=13&amp;E=2575559&amp;N=1201641.25&amp;layers=ch.kantone.cadastralwebmap-farbe,ch.swisstopo.amtliches-strassenverzeichnis,ch.bfs.gebaeude_wohnungs_register,KML||https://tinyurl.com/yy7ya4g9/FR/2284_bdg_erw.kml" TargetMode="External"/><Relationship Id="rId1392" Type="http://schemas.openxmlformats.org/officeDocument/2006/relationships/hyperlink" Target="https://map.geo.admin.ch/?zoom=13&amp;E=2590105.5&amp;N=1192487.125&amp;layers=ch.kantone.cadastralwebmap-farbe,ch.swisstopo.amtliches-strassenverzeichnis,ch.bfs.gebaeude_wohnungs_register,KML||https://tinyurl.com/yy7ya4g9/FR/2308_bdg_erw.kml" TargetMode="External"/><Relationship Id="rId2029" Type="http://schemas.openxmlformats.org/officeDocument/2006/relationships/hyperlink" Target="https://map.geo.admin.ch/?zoom=13&amp;E=2558821.159&amp;N=1153002.855&amp;layers=ch.kantone.cadastralwebmap-farbe,ch.swisstopo.amtliches-strassenverzeichnis,ch.bfs.gebaeude_wohnungs_register,KML||https://tinyurl.com/yy7ya4g9/FR/2325_bdg_erw.kml" TargetMode="External"/><Relationship Id="rId208" Type="http://schemas.openxmlformats.org/officeDocument/2006/relationships/hyperlink" Target="https://map.geo.admin.ch/?zoom=13&amp;E=2550475.902&amp;N=1185710.767&amp;layers=ch.kantone.cadastralwebmap-farbe,ch.swisstopo.amtliches-strassenverzeichnis,ch.bfs.gebaeude_wohnungs_register,KML||https://tinyurl.com/yy7ya4g9/FR/2055_bdg_erw.kml" TargetMode="External"/><Relationship Id="rId415" Type="http://schemas.openxmlformats.org/officeDocument/2006/relationships/hyperlink" Target="https://map.geo.admin.ch/?zoom=13&amp;E=2571146.672&amp;N=1163488.084&amp;layers=ch.kantone.cadastralwebmap-farbe,ch.swisstopo.amtliches-strassenverzeichnis,ch.bfs.gebaeude_wohnungs_register,KML||https://tinyurl.com/yy7ya4g9/FR/2125_bdg_erw.kml" TargetMode="External"/><Relationship Id="rId622" Type="http://schemas.openxmlformats.org/officeDocument/2006/relationships/hyperlink" Target="https://map.geo.admin.ch/?zoom=13&amp;E=2565829.179&amp;N=1163657.419&amp;layers=ch.kantone.cadastralwebmap-farbe,ch.swisstopo.amtliches-strassenverzeichnis,ch.bfs.gebaeude_wohnungs_register,KML||https://tinyurl.com/yy7ya4g9/FR/2155_bdg_erw.kml" TargetMode="External"/><Relationship Id="rId1045" Type="http://schemas.openxmlformats.org/officeDocument/2006/relationships/hyperlink" Target="https://map.geo.admin.ch/?zoom=13&amp;E=2576779.013&amp;N=1192239.047&amp;layers=ch.kantone.cadastralwebmap-farbe,ch.swisstopo.amtliches-strassenverzeichnis,ch.bfs.gebaeude_wohnungs_register,KML||https://tinyurl.com/yy7ya4g9/FR/2262_bdg_erw.kml" TargetMode="External"/><Relationship Id="rId1252" Type="http://schemas.openxmlformats.org/officeDocument/2006/relationships/hyperlink" Target="https://map.geo.admin.ch/?zoom=13&amp;E=2582689&amp;N=1178293&amp;layers=ch.kantone.cadastralwebmap-farbe,ch.swisstopo.amtliches-strassenverzeichnis,ch.bfs.gebaeude_wohnungs_register,KML||https://tinyurl.com/yy7ya4g9/FR/2294_bdg_erw.kml" TargetMode="External"/><Relationship Id="rId1697" Type="http://schemas.openxmlformats.org/officeDocument/2006/relationships/hyperlink" Target="https://map.geo.admin.ch/?zoom=13&amp;E=2590572&amp;N=1193281&amp;layers=ch.kantone.cadastralwebmap-farbe,ch.swisstopo.amtliches-strassenverzeichnis,ch.bfs.gebaeude_wohnungs_register,KML||https://tinyurl.com/yy7ya4g9/FR/2309_bdg_erw.kml" TargetMode="External"/><Relationship Id="rId927" Type="http://schemas.openxmlformats.org/officeDocument/2006/relationships/hyperlink" Target="https://map.geo.admin.ch/?zoom=13&amp;E=2567860&amp;N=1181675&amp;layers=ch.kantone.cadastralwebmap-farbe,ch.swisstopo.amtliches-strassenverzeichnis,ch.bfs.gebaeude_wohnungs_register,KML||https://tinyurl.com/yy7ya4g9/FR/2237_bdg_erw.kml" TargetMode="External"/><Relationship Id="rId1112" Type="http://schemas.openxmlformats.org/officeDocument/2006/relationships/hyperlink" Target="https://map.geo.admin.ch/?zoom=13&amp;E=2581648.529&amp;N=1198694.676&amp;layers=ch.kantone.cadastralwebmap-farbe,ch.swisstopo.amtliches-strassenverzeichnis,ch.bfs.gebaeude_wohnungs_register,KML||https://tinyurl.com/yy7ya4g9/FR/2275_bdg_erw.kml" TargetMode="External"/><Relationship Id="rId1557" Type="http://schemas.openxmlformats.org/officeDocument/2006/relationships/hyperlink" Target="https://map.geo.admin.ch/?zoom=13&amp;E=2591726.5&amp;N=1191063.375&amp;layers=ch.kantone.cadastralwebmap-farbe,ch.swisstopo.amtliches-strassenverzeichnis,ch.bfs.gebaeude_wohnungs_register,KML||https://tinyurl.com/yy7ya4g9/FR/2308_bdg_erw.kml" TargetMode="External"/><Relationship Id="rId1764" Type="http://schemas.openxmlformats.org/officeDocument/2006/relationships/hyperlink" Target="https://map.geo.admin.ch/?zoom=13&amp;E=2558340.374&amp;N=1154065.983&amp;layers=ch.kantone.cadastralwebmap-farbe,ch.swisstopo.amtliches-strassenverzeichnis,ch.bfs.gebaeude_wohnungs_register,KML||https://tinyurl.com/yy7ya4g9/FR/2325_bdg_erw.kml" TargetMode="External"/><Relationship Id="rId1971" Type="http://schemas.openxmlformats.org/officeDocument/2006/relationships/hyperlink" Target="https://map.geo.admin.ch/?zoom=13&amp;E=2560910.985&amp;N=1150711.161&amp;layers=ch.kantone.cadastralwebmap-farbe,ch.swisstopo.amtliches-strassenverzeichnis,ch.bfs.gebaeude_wohnungs_register,KML||https://tinyurl.com/yy7ya4g9/FR/2325_bdg_erw.kml" TargetMode="External"/><Relationship Id="rId56" Type="http://schemas.openxmlformats.org/officeDocument/2006/relationships/hyperlink" Target="https://map.geo.admin.ch/?zoom=13&amp;E=2563831.734&amp;N=1182295.125&amp;layers=ch.kantone.cadastralwebmap-farbe,ch.swisstopo.amtliches-strassenverzeichnis,ch.bfs.gebaeude_wohnungs_register,KML||https://tinyurl.com/yy7ya4g9/FR/2029_bdg_erw.kml" TargetMode="External"/><Relationship Id="rId1417" Type="http://schemas.openxmlformats.org/officeDocument/2006/relationships/hyperlink" Target="https://map.geo.admin.ch/?zoom=13&amp;E=2590565.5&amp;N=1190370.625&amp;layers=ch.kantone.cadastralwebmap-farbe,ch.swisstopo.amtliches-strassenverzeichnis,ch.bfs.gebaeude_wohnungs_register,KML||https://tinyurl.com/yy7ya4g9/FR/2308_bdg_erw.kml" TargetMode="External"/><Relationship Id="rId1624" Type="http://schemas.openxmlformats.org/officeDocument/2006/relationships/hyperlink" Target="https://map.geo.admin.ch/?zoom=13&amp;E=2590229.25&amp;N=1190429.625&amp;layers=ch.kantone.cadastralwebmap-farbe,ch.swisstopo.amtliches-strassenverzeichnis,ch.bfs.gebaeude_wohnungs_register,KML||https://tinyurl.com/yy7ya4g9/FR/2308_bdg_erw.kml" TargetMode="External"/><Relationship Id="rId1831" Type="http://schemas.openxmlformats.org/officeDocument/2006/relationships/hyperlink" Target="https://map.geo.admin.ch/?zoom=13&amp;E=2558566.389&amp;N=1153435.278&amp;layers=ch.kantone.cadastralwebmap-farbe,ch.swisstopo.amtliches-strassenverzeichnis,ch.bfs.gebaeude_wohnungs_register,KML||https://tinyurl.com/yy7ya4g9/FR/2325_bdg_erw.kml" TargetMode="External"/><Relationship Id="rId1929" Type="http://schemas.openxmlformats.org/officeDocument/2006/relationships/hyperlink" Target="https://map.geo.admin.ch/?zoom=13&amp;E=2559808.627&amp;N=1151754.339&amp;layers=ch.kantone.cadastralwebmap-farbe,ch.swisstopo.amtliches-strassenverzeichnis,ch.bfs.gebaeude_wohnungs_register,KML||https://tinyurl.com/yy7ya4g9/FR/2325_bdg_erw.kml" TargetMode="External"/><Relationship Id="rId272" Type="http://schemas.openxmlformats.org/officeDocument/2006/relationships/hyperlink" Target="https://map.geo.admin.ch/?zoom=13&amp;E=2553888.849&amp;N=1163045.017&amp;layers=ch.kantone.cadastralwebmap-farbe,ch.swisstopo.amtliches-strassenverzeichnis,ch.bfs.gebaeude_wohnungs_register,KML||https://tinyurl.com/yy7ya4g9/FR/2097_bdg_erw.kml" TargetMode="External"/><Relationship Id="rId577" Type="http://schemas.openxmlformats.org/officeDocument/2006/relationships/hyperlink" Target="https://map.geo.admin.ch/?zoom=13&amp;E=2570492.96&amp;N=1164982.705&amp;layers=ch.kantone.cadastralwebmap-farbe,ch.swisstopo.amtliches-strassenverzeichnis,ch.bfs.gebaeude_wohnungs_register,KML||https://tinyurl.com/yy7ya4g9/FR/2148_bdg_erw.kml" TargetMode="External"/><Relationship Id="rId132" Type="http://schemas.openxmlformats.org/officeDocument/2006/relationships/hyperlink" Target="https://map.geo.admin.ch/?zoom=13&amp;E=2567553.024&amp;N=1189954.149&amp;layers=ch.kantone.cadastralwebmap-farbe,ch.swisstopo.amtliches-strassenverzeichnis,ch.bfs.gebaeude_wohnungs_register,KML||https://tinyurl.com/yy7ya4g9/FR/2053_bdg_erw.kml" TargetMode="External"/><Relationship Id="rId784" Type="http://schemas.openxmlformats.org/officeDocument/2006/relationships/hyperlink" Target="https://map.geo.admin.ch/?zoom=13&amp;E=2571098.354&amp;N=1179388.028&amp;layers=ch.kantone.cadastralwebmap-farbe,ch.swisstopo.amtliches-strassenverzeichnis,ch.bfs.gebaeude_wohnungs_register,KML||https://tinyurl.com/yy7ya4g9/FR/2211_bdg_erw.kml" TargetMode="External"/><Relationship Id="rId991" Type="http://schemas.openxmlformats.org/officeDocument/2006/relationships/hyperlink" Target="https://map.geo.admin.ch/?zoom=13&amp;E=2576325.273&amp;N=1191131.348&amp;layers=ch.kantone.cadastralwebmap-farbe,ch.swisstopo.amtliches-strassenverzeichnis,ch.bfs.gebaeude_wohnungs_register,KML||https://tinyurl.com/yy7ya4g9/FR/2254_bdg_erw.kml" TargetMode="External"/><Relationship Id="rId1067" Type="http://schemas.openxmlformats.org/officeDocument/2006/relationships/hyperlink" Target="https://map.geo.admin.ch/?zoom=13&amp;E=2582195.99&amp;N=1202929.602&amp;layers=ch.kantone.cadastralwebmap-farbe,ch.swisstopo.amtliches-strassenverzeichnis,ch.bfs.gebaeude_wohnungs_register,KML||https://tinyurl.com/yy7ya4g9/FR/2265_bdg_erw.kml" TargetMode="External"/><Relationship Id="rId2020" Type="http://schemas.openxmlformats.org/officeDocument/2006/relationships/hyperlink" Target="https://map.geo.admin.ch/?zoom=13&amp;E=2558902.08&amp;N=1153154.393&amp;layers=ch.kantone.cadastralwebmap-farbe,ch.swisstopo.amtliches-strassenverzeichnis,ch.bfs.gebaeude_wohnungs_register,KML||https://tinyurl.com/yy7ya4g9/FR/2325_bdg_erw.kml" TargetMode="External"/><Relationship Id="rId437" Type="http://schemas.openxmlformats.org/officeDocument/2006/relationships/hyperlink" Target="https://map.geo.admin.ch/?zoom=13&amp;E=2571090.619&amp;N=1161955.181&amp;layers=ch.kantone.cadastralwebmap-farbe,ch.swisstopo.amtliches-strassenverzeichnis,ch.bfs.gebaeude_wohnungs_register,KML||https://tinyurl.com/yy7ya4g9/FR/2125_bdg_erw.kml" TargetMode="External"/><Relationship Id="rId644" Type="http://schemas.openxmlformats.org/officeDocument/2006/relationships/hyperlink" Target="https://map.geo.admin.ch/?zoom=13&amp;E=2571610.552&amp;N=1154113.139&amp;layers=ch.kantone.cadastralwebmap-farbe,ch.swisstopo.amtliches-strassenverzeichnis,ch.bfs.gebaeude_wohnungs_register,KML||https://tinyurl.com/yy7ya4g9/FR/2162_bdg_erw.kml" TargetMode="External"/><Relationship Id="rId851" Type="http://schemas.openxmlformats.org/officeDocument/2006/relationships/hyperlink" Target="https://map.geo.admin.ch/?zoom=13&amp;E=2574005.2&amp;N=1178966.325&amp;layers=ch.kantone.cadastralwebmap-farbe,ch.swisstopo.amtliches-strassenverzeichnis,ch.bfs.gebaeude_wohnungs_register,KML||https://tinyurl.com/yy7ya4g9/FR/2233_bdg_erw.kml" TargetMode="External"/><Relationship Id="rId1274" Type="http://schemas.openxmlformats.org/officeDocument/2006/relationships/hyperlink" Target="https://map.geo.admin.ch/?zoom=13&amp;E=2588713.064&amp;N=1169770.318&amp;layers=ch.kantone.cadastralwebmap-farbe,ch.swisstopo.amtliches-strassenverzeichnis,ch.bfs.gebaeude_wohnungs_register,KML||https://tinyurl.com/yy7ya4g9/FR/2299_bdg_erw.kml" TargetMode="External"/><Relationship Id="rId1481" Type="http://schemas.openxmlformats.org/officeDocument/2006/relationships/hyperlink" Target="https://map.geo.admin.ch/?zoom=13&amp;E=2590648.75&amp;N=1190845.625&amp;layers=ch.kantone.cadastralwebmap-farbe,ch.swisstopo.amtliches-strassenverzeichnis,ch.bfs.gebaeude_wohnungs_register,KML||https://tinyurl.com/yy7ya4g9/FR/2308_bdg_erw.kml" TargetMode="External"/><Relationship Id="rId1579" Type="http://schemas.openxmlformats.org/officeDocument/2006/relationships/hyperlink" Target="https://map.geo.admin.ch/?zoom=13&amp;E=2590599.5&amp;N=1190332.875&amp;layers=ch.kantone.cadastralwebmap-farbe,ch.swisstopo.amtliches-strassenverzeichnis,ch.bfs.gebaeude_wohnungs_register,KML||https://tinyurl.com/yy7ya4g9/FR/2308_bdg_erw.kml" TargetMode="External"/><Relationship Id="rId504" Type="http://schemas.openxmlformats.org/officeDocument/2006/relationships/hyperlink" Target="https://map.geo.admin.ch/?zoom=13&amp;E=2574757.02&amp;N=1167614.788&amp;layers=ch.kantone.cadastralwebmap-farbe,ch.swisstopo.amtliches-strassenverzeichnis,ch.bfs.gebaeude_wohnungs_register,KML||https://tinyurl.com/yy7ya4g9/FR/2129_bdg_erw.kml" TargetMode="External"/><Relationship Id="rId711" Type="http://schemas.openxmlformats.org/officeDocument/2006/relationships/hyperlink" Target="https://map.geo.admin.ch/?zoom=13&amp;E=2577465&amp;N=1182485&amp;layers=ch.kantone.cadastralwebmap-farbe,ch.swisstopo.amtliches-strassenverzeichnis,ch.bfs.gebaeude_wohnungs_register,KML||https://tinyurl.com/yy7ya4g9/FR/2196_bdg_erw.kml" TargetMode="External"/><Relationship Id="rId949" Type="http://schemas.openxmlformats.org/officeDocument/2006/relationships/hyperlink" Target="https://map.geo.admin.ch/?zoom=13&amp;E=2577746.556&amp;N=1176687.578&amp;layers=ch.kantone.cadastralwebmap-farbe,ch.swisstopo.amtliches-strassenverzeichnis,ch.bfs.gebaeude_wohnungs_register,KML||https://tinyurl.com/yy7ya4g9/FR/2238_bdg_erw.kml" TargetMode="External"/><Relationship Id="rId1134" Type="http://schemas.openxmlformats.org/officeDocument/2006/relationships/hyperlink" Target="https://map.geo.admin.ch/?zoom=13&amp;E=2577368.479&amp;N=1197162.06&amp;layers=ch.kantone.cadastralwebmap-farbe,ch.swisstopo.amtliches-strassenverzeichnis,ch.bfs.gebaeude_wohnungs_register,KML||https://tinyurl.com/yy7ya4g9/FR/2275_bdg_erw.kml" TargetMode="External"/><Relationship Id="rId1341" Type="http://schemas.openxmlformats.org/officeDocument/2006/relationships/hyperlink" Target="https://map.geo.admin.ch/?zoom=13&amp;E=2589653.682&amp;N=1191105.047&amp;layers=ch.kantone.cadastralwebmap-farbe,ch.swisstopo.amtliches-strassenverzeichnis,ch.bfs.gebaeude_wohnungs_register,KML||https://tinyurl.com/yy7ya4g9/FR/2308_bdg_erw.kml" TargetMode="External"/><Relationship Id="rId1786" Type="http://schemas.openxmlformats.org/officeDocument/2006/relationships/hyperlink" Target="https://map.geo.admin.ch/?zoom=13&amp;E=2558348.633&amp;N=1153475.529&amp;layers=ch.kantone.cadastralwebmap-farbe,ch.swisstopo.amtliches-strassenverzeichnis,ch.bfs.gebaeude_wohnungs_register,KML||https://tinyurl.com/yy7ya4g9/FR/2325_bdg_erw.kml" TargetMode="External"/><Relationship Id="rId1993" Type="http://schemas.openxmlformats.org/officeDocument/2006/relationships/hyperlink" Target="https://map.geo.admin.ch/?zoom=13&amp;E=2560926.328&amp;N=1153950.718&amp;layers=ch.kantone.cadastralwebmap-farbe,ch.swisstopo.amtliches-strassenverzeichnis,ch.bfs.gebaeude_wohnungs_register,KML||https://tinyurl.com/yy7ya4g9/FR/2325_bdg_erw.kml" TargetMode="External"/><Relationship Id="rId78" Type="http://schemas.openxmlformats.org/officeDocument/2006/relationships/hyperlink" Target="https://map.geo.admin.ch/?zoom=13&amp;E=2565602.666&amp;N=1192570.573&amp;layers=ch.kantone.cadastralwebmap-farbe,ch.swisstopo.amtliches-strassenverzeichnis,ch.bfs.gebaeude_wohnungs_register,KML||https://tinyurl.com/yy7ya4g9/FR/2041_bdg_erw.kml" TargetMode="External"/><Relationship Id="rId809" Type="http://schemas.openxmlformats.org/officeDocument/2006/relationships/hyperlink" Target="https://map.geo.admin.ch/?zoom=13&amp;E=2576441.767&amp;N=1175102.076&amp;layers=ch.kantone.cadastralwebmap-farbe,ch.swisstopo.amtliches-strassenverzeichnis,ch.bfs.gebaeude_wohnungs_register,KML||https://tinyurl.com/yy7ya4g9/FR/2226_bdg_erw.kml" TargetMode="External"/><Relationship Id="rId1201" Type="http://schemas.openxmlformats.org/officeDocument/2006/relationships/hyperlink" Target="https://map.geo.admin.ch/?zoom=13&amp;E=2571314.186&amp;N=1200958.274&amp;layers=ch.kantone.cadastralwebmap-farbe,ch.swisstopo.amtliches-strassenverzeichnis,ch.bfs.gebaeude_wohnungs_register,KML||https://tinyurl.com/yy7ya4g9/FR/2284_bdg_erw.kml" TargetMode="External"/><Relationship Id="rId1439" Type="http://schemas.openxmlformats.org/officeDocument/2006/relationships/hyperlink" Target="https://map.geo.admin.ch/?zoom=13&amp;E=2590042.75&amp;N=1190978.875&amp;layers=ch.kantone.cadastralwebmap-farbe,ch.swisstopo.amtliches-strassenverzeichnis,ch.bfs.gebaeude_wohnungs_register,KML||https://tinyurl.com/yy7ya4g9/FR/2308_bdg_erw.kml" TargetMode="External"/><Relationship Id="rId1646" Type="http://schemas.openxmlformats.org/officeDocument/2006/relationships/hyperlink" Target="https://map.geo.admin.ch/?zoom=13&amp;E=2590420.5&amp;N=1190262.375&amp;layers=ch.kantone.cadastralwebmap-farbe,ch.swisstopo.amtliches-strassenverzeichnis,ch.bfs.gebaeude_wohnungs_register,KML||https://tinyurl.com/yy7ya4g9/FR/2308_bdg_erw.kml" TargetMode="External"/><Relationship Id="rId1853" Type="http://schemas.openxmlformats.org/officeDocument/2006/relationships/hyperlink" Target="https://map.geo.admin.ch/?zoom=13&amp;E=2558191.101&amp;N=1153053.197&amp;layers=ch.kantone.cadastralwebmap-farbe,ch.swisstopo.amtliches-strassenverzeichnis,ch.bfs.gebaeude_wohnungs_register,KML||https://tinyurl.com/yy7ya4g9/FR/2325_bdg_erw.kml" TargetMode="External"/><Relationship Id="rId1506" Type="http://schemas.openxmlformats.org/officeDocument/2006/relationships/hyperlink" Target="https://map.geo.admin.ch/?zoom=13&amp;E=2590568.25&amp;N=1190212.125&amp;layers=ch.kantone.cadastralwebmap-farbe,ch.swisstopo.amtliches-strassenverzeichnis,ch.bfs.gebaeude_wohnungs_register,KML||https://tinyurl.com/yy7ya4g9/FR/2308_bdg_erw.kml" TargetMode="External"/><Relationship Id="rId1713" Type="http://schemas.openxmlformats.org/officeDocument/2006/relationships/hyperlink" Target="https://map.geo.admin.ch/?zoom=13&amp;E=2554550.609&amp;N=1151385.729&amp;layers=ch.kantone.cadastralwebmap-farbe,ch.swisstopo.amtliches-strassenverzeichnis,ch.bfs.gebaeude_wohnungs_register,KML||https://tinyurl.com/yy7ya4g9/FR/2321_bdg_erw.kml" TargetMode="External"/><Relationship Id="rId1920" Type="http://schemas.openxmlformats.org/officeDocument/2006/relationships/hyperlink" Target="https://map.geo.admin.ch/?zoom=13&amp;E=2558980.25&amp;N=1153330.254&amp;layers=ch.kantone.cadastralwebmap-farbe,ch.swisstopo.amtliches-strassenverzeichnis,ch.bfs.gebaeude_wohnungs_register,KML||https://tinyurl.com/yy7ya4g9/FR/2325_bdg_erw.kml" TargetMode="External"/><Relationship Id="rId294" Type="http://schemas.openxmlformats.org/officeDocument/2006/relationships/hyperlink" Target="https://map.geo.admin.ch/?zoom=13&amp;E=2559331&amp;N=1165109&amp;layers=ch.kantone.cadastralwebmap-farbe,ch.swisstopo.amtliches-strassenverzeichnis,ch.bfs.gebaeude_wohnungs_register,KML||https://tinyurl.com/yy7ya4g9/FR/2113_bdg_erw.kml" TargetMode="External"/><Relationship Id="rId154" Type="http://schemas.openxmlformats.org/officeDocument/2006/relationships/hyperlink" Target="https://map.geo.admin.ch/?zoom=13&amp;E=2555397.709&amp;N=1188942.301&amp;layers=ch.kantone.cadastralwebmap-farbe,ch.swisstopo.amtliches-strassenverzeichnis,ch.bfs.gebaeude_wohnungs_register,KML||https://tinyurl.com/yy7ya4g9/FR/2054_bdg_erw.kml" TargetMode="External"/><Relationship Id="rId361" Type="http://schemas.openxmlformats.org/officeDocument/2006/relationships/hyperlink" Target="https://map.geo.admin.ch/?zoom=13&amp;E=2573762.655&amp;N=1162229.146&amp;layers=ch.kantone.cadastralwebmap-farbe,ch.swisstopo.amtliches-strassenverzeichnis,ch.bfs.gebaeude_wohnungs_register,KML||https://tinyurl.com/yy7ya4g9/FR/2124_bdg_erw.kml" TargetMode="External"/><Relationship Id="rId599" Type="http://schemas.openxmlformats.org/officeDocument/2006/relationships/hyperlink" Target="https://map.geo.admin.ch/?zoom=13&amp;E=2578243.795&amp;N=1170686.537&amp;layers=ch.kantone.cadastralwebmap-farbe,ch.swisstopo.amtliches-strassenverzeichnis,ch.bfs.gebaeude_wohnungs_register,KML||https://tinyurl.com/yy7ya4g9/FR/2149_bdg_erw.kml" TargetMode="External"/><Relationship Id="rId2042" Type="http://schemas.openxmlformats.org/officeDocument/2006/relationships/hyperlink" Target="https://map.geo.admin.ch/?zoom=13&amp;E=2562494.162&amp;N=1152118.217&amp;layers=ch.kantone.cadastralwebmap-farbe,ch.swisstopo.amtliches-strassenverzeichnis,ch.bfs.gebaeude_wohnungs_register,KML||https://tinyurl.com/yy7ya4g9/FR/2325_bdg_erw.kml" TargetMode="External"/><Relationship Id="rId459" Type="http://schemas.openxmlformats.org/officeDocument/2006/relationships/hyperlink" Target="https://map.geo.admin.ch/?zoom=13&amp;E=2570910&amp;N=1162778&amp;layers=ch.kantone.cadastralwebmap-farbe,ch.swisstopo.amtliches-strassenverzeichnis,ch.bfs.gebaeude_wohnungs_register,KML||https://tinyurl.com/yy7ya4g9/FR/2125_bdg_erw.kml" TargetMode="External"/><Relationship Id="rId666" Type="http://schemas.openxmlformats.org/officeDocument/2006/relationships/hyperlink" Target="https://map.geo.admin.ch/?zoom=13&amp;E=2579222.587&amp;N=1162672.426&amp;layers=ch.kantone.cadastralwebmap-farbe,ch.swisstopo.amtliches-strassenverzeichnis,ch.bfs.gebaeude_wohnungs_register,KML||https://tinyurl.com/yy7ya4g9/FR/2163_bdg_erw.kml" TargetMode="External"/><Relationship Id="rId873" Type="http://schemas.openxmlformats.org/officeDocument/2006/relationships/hyperlink" Target="https://map.geo.admin.ch/?zoom=13&amp;E=2577035.858&amp;N=1187416.158&amp;layers=ch.kantone.cadastralwebmap-farbe,ch.swisstopo.amtliches-strassenverzeichnis,ch.bfs.gebaeude_wohnungs_register,KML||https://tinyurl.com/yy7ya4g9/FR/2235_bdg_erw.kml" TargetMode="External"/><Relationship Id="rId1089" Type="http://schemas.openxmlformats.org/officeDocument/2006/relationships/hyperlink" Target="https://map.geo.admin.ch/?zoom=13&amp;E=2574300.059&amp;N=1189591.302&amp;layers=ch.kantone.cadastralwebmap-farbe,ch.swisstopo.amtliches-strassenverzeichnis,ch.bfs.gebaeude_wohnungs_register,KML||https://tinyurl.com/yy7ya4g9/FR/2272_bdg_erw.kml" TargetMode="External"/><Relationship Id="rId1296" Type="http://schemas.openxmlformats.org/officeDocument/2006/relationships/hyperlink" Target="https://map.geo.admin.ch/?zoom=13&amp;E=2585060.666&amp;N=1176026.541&amp;layers=ch.kantone.cadastralwebmap-farbe,ch.swisstopo.amtliches-strassenverzeichnis,ch.bfs.gebaeude_wohnungs_register,KML||https://tinyurl.com/yy7ya4g9/FR/2300_bdg_erw.kml" TargetMode="External"/><Relationship Id="rId221" Type="http://schemas.openxmlformats.org/officeDocument/2006/relationships/hyperlink" Target="https://map.geo.admin.ch/?zoom=13&amp;E=2551943.648&amp;N=1161481.43&amp;layers=ch.kantone.cadastralwebmap-farbe,ch.swisstopo.amtliches-strassenverzeichnis,ch.bfs.gebaeude_wohnungs_register,KML||https://tinyurl.com/yy7ya4g9/FR/2072_bdg_erw.kml" TargetMode="External"/><Relationship Id="rId319" Type="http://schemas.openxmlformats.org/officeDocument/2006/relationships/hyperlink" Target="https://map.geo.admin.ch/?zoom=13&amp;E=2567442.016&amp;N=1147195.988&amp;layers=ch.kantone.cadastralwebmap-farbe,ch.swisstopo.amtliches-strassenverzeichnis,ch.bfs.gebaeude_wohnungs_register,KML||https://tinyurl.com/yy7ya4g9/FR/2121_bdg_erw.kml" TargetMode="External"/><Relationship Id="rId526" Type="http://schemas.openxmlformats.org/officeDocument/2006/relationships/hyperlink" Target="https://map.geo.admin.ch/?zoom=13&amp;E=2573594.93&amp;N=1159944.771&amp;layers=ch.kantone.cadastralwebmap-farbe,ch.swisstopo.amtliches-strassenverzeichnis,ch.bfs.gebaeude_wohnungs_register,KML||https://tinyurl.com/yy7ya4g9/FR/2135_bdg_erw.kml" TargetMode="External"/><Relationship Id="rId1156" Type="http://schemas.openxmlformats.org/officeDocument/2006/relationships/hyperlink" Target="https://map.geo.admin.ch/?zoom=13&amp;E=2578481.182&amp;N=1199759.416&amp;layers=ch.kantone.cadastralwebmap-farbe,ch.swisstopo.amtliches-strassenverzeichnis,ch.bfs.gebaeude_wohnungs_register,KML||https://tinyurl.com/yy7ya4g9/FR/2275_bdg_erw.kml" TargetMode="External"/><Relationship Id="rId1363" Type="http://schemas.openxmlformats.org/officeDocument/2006/relationships/hyperlink" Target="https://map.geo.admin.ch/?zoom=13&amp;E=2591876&amp;N=1191702.875&amp;layers=ch.kantone.cadastralwebmap-farbe,ch.swisstopo.amtliches-strassenverzeichnis,ch.bfs.gebaeude_wohnungs_register,KML||https://tinyurl.com/yy7ya4g9/FR/2308_bdg_erw.kml" TargetMode="External"/><Relationship Id="rId733" Type="http://schemas.openxmlformats.org/officeDocument/2006/relationships/hyperlink" Target="https://map.geo.admin.ch/?zoom=13&amp;E=2570914.445&amp;N=1187157.685&amp;layers=ch.kantone.cadastralwebmap-farbe,ch.swisstopo.amtliches-strassenverzeichnis,ch.bfs.gebaeude_wohnungs_register,KML||https://tinyurl.com/yy7ya4g9/FR/2200_bdg_erw.kml" TargetMode="External"/><Relationship Id="rId940" Type="http://schemas.openxmlformats.org/officeDocument/2006/relationships/hyperlink" Target="https://map.geo.admin.ch/?zoom=13&amp;E=2577292.25&amp;N=1177758.375&amp;layers=ch.kantone.cadastralwebmap-farbe,ch.swisstopo.amtliches-strassenverzeichnis,ch.bfs.gebaeude_wohnungs_register,KML||https://tinyurl.com/yy7ya4g9/FR/2238_bdg_erw.kml" TargetMode="External"/><Relationship Id="rId1016" Type="http://schemas.openxmlformats.org/officeDocument/2006/relationships/hyperlink" Target="https://map.geo.admin.ch/?zoom=13&amp;E=2573818.695&amp;N=1195610.727&amp;layers=ch.kantone.cadastralwebmap-farbe,ch.swisstopo.amtliches-strassenverzeichnis,ch.bfs.gebaeude_wohnungs_register,KML||https://tinyurl.com/yy7ya4g9/FR/2261_bdg_erw.kml" TargetMode="External"/><Relationship Id="rId1570" Type="http://schemas.openxmlformats.org/officeDocument/2006/relationships/hyperlink" Target="https://map.geo.admin.ch/?zoom=13&amp;E=2590848.75&amp;N=1190224.375&amp;layers=ch.kantone.cadastralwebmap-farbe,ch.swisstopo.amtliches-strassenverzeichnis,ch.bfs.gebaeude_wohnungs_register,KML||https://tinyurl.com/yy7ya4g9/FR/2308_bdg_erw.kml" TargetMode="External"/><Relationship Id="rId1668" Type="http://schemas.openxmlformats.org/officeDocument/2006/relationships/hyperlink" Target="https://map.geo.admin.ch/?zoom=13&amp;E=2592700.5&amp;N=1192482.125&amp;layers=ch.kantone.cadastralwebmap-farbe,ch.swisstopo.amtliches-strassenverzeichnis,ch.bfs.gebaeude_wohnungs_register,KML||https://tinyurl.com/yy7ya4g9/FR/2308_bdg_erw.kml" TargetMode="External"/><Relationship Id="rId1875" Type="http://schemas.openxmlformats.org/officeDocument/2006/relationships/hyperlink" Target="https://map.geo.admin.ch/?zoom=13&amp;E=2563514.024&amp;N=1151815.065&amp;layers=ch.kantone.cadastralwebmap-farbe,ch.swisstopo.amtliches-strassenverzeichnis,ch.bfs.gebaeude_wohnungs_register,KML||https://tinyurl.com/yy7ya4g9/FR/2325_bdg_erw.kml" TargetMode="External"/><Relationship Id="rId800" Type="http://schemas.openxmlformats.org/officeDocument/2006/relationships/hyperlink" Target="https://map.geo.admin.ch/?zoom=13&amp;E=2581335.641&amp;N=1176602.846&amp;layers=ch.kantone.cadastralwebmap-farbe,ch.swisstopo.amtliches-strassenverzeichnis,ch.bfs.gebaeude_wohnungs_register,KML||https://tinyurl.com/yy7ya4g9/FR/2220_bdg_erw.kml" TargetMode="External"/><Relationship Id="rId1223" Type="http://schemas.openxmlformats.org/officeDocument/2006/relationships/hyperlink" Target="https://map.geo.admin.ch/?zoom=13&amp;E=2588111.394&amp;N=1177750.595&amp;layers=ch.kantone.cadastralwebmap-farbe,ch.swisstopo.amtliches-strassenverzeichnis,ch.bfs.gebaeude_wohnungs_register,KML||https://tinyurl.com/yy7ya4g9/FR/2292_bdg_erw.kml" TargetMode="External"/><Relationship Id="rId1430" Type="http://schemas.openxmlformats.org/officeDocument/2006/relationships/hyperlink" Target="https://map.geo.admin.ch/?zoom=13&amp;E=2591619.5&amp;N=1191196.625&amp;layers=ch.kantone.cadastralwebmap-farbe,ch.swisstopo.amtliches-strassenverzeichnis,ch.bfs.gebaeude_wohnungs_register,KML||https://tinyurl.com/yy7ya4g9/FR/2308_bdg_erw.kml" TargetMode="External"/><Relationship Id="rId1528" Type="http://schemas.openxmlformats.org/officeDocument/2006/relationships/hyperlink" Target="https://map.geo.admin.ch/?zoom=13&amp;E=2590782.5&amp;N=1190285.125&amp;layers=ch.kantone.cadastralwebmap-farbe,ch.swisstopo.amtliches-strassenverzeichnis,ch.bfs.gebaeude_wohnungs_register,KML||https://tinyurl.com/yy7ya4g9/FR/2308_bdg_erw.kml" TargetMode="External"/><Relationship Id="rId1735" Type="http://schemas.openxmlformats.org/officeDocument/2006/relationships/hyperlink" Target="https://map.geo.admin.ch/?zoom=13&amp;E=2554205.55&amp;N=1153207.02&amp;layers=ch.kantone.cadastralwebmap-farbe,ch.swisstopo.amtliches-strassenverzeichnis,ch.bfs.gebaeude_wohnungs_register,KML||https://tinyurl.com/yy7ya4g9/FR/2323_bdg_erw.kml" TargetMode="External"/><Relationship Id="rId1942" Type="http://schemas.openxmlformats.org/officeDocument/2006/relationships/hyperlink" Target="https://map.geo.admin.ch/?zoom=13&amp;E=2558953.082&amp;N=1153142.053&amp;layers=ch.kantone.cadastralwebmap-farbe,ch.swisstopo.amtliches-strassenverzeichnis,ch.bfs.gebaeude_wohnungs_register,KML||https://tinyurl.com/yy7ya4g9/FR/2325_bdg_erw.kml" TargetMode="External"/><Relationship Id="rId27" Type="http://schemas.openxmlformats.org/officeDocument/2006/relationships/hyperlink" Target="https://map.geo.admin.ch/?zoom=13&amp;E=2560306.75&amp;N=1183567.375&amp;layers=ch.kantone.cadastralwebmap-farbe,ch.swisstopo.amtliches-strassenverzeichnis,ch.bfs.gebaeude_wohnungs_register,KML||https://tinyurl.com/yy7ya4g9/FR/2016_bdg_erw.kml" TargetMode="External"/><Relationship Id="rId1802" Type="http://schemas.openxmlformats.org/officeDocument/2006/relationships/hyperlink" Target="https://map.geo.admin.ch/?zoom=13&amp;E=2558539.62&amp;N=1153643.1&amp;layers=ch.kantone.cadastralwebmap-farbe,ch.swisstopo.amtliches-strassenverzeichnis,ch.bfs.gebaeude_wohnungs_register,KML||https://tinyurl.com/yy7ya4g9/FR/2325_bdg_erw.kml" TargetMode="External"/><Relationship Id="rId176" Type="http://schemas.openxmlformats.org/officeDocument/2006/relationships/hyperlink" Target="https://map.geo.admin.ch/?zoom=13&amp;E=2551708&amp;N=1182178&amp;layers=ch.kantone.cadastralwebmap-farbe,ch.swisstopo.amtliches-strassenverzeichnis,ch.bfs.gebaeude_wohnungs_register,KML||https://tinyurl.com/yy7ya4g9/FR/2054_bdg_erw.kml" TargetMode="External"/><Relationship Id="rId383" Type="http://schemas.openxmlformats.org/officeDocument/2006/relationships/hyperlink" Target="https://map.geo.admin.ch/?zoom=13&amp;E=2571512.27&amp;N=1162645.925&amp;layers=ch.kantone.cadastralwebmap-farbe,ch.swisstopo.amtliches-strassenverzeichnis,ch.bfs.gebaeude_wohnungs_register,KML||https://tinyurl.com/yy7ya4g9/FR/2125_bdg_erw.kml" TargetMode="External"/><Relationship Id="rId590" Type="http://schemas.openxmlformats.org/officeDocument/2006/relationships/hyperlink" Target="https://map.geo.admin.ch/?zoom=13&amp;E=2570716.742&amp;N=1166194.867&amp;layers=ch.kantone.cadastralwebmap-farbe,ch.swisstopo.amtliches-strassenverzeichnis,ch.bfs.gebaeude_wohnungs_register,KML||https://tinyurl.com/yy7ya4g9/FR/2148_bdg_erw.kml" TargetMode="External"/><Relationship Id="rId2064" Type="http://schemas.openxmlformats.org/officeDocument/2006/relationships/hyperlink" Target="https://map.geo.admin.ch/?zoom=13&amp;E=2556976.471&amp;N=1152866.369&amp;layers=ch.kantone.cadastralwebmap-farbe,ch.swisstopo.amtliches-strassenverzeichnis,ch.bfs.gebaeude_wohnungs_register,KML||https://tinyurl.com/yy7ya4g9/FR/2333_bdg_erw.kml" TargetMode="External"/><Relationship Id="rId243" Type="http://schemas.openxmlformats.org/officeDocument/2006/relationships/hyperlink" Target="https://map.geo.admin.ch/?zoom=13&amp;E=2559356.25&amp;N=1171028.375&amp;layers=ch.kantone.cadastralwebmap-farbe,ch.swisstopo.amtliches-strassenverzeichnis,ch.bfs.gebaeude_wohnungs_register,KML||https://tinyurl.com/yy7ya4g9/FR/2096_bdg_erw.kml" TargetMode="External"/><Relationship Id="rId450" Type="http://schemas.openxmlformats.org/officeDocument/2006/relationships/hyperlink" Target="https://map.geo.admin.ch/?zoom=13&amp;E=2570860.565&amp;N=1162029.998&amp;layers=ch.kantone.cadastralwebmap-farbe,ch.swisstopo.amtliches-strassenverzeichnis,ch.bfs.gebaeude_wohnungs_register,KML||https://tinyurl.com/yy7ya4g9/FR/2125_bdg_erw.kml" TargetMode="External"/><Relationship Id="rId688" Type="http://schemas.openxmlformats.org/officeDocument/2006/relationships/hyperlink" Target="https://map.geo.admin.ch/?zoom=13&amp;E=2574566.852&amp;N=1185539.013&amp;layers=ch.kantone.cadastralwebmap-farbe,ch.swisstopo.amtliches-strassenverzeichnis,ch.bfs.gebaeude_wohnungs_register,KML||https://tinyurl.com/yy7ya4g9/FR/2175_bdg_erw.kml" TargetMode="External"/><Relationship Id="rId895" Type="http://schemas.openxmlformats.org/officeDocument/2006/relationships/hyperlink" Target="https://map.geo.admin.ch/?zoom=13&amp;E=2572843&amp;N=1174554.199&amp;layers=ch.kantone.cadastralwebmap-farbe,ch.swisstopo.amtliches-strassenverzeichnis,ch.bfs.gebaeude_wohnungs_register,KML||https://tinyurl.com/yy7ya4g9/FR/2236_bdg_erw.kml" TargetMode="External"/><Relationship Id="rId1080" Type="http://schemas.openxmlformats.org/officeDocument/2006/relationships/hyperlink" Target="https://map.geo.admin.ch/?zoom=13&amp;E=2581643.124&amp;N=1202772.836&amp;layers=ch.kantone.cadastralwebmap-farbe,ch.swisstopo.amtliches-strassenverzeichnis,ch.bfs.gebaeude_wohnungs_register,KML||https://tinyurl.com/yy7ya4g9/FR/2265_bdg_erw.kml" TargetMode="External"/><Relationship Id="rId103" Type="http://schemas.openxmlformats.org/officeDocument/2006/relationships/hyperlink" Target="https://map.geo.admin.ch/?zoom=13&amp;E=2564058&amp;N=1195680.375&amp;layers=ch.kantone.cadastralwebmap-farbe,ch.swisstopo.amtliches-strassenverzeichnis,ch.bfs.gebaeude_wohnungs_register,KML||https://tinyurl.com/yy7ya4g9/FR/2051_bdg_erw.kml" TargetMode="External"/><Relationship Id="rId310" Type="http://schemas.openxmlformats.org/officeDocument/2006/relationships/hyperlink" Target="https://map.geo.admin.ch/?zoom=13&amp;E=2565997&amp;N=1175450.375&amp;layers=ch.kantone.cadastralwebmap-farbe,ch.swisstopo.amtliches-strassenverzeichnis,ch.bfs.gebaeude_wohnungs_register,KML||https://tinyurl.com/yy7ya4g9/FR/2114_bdg_erw.kml" TargetMode="External"/><Relationship Id="rId548" Type="http://schemas.openxmlformats.org/officeDocument/2006/relationships/hyperlink" Target="https://map.geo.admin.ch/?zoom=13&amp;E=2571189.659&amp;N=1167620.131&amp;layers=ch.kantone.cadastralwebmap-farbe,ch.swisstopo.amtliches-strassenverzeichnis,ch.bfs.gebaeude_wohnungs_register,KML||https://tinyurl.com/yy7ya4g9/FR/2140_bdg_erw.kml" TargetMode="External"/><Relationship Id="rId755" Type="http://schemas.openxmlformats.org/officeDocument/2006/relationships/hyperlink" Target="https://map.geo.admin.ch/?zoom=13&amp;E=2577883.304&amp;N=1181665.334&amp;layers=ch.kantone.cadastralwebmap-farbe,ch.swisstopo.amtliches-strassenverzeichnis,ch.bfs.gebaeude_wohnungs_register,KML||https://tinyurl.com/yy7ya4g9/FR/2206_bdg_erw.kml" TargetMode="External"/><Relationship Id="rId962" Type="http://schemas.openxmlformats.org/officeDocument/2006/relationships/hyperlink" Target="https://map.geo.admin.ch/?zoom=13&amp;E=2575893.882&amp;N=1189898.148&amp;layers=ch.kantone.cadastralwebmap-farbe,ch.swisstopo.amtliches-strassenverzeichnis,ch.bfs.gebaeude_wohnungs_register,KML||https://tinyurl.com/yy7ya4g9/FR/2254_bdg_erw.kml" TargetMode="External"/><Relationship Id="rId1178" Type="http://schemas.openxmlformats.org/officeDocument/2006/relationships/hyperlink" Target="https://map.geo.admin.ch/?zoom=13&amp;E=2575957&amp;N=1201248&amp;layers=ch.kantone.cadastralwebmap-farbe,ch.swisstopo.amtliches-strassenverzeichnis,ch.bfs.gebaeude_wohnungs_register,KML||https://tinyurl.com/yy7ya4g9/FR/2284_bdg_erw.kml" TargetMode="External"/><Relationship Id="rId1385" Type="http://schemas.openxmlformats.org/officeDocument/2006/relationships/hyperlink" Target="https://map.geo.admin.ch/?zoom=13&amp;E=2591022.5&amp;N=1190267.875&amp;layers=ch.kantone.cadastralwebmap-farbe,ch.swisstopo.amtliches-strassenverzeichnis,ch.bfs.gebaeude_wohnungs_register,KML||https://tinyurl.com/yy7ya4g9/FR/2308_bdg_erw.kml" TargetMode="External"/><Relationship Id="rId1592" Type="http://schemas.openxmlformats.org/officeDocument/2006/relationships/hyperlink" Target="https://map.geo.admin.ch/?zoom=13&amp;E=2593190.5&amp;N=1191657.875&amp;layers=ch.kantone.cadastralwebmap-farbe,ch.swisstopo.amtliches-strassenverzeichnis,ch.bfs.gebaeude_wohnungs_register,KML||https://tinyurl.com/yy7ya4g9/FR/2308_bdg_erw.kml" TargetMode="External"/><Relationship Id="rId91" Type="http://schemas.openxmlformats.org/officeDocument/2006/relationships/hyperlink" Target="https://map.geo.admin.ch/?zoom=13&amp;E=2562805.379&amp;N=1192559.898&amp;layers=ch.kantone.cadastralwebmap-farbe,ch.swisstopo.amtliches-strassenverzeichnis,ch.bfs.gebaeude_wohnungs_register,KML||https://tinyurl.com/yy7ya4g9/FR/2045_bdg_erw.kml" TargetMode="External"/><Relationship Id="rId408" Type="http://schemas.openxmlformats.org/officeDocument/2006/relationships/hyperlink" Target="https://map.geo.admin.ch/?zoom=13&amp;E=2570264.862&amp;N=1162912.207&amp;layers=ch.kantone.cadastralwebmap-farbe,ch.swisstopo.amtliches-strassenverzeichnis,ch.bfs.gebaeude_wohnungs_register,KML||https://tinyurl.com/yy7ya4g9/FR/2125_bdg_erw.kml" TargetMode="External"/><Relationship Id="rId615" Type="http://schemas.openxmlformats.org/officeDocument/2006/relationships/hyperlink" Target="https://map.geo.admin.ch/?zoom=13&amp;E=2569794.445&amp;N=1168973.659&amp;layers=ch.kantone.cadastralwebmap-farbe,ch.swisstopo.amtliches-strassenverzeichnis,ch.bfs.gebaeude_wohnungs_register,KML||https://tinyurl.com/yy7ya4g9/FR/2153_bdg_erw.kml" TargetMode="External"/><Relationship Id="rId822" Type="http://schemas.openxmlformats.org/officeDocument/2006/relationships/hyperlink" Target="https://map.geo.admin.ch/?zoom=13&amp;E=2578891.16&amp;N=1173922.035&amp;layers=ch.kantone.cadastralwebmap-farbe,ch.swisstopo.amtliches-strassenverzeichnis,ch.bfs.gebaeude_wohnungs_register,KML||https://tinyurl.com/yy7ya4g9/FR/2226_bdg_erw.kml" TargetMode="External"/><Relationship Id="rId1038" Type="http://schemas.openxmlformats.org/officeDocument/2006/relationships/hyperlink" Target="https://map.geo.admin.ch/?zoom=13&amp;E=2578270.673&amp;N=1191930.852&amp;layers=ch.kantone.cadastralwebmap-farbe,ch.swisstopo.amtliches-strassenverzeichnis,ch.bfs.gebaeude_wohnungs_register,KML||https://tinyurl.com/yy7ya4g9/FR/2262_bdg_erw.kml" TargetMode="External"/><Relationship Id="rId1245" Type="http://schemas.openxmlformats.org/officeDocument/2006/relationships/hyperlink" Target="https://map.geo.admin.ch/?zoom=13&amp;E=2582728.258&amp;N=1178438.486&amp;layers=ch.kantone.cadastralwebmap-farbe,ch.swisstopo.amtliches-strassenverzeichnis,ch.bfs.gebaeude_wohnungs_register,KML||https://tinyurl.com/yy7ya4g9/FR/2294_bdg_erw.kml" TargetMode="External"/><Relationship Id="rId1452" Type="http://schemas.openxmlformats.org/officeDocument/2006/relationships/hyperlink" Target="https://map.geo.admin.ch/?zoom=13&amp;E=2590615&amp;N=1192430.875&amp;layers=ch.kantone.cadastralwebmap-farbe,ch.swisstopo.amtliches-strassenverzeichnis,ch.bfs.gebaeude_wohnungs_register,KML||https://tinyurl.com/yy7ya4g9/FR/2308_bdg_erw.kml" TargetMode="External"/><Relationship Id="rId1897" Type="http://schemas.openxmlformats.org/officeDocument/2006/relationships/hyperlink" Target="https://map.geo.admin.ch/?zoom=13&amp;E=2562862.018&amp;N=1151972.039&amp;layers=ch.kantone.cadastralwebmap-farbe,ch.swisstopo.amtliches-strassenverzeichnis,ch.bfs.gebaeude_wohnungs_register,KML||https://tinyurl.com/yy7ya4g9/FR/2325_bdg_erw.kml" TargetMode="External"/><Relationship Id="rId1105" Type="http://schemas.openxmlformats.org/officeDocument/2006/relationships/hyperlink" Target="https://map.geo.admin.ch/?zoom=13&amp;E=2577889.25&amp;N=1196080.25&amp;layers=ch.kantone.cadastralwebmap-farbe,ch.swisstopo.amtliches-strassenverzeichnis,ch.bfs.gebaeude_wohnungs_register,KML||https://tinyurl.com/yy7ya4g9/FR/2275_bdg_erw.kml" TargetMode="External"/><Relationship Id="rId1312" Type="http://schemas.openxmlformats.org/officeDocument/2006/relationships/hyperlink" Target="https://map.geo.admin.ch/?zoom=13&amp;E=2585505.2&amp;N=1188898.6&amp;layers=ch.kantone.cadastralwebmap-farbe,ch.swisstopo.amtliches-strassenverzeichnis,ch.bfs.gebaeude_wohnungs_register,KML||https://tinyurl.com/yy7ya4g9/FR/2305_bdg_erw.kml" TargetMode="External"/><Relationship Id="rId1757" Type="http://schemas.openxmlformats.org/officeDocument/2006/relationships/hyperlink" Target="https://map.geo.admin.ch/?zoom=13&amp;E=2558505.8&amp;N=1152521.175&amp;layers=ch.kantone.cadastralwebmap-farbe,ch.swisstopo.amtliches-strassenverzeichnis,ch.bfs.gebaeude_wohnungs_register,KML||https://tinyurl.com/yy7ya4g9/FR/2325_bdg_erw.kml" TargetMode="External"/><Relationship Id="rId1964" Type="http://schemas.openxmlformats.org/officeDocument/2006/relationships/hyperlink" Target="https://map.geo.admin.ch/?zoom=13&amp;E=2562362.83&amp;N=1152271.715&amp;layers=ch.kantone.cadastralwebmap-farbe,ch.swisstopo.amtliches-strassenverzeichnis,ch.bfs.gebaeude_wohnungs_register,KML||https://tinyurl.com/yy7ya4g9/FR/2325_bdg_erw.kml" TargetMode="External"/><Relationship Id="rId49" Type="http://schemas.openxmlformats.org/officeDocument/2006/relationships/hyperlink" Target="https://map.geo.admin.ch/?zoom=13&amp;E=2554771.974&amp;N=1187184.925&amp;layers=ch.kantone.cadastralwebmap-farbe,ch.swisstopo.amtliches-strassenverzeichnis,ch.bfs.gebaeude_wohnungs_register,KML||https://tinyurl.com/yy7ya4g9/FR/2025_bdg_erw.kml" TargetMode="External"/><Relationship Id="rId1617" Type="http://schemas.openxmlformats.org/officeDocument/2006/relationships/hyperlink" Target="https://map.geo.admin.ch/?zoom=13&amp;E=2593396.25&amp;N=1192154.875&amp;layers=ch.kantone.cadastralwebmap-farbe,ch.swisstopo.amtliches-strassenverzeichnis,ch.bfs.gebaeude_wohnungs_register,KML||https://tinyurl.com/yy7ya4g9/FR/2308_bdg_erw.kml" TargetMode="External"/><Relationship Id="rId1824" Type="http://schemas.openxmlformats.org/officeDocument/2006/relationships/hyperlink" Target="https://map.geo.admin.ch/?zoom=13&amp;E=2558184.867&amp;N=1152491.258&amp;layers=ch.kantone.cadastralwebmap-farbe,ch.swisstopo.amtliches-strassenverzeichnis,ch.bfs.gebaeude_wohnungs_register,KML||https://tinyurl.com/yy7ya4g9/FR/2325_bdg_erw.kml" TargetMode="External"/><Relationship Id="rId198" Type="http://schemas.openxmlformats.org/officeDocument/2006/relationships/hyperlink" Target="https://map.geo.admin.ch/?zoom=13&amp;E=2554909.092&amp;N=1188627.874&amp;layers=ch.kantone.cadastralwebmap-farbe,ch.swisstopo.amtliches-strassenverzeichnis,ch.bfs.gebaeude_wohnungs_register,KML||https://tinyurl.com/yy7ya4g9/FR/2054_bdg_erw.kml" TargetMode="External"/><Relationship Id="rId2086" Type="http://schemas.openxmlformats.org/officeDocument/2006/relationships/hyperlink" Target="https://map.geo.admin.ch/?zoom=13&amp;E=2561362.589&amp;N=1160952.782&amp;layers=ch.kantone.cadastralwebmap-farbe,ch.swisstopo.amtliches-strassenverzeichnis,ch.bfs.gebaeude_wohnungs_register,KML||https://tinyurl.com/yy7ya4g9/FR/2338_bdg_erw.kml" TargetMode="External"/><Relationship Id="rId265" Type="http://schemas.openxmlformats.org/officeDocument/2006/relationships/hyperlink" Target="https://map.geo.admin.ch/?zoom=13&amp;E=2552755&amp;N=1161170&amp;layers=ch.kantone.cadastralwebmap-farbe,ch.swisstopo.amtliches-strassenverzeichnis,ch.bfs.gebaeude_wohnungs_register,KML||https://tinyurl.com/yy7ya4g9/FR/2097_bdg_erw.kml" TargetMode="External"/><Relationship Id="rId472" Type="http://schemas.openxmlformats.org/officeDocument/2006/relationships/hyperlink" Target="https://map.geo.admin.ch/?zoom=13&amp;E=2571293.176&amp;N=1164387.403&amp;layers=ch.kantone.cadastralwebmap-farbe,ch.swisstopo.amtliches-strassenverzeichnis,ch.bfs.gebaeude_wohnungs_register,KML||https://tinyurl.com/yy7ya4g9/FR/2125_bdg_erw.kml" TargetMode="External"/><Relationship Id="rId125" Type="http://schemas.openxmlformats.org/officeDocument/2006/relationships/hyperlink" Target="https://map.geo.admin.ch/?zoom=13&amp;E=2566021.244&amp;N=1189032.111&amp;layers=ch.kantone.cadastralwebmap-farbe,ch.swisstopo.amtliches-strassenverzeichnis,ch.bfs.gebaeude_wohnungs_register,KML||https://tinyurl.com/yy7ya4g9/FR/2053_bdg_erw.kml" TargetMode="External"/><Relationship Id="rId332" Type="http://schemas.openxmlformats.org/officeDocument/2006/relationships/hyperlink" Target="https://map.geo.admin.ch/?zoom=13&amp;E=2572408.343&amp;N=1170403.916&amp;layers=ch.kantone.cadastralwebmap-farbe,ch.swisstopo.amtliches-strassenverzeichnis,ch.bfs.gebaeude_wohnungs_register,KML||https://tinyurl.com/yy7ya4g9/FR/2122_bdg_erw.kml" TargetMode="External"/><Relationship Id="rId777" Type="http://schemas.openxmlformats.org/officeDocument/2006/relationships/hyperlink" Target="https://map.geo.admin.ch/?zoom=13&amp;E=2571126.392&amp;N=1179401.197&amp;layers=ch.kantone.cadastralwebmap-farbe,ch.swisstopo.amtliches-strassenverzeichnis,ch.bfs.gebaeude_wohnungs_register,KML||https://tinyurl.com/yy7ya4g9/FR/2211_bdg_erw.kml" TargetMode="External"/><Relationship Id="rId984" Type="http://schemas.openxmlformats.org/officeDocument/2006/relationships/hyperlink" Target="https://map.geo.admin.ch/?zoom=13&amp;E=2576339&amp;N=1189853&amp;layers=ch.kantone.cadastralwebmap-farbe,ch.swisstopo.amtliches-strassenverzeichnis,ch.bfs.gebaeude_wohnungs_register,KML||https://tinyurl.com/yy7ya4g9/FR/2254_bdg_erw.kml" TargetMode="External"/><Relationship Id="rId2013" Type="http://schemas.openxmlformats.org/officeDocument/2006/relationships/hyperlink" Target="https://map.geo.admin.ch/?zoom=13&amp;E=2558658.95&amp;N=1152931.292&amp;layers=ch.kantone.cadastralwebmap-farbe,ch.swisstopo.amtliches-strassenverzeichnis,ch.bfs.gebaeude_wohnungs_register,KML||https://tinyurl.com/yy7ya4g9/FR/2325_bdg_erw.kml" TargetMode="External"/><Relationship Id="rId637" Type="http://schemas.openxmlformats.org/officeDocument/2006/relationships/hyperlink" Target="https://map.geo.admin.ch/?zoom=13&amp;E=2568211.51&amp;N=1163077.548&amp;layers=ch.kantone.cadastralwebmap-farbe,ch.swisstopo.amtliches-strassenverzeichnis,ch.bfs.gebaeude_wohnungs_register,KML||https://tinyurl.com/yy7ya4g9/FR/2160_bdg_erw.kml" TargetMode="External"/><Relationship Id="rId844" Type="http://schemas.openxmlformats.org/officeDocument/2006/relationships/hyperlink" Target="https://map.geo.admin.ch/?zoom=13&amp;E=2576068.344&amp;N=1183366.315&amp;layers=ch.kantone.cadastralwebmap-farbe,ch.swisstopo.amtliches-strassenverzeichnis,ch.bfs.gebaeude_wohnungs_register,KML||https://tinyurl.com/yy7ya4g9/FR/2228_bdg_erw.kml" TargetMode="External"/><Relationship Id="rId1267" Type="http://schemas.openxmlformats.org/officeDocument/2006/relationships/hyperlink" Target="https://map.geo.admin.ch/?zoom=13&amp;E=2583397.894&amp;N=1193841.583&amp;layers=ch.kantone.cadastralwebmap-farbe,ch.swisstopo.amtliches-strassenverzeichnis,ch.bfs.gebaeude_wohnungs_register,KML||https://tinyurl.com/yy7ya4g9/FR/2295_bdg_erw.kml" TargetMode="External"/><Relationship Id="rId1474" Type="http://schemas.openxmlformats.org/officeDocument/2006/relationships/hyperlink" Target="https://map.geo.admin.ch/?zoom=13&amp;E=2591286.75&amp;N=1191776.625&amp;layers=ch.kantone.cadastralwebmap-farbe,ch.swisstopo.amtliches-strassenverzeichnis,ch.bfs.gebaeude_wohnungs_register,KML||https://tinyurl.com/yy7ya4g9/FR/2308_bdg_erw.kml" TargetMode="External"/><Relationship Id="rId1681" Type="http://schemas.openxmlformats.org/officeDocument/2006/relationships/hyperlink" Target="https://map.geo.admin.ch/?zoom=13&amp;E=2593163.002&amp;N=1192746.119&amp;layers=ch.kantone.cadastralwebmap-farbe,ch.swisstopo.amtliches-strassenverzeichnis,ch.bfs.gebaeude_wohnungs_register,KML||https://tinyurl.com/yy7ya4g9/FR/2308_bdg_erw.kml" TargetMode="External"/><Relationship Id="rId704" Type="http://schemas.openxmlformats.org/officeDocument/2006/relationships/hyperlink" Target="https://map.geo.admin.ch/?zoom=13&amp;E=2579233.762&amp;N=1177375.064&amp;layers=ch.kantone.cadastralwebmap-farbe,ch.swisstopo.amtliches-strassenverzeichnis,ch.bfs.gebaeude_wohnungs_register,KML||https://tinyurl.com/yy7ya4g9/FR/2194_bdg_erw.kml" TargetMode="External"/><Relationship Id="rId911" Type="http://schemas.openxmlformats.org/officeDocument/2006/relationships/hyperlink" Target="https://map.geo.admin.ch/?zoom=13&amp;E=2571661.8&amp;N=1174603.849&amp;layers=ch.kantone.cadastralwebmap-farbe,ch.swisstopo.amtliches-strassenverzeichnis,ch.bfs.gebaeude_wohnungs_register,KML||https://tinyurl.com/yy7ya4g9/FR/2236_bdg_erw.kml" TargetMode="External"/><Relationship Id="rId1127" Type="http://schemas.openxmlformats.org/officeDocument/2006/relationships/hyperlink" Target="https://map.geo.admin.ch/?zoom=13&amp;E=2575890.003&amp;N=1197672.757&amp;layers=ch.kantone.cadastralwebmap-farbe,ch.swisstopo.amtliches-strassenverzeichnis,ch.bfs.gebaeude_wohnungs_register,KML||https://tinyurl.com/yy7ya4g9/FR/2275_bdg_erw.kml" TargetMode="External"/><Relationship Id="rId1334" Type="http://schemas.openxmlformats.org/officeDocument/2006/relationships/hyperlink" Target="https://map.geo.admin.ch/?zoom=13&amp;E=2586397.927&amp;N=1185766.761&amp;layers=ch.kantone.cadastralwebmap-farbe,ch.swisstopo.amtliches-strassenverzeichnis,ch.bfs.gebaeude_wohnungs_register,KML||https://tinyurl.com/yy7ya4g9/FR/2306_bdg_erw.kml" TargetMode="External"/><Relationship Id="rId1541" Type="http://schemas.openxmlformats.org/officeDocument/2006/relationships/hyperlink" Target="https://map.geo.admin.ch/?zoom=13&amp;E=2592948.25&amp;N=1190850.125&amp;layers=ch.kantone.cadastralwebmap-farbe,ch.swisstopo.amtliches-strassenverzeichnis,ch.bfs.gebaeude_wohnungs_register,KML||https://tinyurl.com/yy7ya4g9/FR/2308_bdg_erw.kml" TargetMode="External"/><Relationship Id="rId1779" Type="http://schemas.openxmlformats.org/officeDocument/2006/relationships/hyperlink" Target="https://map.geo.admin.ch/?zoom=13&amp;E=2562612.446&amp;N=1152279.237&amp;layers=ch.kantone.cadastralwebmap-farbe,ch.swisstopo.amtliches-strassenverzeichnis,ch.bfs.gebaeude_wohnungs_register,KML||https://tinyurl.com/yy7ya4g9/FR/2325_bdg_erw.kml" TargetMode="External"/><Relationship Id="rId1986" Type="http://schemas.openxmlformats.org/officeDocument/2006/relationships/hyperlink" Target="https://map.geo.admin.ch/?zoom=13&amp;E=2561686.893&amp;N=1152622.697&amp;layers=ch.kantone.cadastralwebmap-farbe,ch.swisstopo.amtliches-strassenverzeichnis,ch.bfs.gebaeude_wohnungs_register,KML||https://tinyurl.com/yy7ya4g9/FR/2325_bdg_erw.kml" TargetMode="External"/><Relationship Id="rId40" Type="http://schemas.openxmlformats.org/officeDocument/2006/relationships/hyperlink" Target="https://map.geo.admin.ch/?zoom=13&amp;E=2561828.996&amp;N=1193927.778&amp;layers=ch.kantone.cadastralwebmap-farbe,ch.swisstopo.amtliches-strassenverzeichnis,ch.bfs.gebaeude_wohnungs_register,KML||https://tinyurl.com/yy7ya4g9/FR/2022_bdg_erw.kml" TargetMode="External"/><Relationship Id="rId1401" Type="http://schemas.openxmlformats.org/officeDocument/2006/relationships/hyperlink" Target="https://map.geo.admin.ch/?zoom=13&amp;E=2590577.25&amp;N=1190360.125&amp;layers=ch.kantone.cadastralwebmap-farbe,ch.swisstopo.amtliches-strassenverzeichnis,ch.bfs.gebaeude_wohnungs_register,KML||https://tinyurl.com/yy7ya4g9/FR/2308_bdg_erw.kml" TargetMode="External"/><Relationship Id="rId1639" Type="http://schemas.openxmlformats.org/officeDocument/2006/relationships/hyperlink" Target="https://map.geo.admin.ch/?zoom=13&amp;E=2591211.75&amp;N=1190187.375&amp;layers=ch.kantone.cadastralwebmap-farbe,ch.swisstopo.amtliches-strassenverzeichnis,ch.bfs.gebaeude_wohnungs_register,KML||https://tinyurl.com/yy7ya4g9/FR/2308_bdg_erw.kml" TargetMode="External"/><Relationship Id="rId1846" Type="http://schemas.openxmlformats.org/officeDocument/2006/relationships/hyperlink" Target="https://map.geo.admin.ch/?zoom=13&amp;E=2562778.503&amp;N=1152223.744&amp;layers=ch.kantone.cadastralwebmap-farbe,ch.swisstopo.amtliches-strassenverzeichnis,ch.bfs.gebaeude_wohnungs_register,KML||https://tinyurl.com/yy7ya4g9/FR/2325_bdg_erw.kml" TargetMode="External"/><Relationship Id="rId1706" Type="http://schemas.openxmlformats.org/officeDocument/2006/relationships/hyperlink" Target="https://map.geo.admin.ch/?zoom=13&amp;E=2591509.261&amp;N=1193321.981&amp;layers=ch.kantone.cadastralwebmap-farbe,ch.swisstopo.amtliches-strassenverzeichnis,ch.bfs.gebaeude_wohnungs_register,KML||https://tinyurl.com/yy7ya4g9/FR/2309_bdg_erw.kml" TargetMode="External"/><Relationship Id="rId1913" Type="http://schemas.openxmlformats.org/officeDocument/2006/relationships/hyperlink" Target="https://map.geo.admin.ch/?zoom=13&amp;E=2562508.84&amp;N=1152183.593&amp;layers=ch.kantone.cadastralwebmap-farbe,ch.swisstopo.amtliches-strassenverzeichnis,ch.bfs.gebaeude_wohnungs_register,KML||https://tinyurl.com/yy7ya4g9/FR/2325_bdg_erw.kml" TargetMode="External"/><Relationship Id="rId287" Type="http://schemas.openxmlformats.org/officeDocument/2006/relationships/hyperlink" Target="https://map.geo.admin.ch/?zoom=13&amp;E=2554162.154&amp;N=1164704.415&amp;layers=ch.kantone.cadastralwebmap-farbe,ch.swisstopo.amtliches-strassenverzeichnis,ch.bfs.gebaeude_wohnungs_register,KML||https://tinyurl.com/yy7ya4g9/FR/2102_bdg_erw.kml" TargetMode="External"/><Relationship Id="rId494" Type="http://schemas.openxmlformats.org/officeDocument/2006/relationships/hyperlink" Target="https://map.geo.admin.ch/?zoom=13&amp;E=2567769.458&amp;N=1161822.144&amp;layers=ch.kantone.cadastralwebmap-farbe,ch.swisstopo.amtliches-strassenverzeichnis,ch.bfs.gebaeude_wohnungs_register,KML||https://tinyurl.com/yy7ya4g9/FR/2125_bdg_erw.kml" TargetMode="External"/><Relationship Id="rId147" Type="http://schemas.openxmlformats.org/officeDocument/2006/relationships/hyperlink" Target="https://map.geo.admin.ch/?zoom=13&amp;E=2554859&amp;N=1188648&amp;layers=ch.kantone.cadastralwebmap-farbe,ch.swisstopo.amtliches-strassenverzeichnis,ch.bfs.gebaeude_wohnungs_register,KML||https://tinyurl.com/yy7ya4g9/FR/2054_bdg_erw.kml" TargetMode="External"/><Relationship Id="rId354" Type="http://schemas.openxmlformats.org/officeDocument/2006/relationships/hyperlink" Target="https://map.geo.admin.ch/?zoom=13&amp;E=2573753.655&amp;N=1162137.149&amp;layers=ch.kantone.cadastralwebmap-farbe,ch.swisstopo.amtliches-strassenverzeichnis,ch.bfs.gebaeude_wohnungs_register,KML||https://tinyurl.com/yy7ya4g9/FR/2124_bdg_erw.kml" TargetMode="External"/><Relationship Id="rId799" Type="http://schemas.openxmlformats.org/officeDocument/2006/relationships/hyperlink" Target="https://map.geo.admin.ch/?zoom=13&amp;E=2579912.841&amp;N=1177264.189&amp;layers=ch.kantone.cadastralwebmap-farbe,ch.swisstopo.amtliches-strassenverzeichnis,ch.bfs.gebaeude_wohnungs_register,KML||https://tinyurl.com/yy7ya4g9/FR/2220_bdg_erw.kml" TargetMode="External"/><Relationship Id="rId1191" Type="http://schemas.openxmlformats.org/officeDocument/2006/relationships/hyperlink" Target="https://map.geo.admin.ch/?zoom=13&amp;E=2572664.4&amp;N=1199948&amp;layers=ch.kantone.cadastralwebmap-farbe,ch.swisstopo.amtliches-strassenverzeichnis,ch.bfs.gebaeude_wohnungs_register,KML||https://tinyurl.com/yy7ya4g9/FR/2284_bdg_erw.kml" TargetMode="External"/><Relationship Id="rId2035" Type="http://schemas.openxmlformats.org/officeDocument/2006/relationships/hyperlink" Target="https://map.geo.admin.ch/?zoom=13&amp;E=2558577.455&amp;N=1153559.813&amp;layers=ch.kantone.cadastralwebmap-farbe,ch.swisstopo.amtliches-strassenverzeichnis,ch.bfs.gebaeude_wohnungs_register,KML||https://tinyurl.com/yy7ya4g9/FR/2325_bdg_erw.kml" TargetMode="External"/><Relationship Id="rId561" Type="http://schemas.openxmlformats.org/officeDocument/2006/relationships/hyperlink" Target="https://map.geo.admin.ch/?zoom=13&amp;E=2570788&amp;N=1160214&amp;layers=ch.kantone.cadastralwebmap-farbe,ch.swisstopo.amtliches-strassenverzeichnis,ch.bfs.gebaeude_wohnungs_register,KML||https://tinyurl.com/yy7ya4g9/FR/2145_bdg_erw.kml" TargetMode="External"/><Relationship Id="rId659" Type="http://schemas.openxmlformats.org/officeDocument/2006/relationships/hyperlink" Target="https://map.geo.admin.ch/?zoom=13&amp;E=2578698.693&amp;N=1163761.084&amp;layers=ch.kantone.cadastralwebmap-farbe,ch.swisstopo.amtliches-strassenverzeichnis,ch.bfs.gebaeude_wohnungs_register,KML||https://tinyurl.com/yy7ya4g9/FR/2163_bdg_erw.kml" TargetMode="External"/><Relationship Id="rId866" Type="http://schemas.openxmlformats.org/officeDocument/2006/relationships/hyperlink" Target="https://map.geo.admin.ch/?zoom=13&amp;E=2575591&amp;N=1187113&amp;layers=ch.kantone.cadastralwebmap-farbe,ch.swisstopo.amtliches-strassenverzeichnis,ch.bfs.gebaeude_wohnungs_register,KML||https://tinyurl.com/yy7ya4g9/FR/2235_bdg_erw.kml" TargetMode="External"/><Relationship Id="rId1289" Type="http://schemas.openxmlformats.org/officeDocument/2006/relationships/hyperlink" Target="https://map.geo.admin.ch/?zoom=13&amp;E=2589509&amp;N=1177869&amp;layers=ch.kantone.cadastralwebmap-farbe,ch.swisstopo.amtliches-strassenverzeichnis,ch.bfs.gebaeude_wohnungs_register,KML||https://tinyurl.com/yy7ya4g9/FR/2299_bdg_erw.kml" TargetMode="External"/><Relationship Id="rId1496" Type="http://schemas.openxmlformats.org/officeDocument/2006/relationships/hyperlink" Target="https://map.geo.admin.ch/?zoom=13&amp;E=2590564.75&amp;N=1190216.875&amp;layers=ch.kantone.cadastralwebmap-farbe,ch.swisstopo.amtliches-strassenverzeichnis,ch.bfs.gebaeude_wohnungs_register,KML||https://tinyurl.com/yy7ya4g9/FR/2308_bdg_erw.kml" TargetMode="External"/><Relationship Id="rId214" Type="http://schemas.openxmlformats.org/officeDocument/2006/relationships/hyperlink" Target="https://map.geo.admin.ch/?zoom=13&amp;E=2551136.569&amp;N=1158997.731&amp;layers=ch.kantone.cadastralwebmap-farbe,ch.swisstopo.amtliches-strassenverzeichnis,ch.bfs.gebaeude_wohnungs_register,KML||https://tinyurl.com/yy7ya4g9/FR/2061_bdg_erw.kml" TargetMode="External"/><Relationship Id="rId421" Type="http://schemas.openxmlformats.org/officeDocument/2006/relationships/hyperlink" Target="https://map.geo.admin.ch/?zoom=13&amp;E=2570594.742&amp;N=1163040.17&amp;layers=ch.kantone.cadastralwebmap-farbe,ch.swisstopo.amtliches-strassenverzeichnis,ch.bfs.gebaeude_wohnungs_register,KML||https://tinyurl.com/yy7ya4g9/FR/2125_bdg_erw.kml" TargetMode="External"/><Relationship Id="rId519" Type="http://schemas.openxmlformats.org/officeDocument/2006/relationships/hyperlink" Target="https://map.geo.admin.ch/?zoom=13&amp;E=2572953.785&amp;N=1159758.644&amp;layers=ch.kantone.cadastralwebmap-farbe,ch.swisstopo.amtliches-strassenverzeichnis,ch.bfs.gebaeude_wohnungs_register,KML||https://tinyurl.com/yy7ya4g9/FR/2135_bdg_erw.kml" TargetMode="External"/><Relationship Id="rId1051" Type="http://schemas.openxmlformats.org/officeDocument/2006/relationships/hyperlink" Target="https://map.geo.admin.ch/?zoom=13&amp;E=2577255.561&amp;N=1192302.344&amp;layers=ch.kantone.cadastralwebmap-farbe,ch.swisstopo.amtliches-strassenverzeichnis,ch.bfs.gebaeude_wohnungs_register,KML||https://tinyurl.com/yy7ya4g9/FR/2262_bdg_erw.kml" TargetMode="External"/><Relationship Id="rId1149" Type="http://schemas.openxmlformats.org/officeDocument/2006/relationships/hyperlink" Target="https://map.geo.admin.ch/?zoom=13&amp;E=2575384.236&amp;N=1197323.552&amp;layers=ch.kantone.cadastralwebmap-farbe,ch.swisstopo.amtliches-strassenverzeichnis,ch.bfs.gebaeude_wohnungs_register,KML||https://tinyurl.com/yy7ya4g9/FR/2275_bdg_erw.kml" TargetMode="External"/><Relationship Id="rId1356" Type="http://schemas.openxmlformats.org/officeDocument/2006/relationships/hyperlink" Target="https://map.geo.admin.ch/?zoom=13&amp;E=2589372.25&amp;N=1190648.125&amp;layers=ch.kantone.cadastralwebmap-farbe,ch.swisstopo.amtliches-strassenverzeichnis,ch.bfs.gebaeude_wohnungs_register,KML||https://tinyurl.com/yy7ya4g9/FR/2308_bdg_erw.kml" TargetMode="External"/><Relationship Id="rId726" Type="http://schemas.openxmlformats.org/officeDocument/2006/relationships/hyperlink" Target="https://map.geo.admin.ch/?zoom=13&amp;E=2571098&amp;N=1188216&amp;layers=ch.kantone.cadastralwebmap-farbe,ch.swisstopo.amtliches-strassenverzeichnis,ch.bfs.gebaeude_wohnungs_register,KML||https://tinyurl.com/yy7ya4g9/FR/2200_bdg_erw.kml" TargetMode="External"/><Relationship Id="rId933" Type="http://schemas.openxmlformats.org/officeDocument/2006/relationships/hyperlink" Target="https://map.geo.admin.ch/?zoom=13&amp;E=2568444.014&amp;N=1183379.014&amp;layers=ch.kantone.cadastralwebmap-farbe,ch.swisstopo.amtliches-strassenverzeichnis,ch.bfs.gebaeude_wohnungs_register,KML||https://tinyurl.com/yy7ya4g9/FR/2237_bdg_erw.kml" TargetMode="External"/><Relationship Id="rId1009" Type="http://schemas.openxmlformats.org/officeDocument/2006/relationships/hyperlink" Target="https://map.geo.admin.ch/?zoom=13&amp;E=2582552.931&amp;N=1205235.424&amp;layers=ch.kantone.cadastralwebmap-farbe,ch.swisstopo.amtliches-strassenverzeichnis,ch.bfs.gebaeude_wohnungs_register,KML||https://tinyurl.com/yy7ya4g9/FR/2258_bdg_erw.kml" TargetMode="External"/><Relationship Id="rId1563" Type="http://schemas.openxmlformats.org/officeDocument/2006/relationships/hyperlink" Target="https://map.geo.admin.ch/?zoom=13&amp;E=2590726.25&amp;N=1190228.625&amp;layers=ch.kantone.cadastralwebmap-farbe,ch.swisstopo.amtliches-strassenverzeichnis,ch.bfs.gebaeude_wohnungs_register,KML||https://tinyurl.com/yy7ya4g9/FR/2308_bdg_erw.kml" TargetMode="External"/><Relationship Id="rId1770" Type="http://schemas.openxmlformats.org/officeDocument/2006/relationships/hyperlink" Target="https://map.geo.admin.ch/?zoom=13&amp;E=2560039&amp;N=1154389.5&amp;layers=ch.kantone.cadastralwebmap-farbe,ch.swisstopo.amtliches-strassenverzeichnis,ch.bfs.gebaeude_wohnungs_register,KML||https://tinyurl.com/yy7ya4g9/FR/2325_bdg_erw.kml" TargetMode="External"/><Relationship Id="rId1868" Type="http://schemas.openxmlformats.org/officeDocument/2006/relationships/hyperlink" Target="https://map.geo.admin.ch/?zoom=13&amp;E=2563510.765&amp;N=1151669.487&amp;layers=ch.kantone.cadastralwebmap-farbe,ch.swisstopo.amtliches-strassenverzeichnis,ch.bfs.gebaeude_wohnungs_register,KML||https://tinyurl.com/yy7ya4g9/FR/2325_bdg_erw.kml" TargetMode="External"/><Relationship Id="rId62" Type="http://schemas.openxmlformats.org/officeDocument/2006/relationships/hyperlink" Target="https://map.geo.admin.ch/?zoom=13&amp;E=2564831.246&amp;N=1185341.371&amp;layers=ch.kantone.cadastralwebmap-farbe,ch.swisstopo.amtliches-strassenverzeichnis,ch.bfs.gebaeude_wohnungs_register,KML||https://tinyurl.com/yy7ya4g9/FR/2029_bdg_erw.kml" TargetMode="External"/><Relationship Id="rId1216" Type="http://schemas.openxmlformats.org/officeDocument/2006/relationships/hyperlink" Target="https://map.geo.admin.ch/?zoom=13&amp;E=2571507.437&amp;N=1199114.693&amp;layers=ch.kantone.cadastralwebmap-farbe,ch.swisstopo.amtliches-strassenverzeichnis,ch.bfs.gebaeude_wohnungs_register,KML||https://tinyurl.com/yy7ya4g9/FR/2284_bdg_erw.kml" TargetMode="External"/><Relationship Id="rId1423" Type="http://schemas.openxmlformats.org/officeDocument/2006/relationships/hyperlink" Target="https://map.geo.admin.ch/?zoom=13&amp;E=2591595.75&amp;N=1191227.375&amp;layers=ch.kantone.cadastralwebmap-farbe,ch.swisstopo.amtliches-strassenverzeichnis,ch.bfs.gebaeude_wohnungs_register,KML||https://tinyurl.com/yy7ya4g9/FR/2308_bdg_erw.kml" TargetMode="External"/><Relationship Id="rId1630" Type="http://schemas.openxmlformats.org/officeDocument/2006/relationships/hyperlink" Target="https://map.geo.admin.ch/?zoom=13&amp;E=2591456&amp;N=1189232.875&amp;layers=ch.kantone.cadastralwebmap-farbe,ch.swisstopo.amtliches-strassenverzeichnis,ch.bfs.gebaeude_wohnungs_register,KML||https://tinyurl.com/yy7ya4g9/FR/2308_bdg_erw.kml" TargetMode="External"/><Relationship Id="rId1728" Type="http://schemas.openxmlformats.org/officeDocument/2006/relationships/hyperlink" Target="https://map.geo.admin.ch/?zoom=13&amp;E=2555035&amp;N=1153142&amp;layers=ch.kantone.cadastralwebmap-farbe,ch.swisstopo.amtliches-strassenverzeichnis,ch.bfs.gebaeude_wohnungs_register,KML||https://tinyurl.com/yy7ya4g9/FR/2323_bdg_erw.kml" TargetMode="External"/><Relationship Id="rId1935" Type="http://schemas.openxmlformats.org/officeDocument/2006/relationships/hyperlink" Target="https://map.geo.admin.ch/?zoom=13&amp;E=2560233.519&amp;N=1152120.238&amp;layers=ch.kantone.cadastralwebmap-farbe,ch.swisstopo.amtliches-strassenverzeichnis,ch.bfs.gebaeude_wohnungs_register,KML||https://tinyurl.com/yy7ya4g9/FR/2325_bdg_erw.kml" TargetMode="External"/><Relationship Id="rId169" Type="http://schemas.openxmlformats.org/officeDocument/2006/relationships/hyperlink" Target="https://map.geo.admin.ch/?zoom=13&amp;E=2555575&amp;N=1189009&amp;layers=ch.kantone.cadastralwebmap-farbe,ch.swisstopo.amtliches-strassenverzeichnis,ch.bfs.gebaeude_wohnungs_register,KML||https://tinyurl.com/yy7ya4g9/FR/2054_bdg_erw.kml" TargetMode="External"/><Relationship Id="rId376" Type="http://schemas.openxmlformats.org/officeDocument/2006/relationships/hyperlink" Target="https://map.geo.admin.ch/?zoom=13&amp;E=2573814.656&amp;N=1162069.149&amp;layers=ch.kantone.cadastralwebmap-farbe,ch.swisstopo.amtliches-strassenverzeichnis,ch.bfs.gebaeude_wohnungs_register,KML||https://tinyurl.com/yy7ya4g9/FR/2124_bdg_erw.kml" TargetMode="External"/><Relationship Id="rId583" Type="http://schemas.openxmlformats.org/officeDocument/2006/relationships/hyperlink" Target="https://map.geo.admin.ch/?zoom=13&amp;E=2571048.996&amp;N=1165506.059&amp;layers=ch.kantone.cadastralwebmap-farbe,ch.swisstopo.amtliches-strassenverzeichnis,ch.bfs.gebaeude_wohnungs_register,KML||https://tinyurl.com/yy7ya4g9/FR/2148_bdg_erw.kml" TargetMode="External"/><Relationship Id="rId790" Type="http://schemas.openxmlformats.org/officeDocument/2006/relationships/hyperlink" Target="https://map.geo.admin.ch/?zoom=13&amp;E=2579405.723&amp;N=1182076.313&amp;layers=ch.kantone.cadastralwebmap-farbe,ch.swisstopo.amtliches-strassenverzeichnis,ch.bfs.gebaeude_wohnungs_register,KML||https://tinyurl.com/yy7ya4g9/FR/2216_bdg_erw.kml" TargetMode="External"/><Relationship Id="rId2057" Type="http://schemas.openxmlformats.org/officeDocument/2006/relationships/hyperlink" Target="https://map.geo.admin.ch/?zoom=13&amp;E=2552922&amp;N=1151584.379&amp;layers=ch.kantone.cadastralwebmap-farbe,ch.swisstopo.amtliches-strassenverzeichnis,ch.bfs.gebaeude_wohnungs_register,KML||https://tinyurl.com/yy7ya4g9/FR/2328_bdg_erw.kml" TargetMode="External"/><Relationship Id="rId4" Type="http://schemas.openxmlformats.org/officeDocument/2006/relationships/hyperlink" Target="https://map.geo.admin.ch/?zoom=13&amp;E=2554047&amp;N=1186860&amp;layers=ch.kantone.cadastralwebmap-farbe,ch.swisstopo.amtliches-strassenverzeichnis,ch.bfs.gebaeude_wohnungs_register,KML||https://tinyurl.com/yy7ya4g9/FR/2008_bdg_erw.kml" TargetMode="External"/><Relationship Id="rId236" Type="http://schemas.openxmlformats.org/officeDocument/2006/relationships/hyperlink" Target="https://map.geo.admin.ch/?zoom=13&amp;E=2560260.424&amp;N=1170977.61&amp;layers=ch.kantone.cadastralwebmap-farbe,ch.swisstopo.amtliches-strassenverzeichnis,ch.bfs.gebaeude_wohnungs_register,KML||https://tinyurl.com/yy7ya4g9/FR/2087_bdg_erw.kml" TargetMode="External"/><Relationship Id="rId443" Type="http://schemas.openxmlformats.org/officeDocument/2006/relationships/hyperlink" Target="https://map.geo.admin.ch/?zoom=13&amp;E=2571052.625&amp;N=1162613.161&amp;layers=ch.kantone.cadastralwebmap-farbe,ch.swisstopo.amtliches-strassenverzeichnis,ch.bfs.gebaeude_wohnungs_register,KML||https://tinyurl.com/yy7ya4g9/FR/2125_bdg_erw.kml" TargetMode="External"/><Relationship Id="rId650" Type="http://schemas.openxmlformats.org/officeDocument/2006/relationships/hyperlink" Target="https://map.geo.admin.ch/?zoom=13&amp;E=2574267.671&amp;N=1156615.114&amp;layers=ch.kantone.cadastralwebmap-farbe,ch.swisstopo.amtliches-strassenverzeichnis,ch.bfs.gebaeude_wohnungs_register,KML||https://tinyurl.com/yy7ya4g9/FR/2162_bdg_erw.kml" TargetMode="External"/><Relationship Id="rId888" Type="http://schemas.openxmlformats.org/officeDocument/2006/relationships/hyperlink" Target="https://map.geo.admin.ch/?zoom=13&amp;E=2570288.571&amp;N=1173042.647&amp;layers=ch.kantone.cadastralwebmap-farbe,ch.swisstopo.amtliches-strassenverzeichnis,ch.bfs.gebaeude_wohnungs_register,KML||https://tinyurl.com/yy7ya4g9/FR/2236_bdg_erw.kml" TargetMode="External"/><Relationship Id="rId1073" Type="http://schemas.openxmlformats.org/officeDocument/2006/relationships/hyperlink" Target="https://map.geo.admin.ch/?zoom=13&amp;E=2582050.727&amp;N=1202397.379&amp;layers=ch.kantone.cadastralwebmap-farbe,ch.swisstopo.amtliches-strassenverzeichnis,ch.bfs.gebaeude_wohnungs_register,KML||https://tinyurl.com/yy7ya4g9/FR/2265_bdg_erw.kml" TargetMode="External"/><Relationship Id="rId1280" Type="http://schemas.openxmlformats.org/officeDocument/2006/relationships/hyperlink" Target="https://map.geo.admin.ch/?zoom=13&amp;E=2589500.8&amp;N=1177817&amp;layers=ch.kantone.cadastralwebmap-farbe,ch.swisstopo.amtliches-strassenverzeichnis,ch.bfs.gebaeude_wohnungs_register,KML||https://tinyurl.com/yy7ya4g9/FR/2299_bdg_erw.kml" TargetMode="External"/><Relationship Id="rId303" Type="http://schemas.openxmlformats.org/officeDocument/2006/relationships/hyperlink" Target="https://map.geo.admin.ch/?zoom=13&amp;E=2560901&amp;N=1167007&amp;layers=ch.kantone.cadastralwebmap-farbe,ch.swisstopo.amtliches-strassenverzeichnis,ch.bfs.gebaeude_wohnungs_register,KML||https://tinyurl.com/yy7ya4g9/FR/2113_bdg_erw.kml" TargetMode="External"/><Relationship Id="rId748" Type="http://schemas.openxmlformats.org/officeDocument/2006/relationships/hyperlink" Target="https://map.geo.admin.ch/?zoom=13&amp;E=2577949.446&amp;N=1181156.759&amp;layers=ch.kantone.cadastralwebmap-farbe,ch.swisstopo.amtliches-strassenverzeichnis,ch.bfs.gebaeude_wohnungs_register,KML||https://tinyurl.com/yy7ya4g9/FR/2206_bdg_erw.kml" TargetMode="External"/><Relationship Id="rId955" Type="http://schemas.openxmlformats.org/officeDocument/2006/relationships/hyperlink" Target="https://map.geo.admin.ch/?zoom=13&amp;E=2575975.881&amp;N=1189952.146&amp;layers=ch.kantone.cadastralwebmap-farbe,ch.swisstopo.amtliches-strassenverzeichnis,ch.bfs.gebaeude_wohnungs_register,KML||https://tinyurl.com/yy7ya4g9/FR/2254_bdg_erw.kml" TargetMode="External"/><Relationship Id="rId1140" Type="http://schemas.openxmlformats.org/officeDocument/2006/relationships/hyperlink" Target="https://map.geo.admin.ch/?zoom=13&amp;E=2578244.999&amp;N=1195630.455&amp;layers=ch.kantone.cadastralwebmap-farbe,ch.swisstopo.amtliches-strassenverzeichnis,ch.bfs.gebaeude_wohnungs_register,KML||https://tinyurl.com/yy7ya4g9/FR/2275_bdg_erw.kml" TargetMode="External"/><Relationship Id="rId1378" Type="http://schemas.openxmlformats.org/officeDocument/2006/relationships/hyperlink" Target="https://map.geo.admin.ch/?zoom=13&amp;E=2590418&amp;N=1190490.125&amp;layers=ch.kantone.cadastralwebmap-farbe,ch.swisstopo.amtliches-strassenverzeichnis,ch.bfs.gebaeude_wohnungs_register,KML||https://tinyurl.com/yy7ya4g9/FR/2308_bdg_erw.kml" TargetMode="External"/><Relationship Id="rId1585" Type="http://schemas.openxmlformats.org/officeDocument/2006/relationships/hyperlink" Target="https://map.geo.admin.ch/?zoom=13&amp;E=2590613.75&amp;N=1190227.875&amp;layers=ch.kantone.cadastralwebmap-farbe,ch.swisstopo.amtliches-strassenverzeichnis,ch.bfs.gebaeude_wohnungs_register,KML||https://tinyurl.com/yy7ya4g9/FR/2308_bdg_erw.kml" TargetMode="External"/><Relationship Id="rId1792" Type="http://schemas.openxmlformats.org/officeDocument/2006/relationships/hyperlink" Target="https://map.geo.admin.ch/?zoom=13&amp;E=2561949.618&amp;N=1152408.534&amp;layers=ch.kantone.cadastralwebmap-farbe,ch.swisstopo.amtliches-strassenverzeichnis,ch.bfs.gebaeude_wohnungs_register,KML||https://tinyurl.com/yy7ya4g9/FR/2325_bdg_erw.kml" TargetMode="External"/><Relationship Id="rId84" Type="http://schemas.openxmlformats.org/officeDocument/2006/relationships/hyperlink" Target="https://map.geo.admin.ch/?zoom=13&amp;E=2554457.753&amp;N=1178248.286&amp;layers=ch.kantone.cadastralwebmap-farbe,ch.swisstopo.amtliches-strassenverzeichnis,ch.bfs.gebaeude_wohnungs_register,KML||https://tinyurl.com/yy7ya4g9/FR/2044_bdg_erw.kml" TargetMode="External"/><Relationship Id="rId510" Type="http://schemas.openxmlformats.org/officeDocument/2006/relationships/hyperlink" Target="https://map.geo.admin.ch/?zoom=13&amp;E=2572198.389&amp;N=1166226.883&amp;layers=ch.kantone.cadastralwebmap-farbe,ch.swisstopo.amtliches-strassenverzeichnis,ch.bfs.gebaeude_wohnungs_register,KML||https://tinyurl.com/yy7ya4g9/FR/2131_bdg_erw.kml" TargetMode="External"/><Relationship Id="rId608" Type="http://schemas.openxmlformats.org/officeDocument/2006/relationships/hyperlink" Target="https://map.geo.admin.ch/?zoom=13&amp;E=2564386.055&amp;N=1164637.896&amp;layers=ch.kantone.cadastralwebmap-farbe,ch.swisstopo.amtliches-strassenverzeichnis,ch.bfs.gebaeude_wohnungs_register,KML||https://tinyurl.com/yy7ya4g9/FR/2152_bdg_erw.kml" TargetMode="External"/><Relationship Id="rId815" Type="http://schemas.openxmlformats.org/officeDocument/2006/relationships/hyperlink" Target="https://map.geo.admin.ch/?zoom=13&amp;E=2577150&amp;N=1175015.625&amp;layers=ch.kantone.cadastralwebmap-farbe,ch.swisstopo.amtliches-strassenverzeichnis,ch.bfs.gebaeude_wohnungs_register,KML||https://tinyurl.com/yy7ya4g9/FR/2226_bdg_erw.kml" TargetMode="External"/><Relationship Id="rId1238" Type="http://schemas.openxmlformats.org/officeDocument/2006/relationships/hyperlink" Target="https://map.geo.admin.ch/?zoom=13&amp;E=2582042&amp;N=1189986&amp;layers=ch.kantone.cadastralwebmap-farbe,ch.swisstopo.amtliches-strassenverzeichnis,ch.bfs.gebaeude_wohnungs_register,KML||https://tinyurl.com/yy7ya4g9/FR/2293_bdg_erw.kml" TargetMode="External"/><Relationship Id="rId1445" Type="http://schemas.openxmlformats.org/officeDocument/2006/relationships/hyperlink" Target="https://map.geo.admin.ch/?zoom=13&amp;E=2591818&amp;N=1192627.125&amp;layers=ch.kantone.cadastralwebmap-farbe,ch.swisstopo.amtliches-strassenverzeichnis,ch.bfs.gebaeude_wohnungs_register,KML||https://tinyurl.com/yy7ya4g9/FR/2308_bdg_erw.kml" TargetMode="External"/><Relationship Id="rId1652" Type="http://schemas.openxmlformats.org/officeDocument/2006/relationships/hyperlink" Target="https://map.geo.admin.ch/?zoom=13&amp;E=2590323.5&amp;N=1190173.625&amp;layers=ch.kantone.cadastralwebmap-farbe,ch.swisstopo.amtliches-strassenverzeichnis,ch.bfs.gebaeude_wohnungs_register,KML||https://tinyurl.com/yy7ya4g9/FR/2308_bdg_erw.kml" TargetMode="External"/><Relationship Id="rId1000" Type="http://schemas.openxmlformats.org/officeDocument/2006/relationships/hyperlink" Target="https://map.geo.admin.ch/?zoom=13&amp;E=2576302.954&amp;N=1190851.666&amp;layers=ch.kantone.cadastralwebmap-farbe,ch.swisstopo.amtliches-strassenverzeichnis,ch.bfs.gebaeude_wohnungs_register,KML||https://tinyurl.com/yy7ya4g9/FR/2254_bdg_erw.kml" TargetMode="External"/><Relationship Id="rId1305" Type="http://schemas.openxmlformats.org/officeDocument/2006/relationships/hyperlink" Target="https://map.geo.admin.ch/?zoom=13&amp;E=2583900.08&amp;N=1176582.473&amp;layers=ch.kantone.cadastralwebmap-farbe,ch.swisstopo.amtliches-strassenverzeichnis,ch.bfs.gebaeude_wohnungs_register,KML||https://tinyurl.com/yy7ya4g9/FR/2303_bdg_erw.kml" TargetMode="External"/><Relationship Id="rId1957" Type="http://schemas.openxmlformats.org/officeDocument/2006/relationships/hyperlink" Target="https://map.geo.admin.ch/?zoom=13&amp;E=2563000.219&amp;N=1152133.031&amp;layers=ch.kantone.cadastralwebmap-farbe,ch.swisstopo.amtliches-strassenverzeichnis,ch.bfs.gebaeude_wohnungs_register,KML||https://tinyurl.com/yy7ya4g9/FR/2325_bdg_erw.kml" TargetMode="External"/><Relationship Id="rId1512" Type="http://schemas.openxmlformats.org/officeDocument/2006/relationships/hyperlink" Target="https://map.geo.admin.ch/?zoom=13&amp;E=2590593.25&amp;N=1190187.125&amp;layers=ch.kantone.cadastralwebmap-farbe,ch.swisstopo.amtliches-strassenverzeichnis,ch.bfs.gebaeude_wohnungs_register,KML||https://tinyurl.com/yy7ya4g9/FR/2308_bdg_erw.kml" TargetMode="External"/><Relationship Id="rId1817" Type="http://schemas.openxmlformats.org/officeDocument/2006/relationships/hyperlink" Target="https://map.geo.admin.ch/?zoom=13&amp;E=2561257.547&amp;N=1153425.094&amp;layers=ch.kantone.cadastralwebmap-farbe,ch.swisstopo.amtliches-strassenverzeichnis,ch.bfs.gebaeude_wohnungs_register,KML||https://tinyurl.com/yy7ya4g9/FR/2325_bdg_erw.kml" TargetMode="External"/><Relationship Id="rId11" Type="http://schemas.openxmlformats.org/officeDocument/2006/relationships/hyperlink" Target="https://map.geo.admin.ch/?zoom=13&amp;E=2558065&amp;N=1185320&amp;layers=ch.kantone.cadastralwebmap-farbe,ch.swisstopo.amtliches-strassenverzeichnis,ch.bfs.gebaeude_wohnungs_register,KML||https://tinyurl.com/yy7ya4g9/FR/2011_bdg_erw.kml" TargetMode="External"/><Relationship Id="rId398" Type="http://schemas.openxmlformats.org/officeDocument/2006/relationships/hyperlink" Target="https://map.geo.admin.ch/?zoom=13&amp;E=2570652&amp;N=1162412&amp;layers=ch.kantone.cadastralwebmap-farbe,ch.swisstopo.amtliches-strassenverzeichnis,ch.bfs.gebaeude_wohnungs_register,KML||https://tinyurl.com/yy7ya4g9/FR/2125_bdg_erw.kml" TargetMode="External"/><Relationship Id="rId2079" Type="http://schemas.openxmlformats.org/officeDocument/2006/relationships/hyperlink" Target="https://map.geo.admin.ch/?zoom=13&amp;E=2556012.884&amp;N=1161409.412&amp;layers=ch.kantone.cadastralwebmap-farbe,ch.swisstopo.amtliches-strassenverzeichnis,ch.bfs.gebaeude_wohnungs_register,KML||https://tinyurl.com/yy7ya4g9/FR/2337_bdg_erw.kml" TargetMode="External"/><Relationship Id="rId160" Type="http://schemas.openxmlformats.org/officeDocument/2006/relationships/hyperlink" Target="https://map.geo.admin.ch/?zoom=13&amp;E=2552842&amp;N=1187446&amp;layers=ch.kantone.cadastralwebmap-farbe,ch.swisstopo.amtliches-strassenverzeichnis,ch.bfs.gebaeude_wohnungs_register,KML||https://tinyurl.com/yy7ya4g9/FR/2054_bdg_erw.kml" TargetMode="External"/><Relationship Id="rId258" Type="http://schemas.openxmlformats.org/officeDocument/2006/relationships/hyperlink" Target="https://map.geo.admin.ch/?zoom=13&amp;E=2559587.813&amp;N=1171461.833&amp;layers=ch.kantone.cadastralwebmap-farbe,ch.swisstopo.amtliches-strassenverzeichnis,ch.bfs.gebaeude_wohnungs_register,KML||https://tinyurl.com/yy7ya4g9/FR/2096_bdg_erw.kml" TargetMode="External"/><Relationship Id="rId465" Type="http://schemas.openxmlformats.org/officeDocument/2006/relationships/hyperlink" Target="https://map.geo.admin.ch/?zoom=13&amp;E=2569855.729&amp;N=1162555.155&amp;layers=ch.kantone.cadastralwebmap-farbe,ch.swisstopo.amtliches-strassenverzeichnis,ch.bfs.gebaeude_wohnungs_register,KML||https://tinyurl.com/yy7ya4g9/FR/2125_bdg_erw.kml" TargetMode="External"/><Relationship Id="rId672" Type="http://schemas.openxmlformats.org/officeDocument/2006/relationships/hyperlink" Target="https://map.geo.admin.ch/?zoom=13&amp;E=2568726.82&amp;N=1175685.242&amp;layers=ch.kantone.cadastralwebmap-farbe,ch.swisstopo.amtliches-strassenverzeichnis,ch.bfs.gebaeude_wohnungs_register,KML||https://tinyurl.com/yy7ya4g9/FR/2173_bdg_erw.kml" TargetMode="External"/><Relationship Id="rId1095" Type="http://schemas.openxmlformats.org/officeDocument/2006/relationships/hyperlink" Target="https://map.geo.admin.ch/?zoom=13&amp;E=2575974.694&amp;N=1198231.904&amp;layers=ch.kantone.cadastralwebmap-farbe,ch.swisstopo.amtliches-strassenverzeichnis,ch.bfs.gebaeude_wohnungs_register,KML||https://tinyurl.com/yy7ya4g9/FR/2274_bdg_erw.kml" TargetMode="External"/><Relationship Id="rId118" Type="http://schemas.openxmlformats.org/officeDocument/2006/relationships/hyperlink" Target="https://map.geo.admin.ch/?zoom=13&amp;E=2568260&amp;N=1189870&amp;layers=ch.kantone.cadastralwebmap-farbe,ch.swisstopo.amtliches-strassenverzeichnis,ch.bfs.gebaeude_wohnungs_register,KML||https://tinyurl.com/yy7ya4g9/FR/2053_bdg_erw.kml" TargetMode="External"/><Relationship Id="rId325" Type="http://schemas.openxmlformats.org/officeDocument/2006/relationships/hyperlink" Target="https://map.geo.admin.ch/?zoom=13&amp;E=2570236.443&amp;N=1150838.778&amp;layers=ch.kantone.cadastralwebmap-farbe,ch.swisstopo.amtliches-strassenverzeichnis,ch.bfs.gebaeude_wohnungs_register,KML||https://tinyurl.com/yy7ya4g9/FR/2121_bdg_erw.kml" TargetMode="External"/><Relationship Id="rId532" Type="http://schemas.openxmlformats.org/officeDocument/2006/relationships/hyperlink" Target="https://map.geo.admin.ch/?zoom=13&amp;E=2572024.163&amp;N=1159131.349&amp;layers=ch.kantone.cadastralwebmap-farbe,ch.swisstopo.amtliches-strassenverzeichnis,ch.bfs.gebaeude_wohnungs_register,KML||https://tinyurl.com/yy7ya4g9/FR/2135_bdg_erw.kml" TargetMode="External"/><Relationship Id="rId977" Type="http://schemas.openxmlformats.org/officeDocument/2006/relationships/hyperlink" Target="https://map.geo.admin.ch/?zoom=13&amp;E=2575953.881&amp;N=1189842.148&amp;layers=ch.kantone.cadastralwebmap-farbe,ch.swisstopo.amtliches-strassenverzeichnis,ch.bfs.gebaeude_wohnungs_register,KML||https://tinyurl.com/yy7ya4g9/FR/2254_bdg_erw.kml" TargetMode="External"/><Relationship Id="rId1162" Type="http://schemas.openxmlformats.org/officeDocument/2006/relationships/hyperlink" Target="https://map.geo.admin.ch/?zoom=13&amp;E=2579089.339&amp;N=1199941.288&amp;layers=ch.kantone.cadastralwebmap-farbe,ch.swisstopo.amtliches-strassenverzeichnis,ch.bfs.gebaeude_wohnungs_register,KML||https://tinyurl.com/yy7ya4g9/FR/2275_bdg_erw.kml" TargetMode="External"/><Relationship Id="rId2006" Type="http://schemas.openxmlformats.org/officeDocument/2006/relationships/hyperlink" Target="https://map.geo.admin.ch/?zoom=13&amp;E=2557756.719&amp;N=1152119.073&amp;layers=ch.kantone.cadastralwebmap-farbe,ch.swisstopo.amtliches-strassenverzeichnis,ch.bfs.gebaeude_wohnungs_register,KML||https://tinyurl.com/yy7ya4g9/FR/2325_bdg_erw.kml" TargetMode="External"/><Relationship Id="rId837" Type="http://schemas.openxmlformats.org/officeDocument/2006/relationships/hyperlink" Target="https://map.geo.admin.ch/?zoom=13&amp;E=2575813&amp;N=1182863.375&amp;layers=ch.kantone.cadastralwebmap-farbe,ch.swisstopo.amtliches-strassenverzeichnis,ch.bfs.gebaeude_wohnungs_register,KML||https://tinyurl.com/yy7ya4g9/FR/2228_bdg_erw.kml" TargetMode="External"/><Relationship Id="rId1022" Type="http://schemas.openxmlformats.org/officeDocument/2006/relationships/hyperlink" Target="https://map.geo.admin.ch/?zoom=13&amp;E=2579545&amp;N=1193310&amp;layers=ch.kantone.cadastralwebmap-farbe,ch.swisstopo.amtliches-strassenverzeichnis,ch.bfs.gebaeude_wohnungs_register,KML||https://tinyurl.com/yy7ya4g9/FR/2262_bdg_erw.kml" TargetMode="External"/><Relationship Id="rId1467" Type="http://schemas.openxmlformats.org/officeDocument/2006/relationships/hyperlink" Target="https://map.geo.admin.ch/?zoom=13&amp;E=2591326.75&amp;N=1191615.375&amp;layers=ch.kantone.cadastralwebmap-farbe,ch.swisstopo.amtliches-strassenverzeichnis,ch.bfs.gebaeude_wohnungs_register,KML||https://tinyurl.com/yy7ya4g9/FR/2308_bdg_erw.kml" TargetMode="External"/><Relationship Id="rId1674" Type="http://schemas.openxmlformats.org/officeDocument/2006/relationships/hyperlink" Target="https://map.geo.admin.ch/?zoom=13&amp;E=2593353&amp;N=1189843.625&amp;layers=ch.kantone.cadastralwebmap-farbe,ch.swisstopo.amtliches-strassenverzeichnis,ch.bfs.gebaeude_wohnungs_register,KML||https://tinyurl.com/yy7ya4g9/FR/2308_bdg_erw.kml" TargetMode="External"/><Relationship Id="rId1881" Type="http://schemas.openxmlformats.org/officeDocument/2006/relationships/hyperlink" Target="https://map.geo.admin.ch/?zoom=13&amp;E=2558510.218&amp;N=1153155.309&amp;layers=ch.kantone.cadastralwebmap-farbe,ch.swisstopo.amtliches-strassenverzeichnis,ch.bfs.gebaeude_wohnungs_register,KML||https://tinyurl.com/yy7ya4g9/FR/2325_bdg_erw.kml" TargetMode="External"/><Relationship Id="rId904" Type="http://schemas.openxmlformats.org/officeDocument/2006/relationships/hyperlink" Target="https://map.geo.admin.ch/?zoom=13&amp;E=2567935&amp;N=1173534&amp;layers=ch.kantone.cadastralwebmap-farbe,ch.swisstopo.amtliches-strassenverzeichnis,ch.bfs.gebaeude_wohnungs_register,KML||https://tinyurl.com/yy7ya4g9/FR/2236_bdg_erw.kml" TargetMode="External"/><Relationship Id="rId1327" Type="http://schemas.openxmlformats.org/officeDocument/2006/relationships/hyperlink" Target="https://map.geo.admin.ch/?zoom=13&amp;E=2586668&amp;N=1185051&amp;layers=ch.kantone.cadastralwebmap-farbe,ch.swisstopo.amtliches-strassenverzeichnis,ch.bfs.gebaeude_wohnungs_register,KML||https://tinyurl.com/yy7ya4g9/FR/2306_bdg_erw.kml" TargetMode="External"/><Relationship Id="rId1534" Type="http://schemas.openxmlformats.org/officeDocument/2006/relationships/hyperlink" Target="https://map.geo.admin.ch/?zoom=13&amp;E=2590667.5&amp;N=1190372.875&amp;layers=ch.kantone.cadastralwebmap-farbe,ch.swisstopo.amtliches-strassenverzeichnis,ch.bfs.gebaeude_wohnungs_register,KML||https://tinyurl.com/yy7ya4g9/FR/2308_bdg_erw.kml" TargetMode="External"/><Relationship Id="rId1741" Type="http://schemas.openxmlformats.org/officeDocument/2006/relationships/hyperlink" Target="https://map.geo.admin.ch/?zoom=13&amp;E=2558491.276&amp;N=1152617.22&amp;layers=ch.kantone.cadastralwebmap-farbe,ch.swisstopo.amtliches-strassenverzeichnis,ch.bfs.gebaeude_wohnungs_register,KML||https://tinyurl.com/yy7ya4g9/FR/2325_bdg_erw.kml" TargetMode="External"/><Relationship Id="rId1979" Type="http://schemas.openxmlformats.org/officeDocument/2006/relationships/hyperlink" Target="https://map.geo.admin.ch/?zoom=13&amp;E=2559813.319&amp;N=1152299.773&amp;layers=ch.kantone.cadastralwebmap-farbe,ch.swisstopo.amtliches-strassenverzeichnis,ch.bfs.gebaeude_wohnungs_register,KML||https://tinyurl.com/yy7ya4g9/FR/2325_bdg_erw.kml" TargetMode="External"/><Relationship Id="rId33" Type="http://schemas.openxmlformats.org/officeDocument/2006/relationships/hyperlink" Target="https://map.geo.admin.ch/?zoom=13&amp;E=2560384.546&amp;N=1183670.382&amp;layers=ch.kantone.cadastralwebmap-farbe,ch.swisstopo.amtliches-strassenverzeichnis,ch.bfs.gebaeude_wohnungs_register,KML||https://tinyurl.com/yy7ya4g9/FR/2016_bdg_erw.kml" TargetMode="External"/><Relationship Id="rId1601" Type="http://schemas.openxmlformats.org/officeDocument/2006/relationships/hyperlink" Target="https://map.geo.admin.ch/?zoom=13&amp;E=2592321.5&amp;N=1190605.375&amp;layers=ch.kantone.cadastralwebmap-farbe,ch.swisstopo.amtliches-strassenverzeichnis,ch.bfs.gebaeude_wohnungs_register,KML||https://tinyurl.com/yy7ya4g9/FR/2308_bdg_erw.kml" TargetMode="External"/><Relationship Id="rId1839" Type="http://schemas.openxmlformats.org/officeDocument/2006/relationships/hyperlink" Target="https://map.geo.admin.ch/?zoom=13&amp;E=2562802.45&amp;N=1152142.804&amp;layers=ch.kantone.cadastralwebmap-farbe,ch.swisstopo.amtliches-strassenverzeichnis,ch.bfs.gebaeude_wohnungs_register,KML||https://tinyurl.com/yy7ya4g9/FR/2325_bdg_erw.kml" TargetMode="External"/><Relationship Id="rId182" Type="http://schemas.openxmlformats.org/officeDocument/2006/relationships/hyperlink" Target="https://map.geo.admin.ch/?zoom=13&amp;E=2559407.182&amp;N=1191390.27&amp;layers=ch.kantone.cadastralwebmap-farbe,ch.swisstopo.amtliches-strassenverzeichnis,ch.bfs.gebaeude_wohnungs_register,KML||https://tinyurl.com/yy7ya4g9/FR/2054_bdg_erw.kml" TargetMode="External"/><Relationship Id="rId1906" Type="http://schemas.openxmlformats.org/officeDocument/2006/relationships/hyperlink" Target="https://map.geo.admin.ch/?zoom=13&amp;E=2561398.349&amp;N=1152376.424&amp;layers=ch.kantone.cadastralwebmap-farbe,ch.swisstopo.amtliches-strassenverzeichnis,ch.bfs.gebaeude_wohnungs_register,KML||https://tinyurl.com/yy7ya4g9/FR/2325_bdg_erw.kml" TargetMode="External"/><Relationship Id="rId487" Type="http://schemas.openxmlformats.org/officeDocument/2006/relationships/hyperlink" Target="https://map.geo.admin.ch/?zoom=13&amp;E=2570258.223&amp;N=1162845.136&amp;layers=ch.kantone.cadastralwebmap-farbe,ch.swisstopo.amtliches-strassenverzeichnis,ch.bfs.gebaeude_wohnungs_register,KML||https://tinyurl.com/yy7ya4g9/FR/2125_bdg_erw.kml" TargetMode="External"/><Relationship Id="rId694" Type="http://schemas.openxmlformats.org/officeDocument/2006/relationships/hyperlink" Target="https://map.geo.admin.ch/?zoom=13&amp;E=2574399.5&amp;N=1184725.875&amp;layers=ch.kantone.cadastralwebmap-farbe,ch.swisstopo.amtliches-strassenverzeichnis,ch.bfs.gebaeude_wohnungs_register,KML||https://tinyurl.com/yy7ya4g9/FR/2183_bdg_erw.kml" TargetMode="External"/><Relationship Id="rId2070" Type="http://schemas.openxmlformats.org/officeDocument/2006/relationships/hyperlink" Target="https://map.geo.admin.ch/?zoom=13&amp;E=2558178&amp;N=1159523.875&amp;layers=ch.kantone.cadastralwebmap-farbe,ch.swisstopo.amtliches-strassenverzeichnis,ch.bfs.gebaeude_wohnungs_register,KML||https://tinyurl.com/yy7ya4g9/FR/2335_bdg_erw.kml" TargetMode="External"/><Relationship Id="rId347" Type="http://schemas.openxmlformats.org/officeDocument/2006/relationships/hyperlink" Target="https://map.geo.admin.ch/?zoom=13&amp;E=2573782.655&amp;N=1162118.149&amp;layers=ch.kantone.cadastralwebmap-farbe,ch.swisstopo.amtliches-strassenverzeichnis,ch.bfs.gebaeude_wohnungs_register,KML||https://tinyurl.com/yy7ya4g9/FR/2124_bdg_erw.kml" TargetMode="External"/><Relationship Id="rId999" Type="http://schemas.openxmlformats.org/officeDocument/2006/relationships/hyperlink" Target="https://map.geo.admin.ch/?zoom=13&amp;E=2572353.42&amp;N=1192678.653&amp;layers=ch.kantone.cadastralwebmap-farbe,ch.swisstopo.amtliches-strassenverzeichnis,ch.bfs.gebaeude_wohnungs_register,KML||https://tinyurl.com/yy7ya4g9/FR/2254_bdg_erw.kml" TargetMode="External"/><Relationship Id="rId1184" Type="http://schemas.openxmlformats.org/officeDocument/2006/relationships/hyperlink" Target="https://map.geo.admin.ch/?zoom=13&amp;E=2574879.655&amp;N=1201040.425&amp;layers=ch.kantone.cadastralwebmap-farbe,ch.swisstopo.amtliches-strassenverzeichnis,ch.bfs.gebaeude_wohnungs_register,KML||https://tinyurl.com/yy7ya4g9/FR/2284_bdg_erw.kml" TargetMode="External"/><Relationship Id="rId2028" Type="http://schemas.openxmlformats.org/officeDocument/2006/relationships/hyperlink" Target="https://map.geo.admin.ch/?zoom=13&amp;E=2558819.168&amp;N=1153012.562&amp;layers=ch.kantone.cadastralwebmap-farbe,ch.swisstopo.amtliches-strassenverzeichnis,ch.bfs.gebaeude_wohnungs_register,KML||https://tinyurl.com/yy7ya4g9/FR/2325_bdg_erw.kml" TargetMode="External"/><Relationship Id="rId554" Type="http://schemas.openxmlformats.org/officeDocument/2006/relationships/hyperlink" Target="https://map.geo.admin.ch/?zoom=13&amp;E=2571366.353&amp;N=1167257.444&amp;layers=ch.kantone.cadastralwebmap-farbe,ch.swisstopo.amtliches-strassenverzeichnis,ch.bfs.gebaeude_wohnungs_register,KML||https://tinyurl.com/yy7ya4g9/FR/2140_bdg_erw.kml" TargetMode="External"/><Relationship Id="rId761" Type="http://schemas.openxmlformats.org/officeDocument/2006/relationships/hyperlink" Target="https://map.geo.admin.ch/?zoom=13&amp;E=2578986.618&amp;N=1180831.079&amp;layers=ch.kantone.cadastralwebmap-farbe,ch.swisstopo.amtliches-strassenverzeichnis,ch.bfs.gebaeude_wohnungs_register,KML||https://tinyurl.com/yy7ya4g9/FR/2206_bdg_erw.kml" TargetMode="External"/><Relationship Id="rId859" Type="http://schemas.openxmlformats.org/officeDocument/2006/relationships/hyperlink" Target="https://map.geo.admin.ch/?zoom=13&amp;E=2566659.545&amp;N=1178196.205&amp;layers=ch.kantone.cadastralwebmap-farbe,ch.swisstopo.amtliches-strassenverzeichnis,ch.bfs.gebaeude_wohnungs_register,KML||https://tinyurl.com/yy7ya4g9/FR/2234_bdg_erw.kml" TargetMode="External"/><Relationship Id="rId1391" Type="http://schemas.openxmlformats.org/officeDocument/2006/relationships/hyperlink" Target="https://map.geo.admin.ch/?zoom=13&amp;E=2590104.25&amp;N=1192484.125&amp;layers=ch.kantone.cadastralwebmap-farbe,ch.swisstopo.amtliches-strassenverzeichnis,ch.bfs.gebaeude_wohnungs_register,KML||https://tinyurl.com/yy7ya4g9/FR/2308_bdg_erw.kml" TargetMode="External"/><Relationship Id="rId1489" Type="http://schemas.openxmlformats.org/officeDocument/2006/relationships/hyperlink" Target="https://map.geo.admin.ch/?zoom=13&amp;E=2589434.5&amp;N=1189503.875&amp;layers=ch.kantone.cadastralwebmap-farbe,ch.swisstopo.amtliches-strassenverzeichnis,ch.bfs.gebaeude_wohnungs_register,KML||https://tinyurl.com/yy7ya4g9/FR/2308_bdg_erw.kml" TargetMode="External"/><Relationship Id="rId1696" Type="http://schemas.openxmlformats.org/officeDocument/2006/relationships/hyperlink" Target="https://map.geo.admin.ch/?zoom=13&amp;E=2590573&amp;N=1193267&amp;layers=ch.kantone.cadastralwebmap-farbe,ch.swisstopo.amtliches-strassenverzeichnis,ch.bfs.gebaeude_wohnungs_register,KML||https://tinyurl.com/yy7ya4g9/FR/2309_bdg_erw.kml" TargetMode="External"/><Relationship Id="rId207" Type="http://schemas.openxmlformats.org/officeDocument/2006/relationships/hyperlink" Target="https://map.geo.admin.ch/?zoom=13&amp;E=2551668.637&amp;N=1185284.452&amp;layers=ch.kantone.cadastralwebmap-farbe,ch.swisstopo.amtliches-strassenverzeichnis,ch.bfs.gebaeude_wohnungs_register,KML||https://tinyurl.com/yy7ya4g9/FR/2055_bdg_erw.kml" TargetMode="External"/><Relationship Id="rId414" Type="http://schemas.openxmlformats.org/officeDocument/2006/relationships/hyperlink" Target="https://map.geo.admin.ch/?zoom=13&amp;E=2571173.656&amp;N=1162944.748&amp;layers=ch.kantone.cadastralwebmap-farbe,ch.swisstopo.amtliches-strassenverzeichnis,ch.bfs.gebaeude_wohnungs_register,KML||https://tinyurl.com/yy7ya4g9/FR/2125_bdg_erw.kml" TargetMode="External"/><Relationship Id="rId621" Type="http://schemas.openxmlformats.org/officeDocument/2006/relationships/hyperlink" Target="https://map.geo.admin.ch/?zoom=13&amp;E=2565745.913&amp;N=1163596.011&amp;layers=ch.kantone.cadastralwebmap-farbe,ch.swisstopo.amtliches-strassenverzeichnis,ch.bfs.gebaeude_wohnungs_register,KML||https://tinyurl.com/yy7ya4g9/FR/2155_bdg_erw.kml" TargetMode="External"/><Relationship Id="rId1044" Type="http://schemas.openxmlformats.org/officeDocument/2006/relationships/hyperlink" Target="https://map.geo.admin.ch/?zoom=13&amp;E=2576775.839&amp;N=1192234.87&amp;layers=ch.kantone.cadastralwebmap-farbe,ch.swisstopo.amtliches-strassenverzeichnis,ch.bfs.gebaeude_wohnungs_register,KML||https://tinyurl.com/yy7ya4g9/FR/2262_bdg_erw.kml" TargetMode="External"/><Relationship Id="rId1251" Type="http://schemas.openxmlformats.org/officeDocument/2006/relationships/hyperlink" Target="https://map.geo.admin.ch/?zoom=13&amp;E=2582724&amp;N=1178334&amp;layers=ch.kantone.cadastralwebmap-farbe,ch.swisstopo.amtliches-strassenverzeichnis,ch.bfs.gebaeude_wohnungs_register,KML||https://tinyurl.com/yy7ya4g9/FR/2294_bdg_erw.kml" TargetMode="External"/><Relationship Id="rId1349" Type="http://schemas.openxmlformats.org/officeDocument/2006/relationships/hyperlink" Target="https://map.geo.admin.ch/?zoom=13&amp;E=2590499.18&amp;N=1189987.5&amp;layers=ch.kantone.cadastralwebmap-farbe,ch.swisstopo.amtliches-strassenverzeichnis,ch.bfs.gebaeude_wohnungs_register,KML||https://tinyurl.com/yy7ya4g9/FR/2308_bdg_erw.kml" TargetMode="External"/><Relationship Id="rId719" Type="http://schemas.openxmlformats.org/officeDocument/2006/relationships/hyperlink" Target="https://map.geo.admin.ch/?zoom=13&amp;E=2578628.219&amp;N=1182968.431&amp;layers=ch.kantone.cadastralwebmap-farbe,ch.swisstopo.amtliches-strassenverzeichnis,ch.bfs.gebaeude_wohnungs_register,KML||https://tinyurl.com/yy7ya4g9/FR/2196_bdg_erw.kml" TargetMode="External"/><Relationship Id="rId926" Type="http://schemas.openxmlformats.org/officeDocument/2006/relationships/hyperlink" Target="https://map.geo.admin.ch/?zoom=13&amp;E=2566255.96&amp;N=1180149.427&amp;layers=ch.kantone.cadastralwebmap-farbe,ch.swisstopo.amtliches-strassenverzeichnis,ch.bfs.gebaeude_wohnungs_register,KML||https://tinyurl.com/yy7ya4g9/FR/2237_bdg_erw.kml" TargetMode="External"/><Relationship Id="rId1111" Type="http://schemas.openxmlformats.org/officeDocument/2006/relationships/hyperlink" Target="https://map.geo.admin.ch/?zoom=13&amp;E=2577608&amp;N=1198962&amp;layers=ch.kantone.cadastralwebmap-farbe,ch.swisstopo.amtliches-strassenverzeichnis,ch.bfs.gebaeude_wohnungs_register,KML||https://tinyurl.com/yy7ya4g9/FR/2275_bdg_erw.kml" TargetMode="External"/><Relationship Id="rId1556" Type="http://schemas.openxmlformats.org/officeDocument/2006/relationships/hyperlink" Target="https://map.geo.admin.ch/?zoom=13&amp;E=2591693.75&amp;N=1191116.375&amp;layers=ch.kantone.cadastralwebmap-farbe,ch.swisstopo.amtliches-strassenverzeichnis,ch.bfs.gebaeude_wohnungs_register,KML||https://tinyurl.com/yy7ya4g9/FR/2308_bdg_erw.kml" TargetMode="External"/><Relationship Id="rId1763" Type="http://schemas.openxmlformats.org/officeDocument/2006/relationships/hyperlink" Target="https://map.geo.admin.ch/?zoom=13&amp;E=2558879.616&amp;N=1153355.291&amp;layers=ch.kantone.cadastralwebmap-farbe,ch.swisstopo.amtliches-strassenverzeichnis,ch.bfs.gebaeude_wohnungs_register,KML||https://tinyurl.com/yy7ya4g9/FR/2325_bdg_erw.kml" TargetMode="External"/><Relationship Id="rId1970" Type="http://schemas.openxmlformats.org/officeDocument/2006/relationships/hyperlink" Target="https://map.geo.admin.ch/?zoom=13&amp;E=2560908.014&amp;N=1150723.271&amp;layers=ch.kantone.cadastralwebmap-farbe,ch.swisstopo.amtliches-strassenverzeichnis,ch.bfs.gebaeude_wohnungs_register,KML||https://tinyurl.com/yy7ya4g9/FR/2325_bdg_erw.kml" TargetMode="External"/><Relationship Id="rId55" Type="http://schemas.openxmlformats.org/officeDocument/2006/relationships/hyperlink" Target="https://map.geo.admin.ch/?zoom=13&amp;E=2565862.863&amp;N=1184758.739&amp;layers=ch.kantone.cadastralwebmap-farbe,ch.swisstopo.amtliches-strassenverzeichnis,ch.bfs.gebaeude_wohnungs_register,KML||https://tinyurl.com/yy7ya4g9/FR/2029_bdg_erw.kml" TargetMode="External"/><Relationship Id="rId1209" Type="http://schemas.openxmlformats.org/officeDocument/2006/relationships/hyperlink" Target="https://map.geo.admin.ch/?zoom=13&amp;E=2573246.488&amp;N=1199754.099&amp;layers=ch.kantone.cadastralwebmap-farbe,ch.swisstopo.amtliches-strassenverzeichnis,ch.bfs.gebaeude_wohnungs_register,KML||https://tinyurl.com/yy7ya4g9/FR/2284_bdg_erw.kml" TargetMode="External"/><Relationship Id="rId1416" Type="http://schemas.openxmlformats.org/officeDocument/2006/relationships/hyperlink" Target="https://map.geo.admin.ch/?zoom=13&amp;E=2590563.25&amp;N=1190372.875&amp;layers=ch.kantone.cadastralwebmap-farbe,ch.swisstopo.amtliches-strassenverzeichnis,ch.bfs.gebaeude_wohnungs_register,KML||https://tinyurl.com/yy7ya4g9/FR/2308_bdg_erw.kml" TargetMode="External"/><Relationship Id="rId1623" Type="http://schemas.openxmlformats.org/officeDocument/2006/relationships/hyperlink" Target="https://map.geo.admin.ch/?zoom=13&amp;E=2593393&amp;N=1192021.625&amp;layers=ch.kantone.cadastralwebmap-farbe,ch.swisstopo.amtliches-strassenverzeichnis,ch.bfs.gebaeude_wohnungs_register,KML||https://tinyurl.com/yy7ya4g9/FR/2308_bdg_erw.kml" TargetMode="External"/><Relationship Id="rId1830" Type="http://schemas.openxmlformats.org/officeDocument/2006/relationships/hyperlink" Target="https://map.geo.admin.ch/?zoom=13&amp;E=2558385.829&amp;N=1153832.43&amp;layers=ch.kantone.cadastralwebmap-farbe,ch.swisstopo.amtliches-strassenverzeichnis,ch.bfs.gebaeude_wohnungs_register,KML||https://tinyurl.com/yy7ya4g9/FR/2325_bdg_erw.kml" TargetMode="External"/><Relationship Id="rId1928" Type="http://schemas.openxmlformats.org/officeDocument/2006/relationships/hyperlink" Target="https://map.geo.admin.ch/?zoom=13&amp;E=2558492.039&amp;N=1153282.05&amp;layers=ch.kantone.cadastralwebmap-farbe,ch.swisstopo.amtliches-strassenverzeichnis,ch.bfs.gebaeude_wohnungs_register,KML||https://tinyurl.com/yy7ya4g9/FR/2325_bdg_erw.kml" TargetMode="External"/><Relationship Id="rId271" Type="http://schemas.openxmlformats.org/officeDocument/2006/relationships/hyperlink" Target="https://map.geo.admin.ch/?zoom=13&amp;E=2553074.364&amp;N=1163721.085&amp;layers=ch.kantone.cadastralwebmap-farbe,ch.swisstopo.amtliches-strassenverzeichnis,ch.bfs.gebaeude_wohnungs_register,KML||https://tinyurl.com/yy7ya4g9/FR/2097_bdg_erw.kml" TargetMode="External"/><Relationship Id="rId131" Type="http://schemas.openxmlformats.org/officeDocument/2006/relationships/hyperlink" Target="https://map.geo.admin.ch/?zoom=13&amp;E=2567558.825&amp;N=1189948.949&amp;layers=ch.kantone.cadastralwebmap-farbe,ch.swisstopo.amtliches-strassenverzeichnis,ch.bfs.gebaeude_wohnungs_register,KML||https://tinyurl.com/yy7ya4g9/FR/2053_bdg_erw.kml" TargetMode="External"/><Relationship Id="rId369" Type="http://schemas.openxmlformats.org/officeDocument/2006/relationships/hyperlink" Target="https://map.geo.admin.ch/?zoom=13&amp;E=2573738.655&amp;N=1162195.148&amp;layers=ch.kantone.cadastralwebmap-farbe,ch.swisstopo.amtliches-strassenverzeichnis,ch.bfs.gebaeude_wohnungs_register,KML||https://tinyurl.com/yy7ya4g9/FR/2124_bdg_erw.kml" TargetMode="External"/><Relationship Id="rId576" Type="http://schemas.openxmlformats.org/officeDocument/2006/relationships/hyperlink" Target="https://map.geo.admin.ch/?zoom=13&amp;E=2571429&amp;N=1165137&amp;layers=ch.kantone.cadastralwebmap-farbe,ch.swisstopo.amtliches-strassenverzeichnis,ch.bfs.gebaeude_wohnungs_register,KML||https://tinyurl.com/yy7ya4g9/FR/2148_bdg_erw.kml" TargetMode="External"/><Relationship Id="rId783" Type="http://schemas.openxmlformats.org/officeDocument/2006/relationships/hyperlink" Target="https://map.geo.admin.ch/?zoom=13&amp;E=2571126.392&amp;N=1179401.197&amp;layers=ch.kantone.cadastralwebmap-farbe,ch.swisstopo.amtliches-strassenverzeichnis,ch.bfs.gebaeude_wohnungs_register,KML||https://tinyurl.com/yy7ya4g9/FR/2211_bdg_erw.kml" TargetMode="External"/><Relationship Id="rId990" Type="http://schemas.openxmlformats.org/officeDocument/2006/relationships/hyperlink" Target="https://map.geo.admin.ch/?zoom=13&amp;E=2577012.953&amp;N=1187996.301&amp;layers=ch.kantone.cadastralwebmap-farbe,ch.swisstopo.amtliches-strassenverzeichnis,ch.bfs.gebaeude_wohnungs_register,KML||https://tinyurl.com/yy7ya4g9/FR/2254_bdg_erw.kml" TargetMode="External"/><Relationship Id="rId229" Type="http://schemas.openxmlformats.org/officeDocument/2006/relationships/hyperlink" Target="https://map.geo.admin.ch/?zoom=13&amp;E=2551794.934&amp;N=1162517.706&amp;layers=ch.kantone.cadastralwebmap-farbe,ch.swisstopo.amtliches-strassenverzeichnis,ch.bfs.gebaeude_wohnungs_register,KML||https://tinyurl.com/yy7ya4g9/FR/2072_bdg_erw.kml" TargetMode="External"/><Relationship Id="rId436" Type="http://schemas.openxmlformats.org/officeDocument/2006/relationships/hyperlink" Target="https://map.geo.admin.ch/?zoom=13&amp;E=2571103.619&amp;N=1161956.181&amp;layers=ch.kantone.cadastralwebmap-farbe,ch.swisstopo.amtliches-strassenverzeichnis,ch.bfs.gebaeude_wohnungs_register,KML||https://tinyurl.com/yy7ya4g9/FR/2125_bdg_erw.kml" TargetMode="External"/><Relationship Id="rId643" Type="http://schemas.openxmlformats.org/officeDocument/2006/relationships/hyperlink" Target="https://map.geo.admin.ch/?zoom=13&amp;E=2570596.964&amp;N=1156602.905&amp;layers=ch.kantone.cadastralwebmap-farbe,ch.swisstopo.amtliches-strassenverzeichnis,ch.bfs.gebaeude_wohnungs_register,KML||https://tinyurl.com/yy7ya4g9/FR/2162_bdg_erw.kml" TargetMode="External"/><Relationship Id="rId1066" Type="http://schemas.openxmlformats.org/officeDocument/2006/relationships/hyperlink" Target="https://map.geo.admin.ch/?zoom=13&amp;E=2582199.334&amp;N=1202926.473&amp;layers=ch.kantone.cadastralwebmap-farbe,ch.swisstopo.amtliches-strassenverzeichnis,ch.bfs.gebaeude_wohnungs_register,KML||https://tinyurl.com/yy7ya4g9/FR/2265_bdg_erw.kml" TargetMode="External"/><Relationship Id="rId1273" Type="http://schemas.openxmlformats.org/officeDocument/2006/relationships/hyperlink" Target="https://map.geo.admin.ch/?zoom=13&amp;E=2586998&amp;N=1167909&amp;layers=ch.kantone.cadastralwebmap-farbe,ch.swisstopo.amtliches-strassenverzeichnis,ch.bfs.gebaeude_wohnungs_register,KML||https://tinyurl.com/yy7ya4g9/FR/2299_bdg_erw.kml" TargetMode="External"/><Relationship Id="rId1480" Type="http://schemas.openxmlformats.org/officeDocument/2006/relationships/hyperlink" Target="https://map.geo.admin.ch/?zoom=13&amp;E=2590641.75&amp;N=1190836.625&amp;layers=ch.kantone.cadastralwebmap-farbe,ch.swisstopo.amtliches-strassenverzeichnis,ch.bfs.gebaeude_wohnungs_register,KML||https://tinyurl.com/yy7ya4g9/FR/2308_bdg_erw.kml" TargetMode="External"/><Relationship Id="rId850" Type="http://schemas.openxmlformats.org/officeDocument/2006/relationships/hyperlink" Target="https://map.geo.admin.ch/?zoom=13&amp;E=2576968.098&amp;N=1183725.96&amp;layers=ch.kantone.cadastralwebmap-farbe,ch.swisstopo.amtliches-strassenverzeichnis,ch.bfs.gebaeude_wohnungs_register,KML||https://tinyurl.com/yy7ya4g9/FR/2228_bdg_erw.kml" TargetMode="External"/><Relationship Id="rId948" Type="http://schemas.openxmlformats.org/officeDocument/2006/relationships/hyperlink" Target="https://map.geo.admin.ch/?zoom=13&amp;E=2577164.984&amp;N=1176768.756&amp;layers=ch.kantone.cadastralwebmap-farbe,ch.swisstopo.amtliches-strassenverzeichnis,ch.bfs.gebaeude_wohnungs_register,KML||https://tinyurl.com/yy7ya4g9/FR/2238_bdg_erw.kml" TargetMode="External"/><Relationship Id="rId1133" Type="http://schemas.openxmlformats.org/officeDocument/2006/relationships/hyperlink" Target="https://map.geo.admin.ch/?zoom=13&amp;E=2576409.948&amp;N=1197769.969&amp;layers=ch.kantone.cadastralwebmap-farbe,ch.swisstopo.amtliches-strassenverzeichnis,ch.bfs.gebaeude_wohnungs_register,KML||https://tinyurl.com/yy7ya4g9/FR/2275_bdg_erw.kml" TargetMode="External"/><Relationship Id="rId1578" Type="http://schemas.openxmlformats.org/officeDocument/2006/relationships/hyperlink" Target="https://map.geo.admin.ch/?zoom=13&amp;E=2590565.25&amp;N=1190268.375&amp;layers=ch.kantone.cadastralwebmap-farbe,ch.swisstopo.amtliches-strassenverzeichnis,ch.bfs.gebaeude_wohnungs_register,KML||https://tinyurl.com/yy7ya4g9/FR/2308_bdg_erw.kml" TargetMode="External"/><Relationship Id="rId1785" Type="http://schemas.openxmlformats.org/officeDocument/2006/relationships/hyperlink" Target="https://map.geo.admin.ch/?zoom=13&amp;E=2559960.724&amp;N=1153224.016&amp;layers=ch.kantone.cadastralwebmap-farbe,ch.swisstopo.amtliches-strassenverzeichnis,ch.bfs.gebaeude_wohnungs_register,KML||https://tinyurl.com/yy7ya4g9/FR/2325_bdg_erw.kml" TargetMode="External"/><Relationship Id="rId1992" Type="http://schemas.openxmlformats.org/officeDocument/2006/relationships/hyperlink" Target="https://map.geo.admin.ch/?zoom=13&amp;E=2561419.587&amp;N=1153957.49&amp;layers=ch.kantone.cadastralwebmap-farbe,ch.swisstopo.amtliches-strassenverzeichnis,ch.bfs.gebaeude_wohnungs_register,KML||https://tinyurl.com/yy7ya4g9/FR/2325_bdg_erw.kml" TargetMode="External"/><Relationship Id="rId77" Type="http://schemas.openxmlformats.org/officeDocument/2006/relationships/hyperlink" Target="https://map.geo.admin.ch/?zoom=13&amp;E=2565372&amp;N=1192656&amp;layers=ch.kantone.cadastralwebmap-farbe,ch.swisstopo.amtliches-strassenverzeichnis,ch.bfs.gebaeude_wohnungs_register,KML||https://tinyurl.com/yy7ya4g9/FR/2041_bdg_erw.kml" TargetMode="External"/><Relationship Id="rId503" Type="http://schemas.openxmlformats.org/officeDocument/2006/relationships/hyperlink" Target="https://map.geo.admin.ch/?zoom=13&amp;E=2575311.915&amp;N=1167564.513&amp;layers=ch.kantone.cadastralwebmap-farbe,ch.swisstopo.amtliches-strassenverzeichnis,ch.bfs.gebaeude_wohnungs_register,KML||https://tinyurl.com/yy7ya4g9/FR/2129_bdg_erw.kml" TargetMode="External"/><Relationship Id="rId710" Type="http://schemas.openxmlformats.org/officeDocument/2006/relationships/hyperlink" Target="https://map.geo.admin.ch/?zoom=13&amp;E=2577791&amp;N=1182962&amp;layers=ch.kantone.cadastralwebmap-farbe,ch.swisstopo.amtliches-strassenverzeichnis,ch.bfs.gebaeude_wohnungs_register,KML||https://tinyurl.com/yy7ya4g9/FR/2196_bdg_erw.kml" TargetMode="External"/><Relationship Id="rId808" Type="http://schemas.openxmlformats.org/officeDocument/2006/relationships/hyperlink" Target="https://map.geo.admin.ch/?zoom=13&amp;E=2576904.766&amp;N=1174925.071&amp;layers=ch.kantone.cadastralwebmap-farbe,ch.swisstopo.amtliches-strassenverzeichnis,ch.bfs.gebaeude_wohnungs_register,KML||https://tinyurl.com/yy7ya4g9/FR/2226_bdg_erw.kml" TargetMode="External"/><Relationship Id="rId1340" Type="http://schemas.openxmlformats.org/officeDocument/2006/relationships/hyperlink" Target="https://map.geo.admin.ch/?zoom=13&amp;E=2593016.05&amp;N=1192176.046&amp;layers=ch.kantone.cadastralwebmap-farbe,ch.swisstopo.amtliches-strassenverzeichnis,ch.bfs.gebaeude_wohnungs_register,KML||https://tinyurl.com/yy7ya4g9/FR/2308_bdg_erw.kml" TargetMode="External"/><Relationship Id="rId1438" Type="http://schemas.openxmlformats.org/officeDocument/2006/relationships/hyperlink" Target="https://map.geo.admin.ch/?zoom=13&amp;E=2590040.25&amp;N=1190980.375&amp;layers=ch.kantone.cadastralwebmap-farbe,ch.swisstopo.amtliches-strassenverzeichnis,ch.bfs.gebaeude_wohnungs_register,KML||https://tinyurl.com/yy7ya4g9/FR/2308_bdg_erw.kml" TargetMode="External"/><Relationship Id="rId1645" Type="http://schemas.openxmlformats.org/officeDocument/2006/relationships/hyperlink" Target="https://map.geo.admin.ch/?zoom=13&amp;E=2590413.5&amp;N=1190263.625&amp;layers=ch.kantone.cadastralwebmap-farbe,ch.swisstopo.amtliches-strassenverzeichnis,ch.bfs.gebaeude_wohnungs_register,KML||https://tinyurl.com/yy7ya4g9/FR/2308_bdg_erw.kml" TargetMode="External"/><Relationship Id="rId1200" Type="http://schemas.openxmlformats.org/officeDocument/2006/relationships/hyperlink" Target="https://map.geo.admin.ch/?zoom=13&amp;E=2572451.166&amp;N=1199890.04&amp;layers=ch.kantone.cadastralwebmap-farbe,ch.swisstopo.amtliches-strassenverzeichnis,ch.bfs.gebaeude_wohnungs_register,KML||https://tinyurl.com/yy7ya4g9/FR/2284_bdg_erw.kml" TargetMode="External"/><Relationship Id="rId1852" Type="http://schemas.openxmlformats.org/officeDocument/2006/relationships/hyperlink" Target="https://map.geo.admin.ch/?zoom=13&amp;E=2558194.405&amp;N=1153054.815&amp;layers=ch.kantone.cadastralwebmap-farbe,ch.swisstopo.amtliches-strassenverzeichnis,ch.bfs.gebaeude_wohnungs_register,KML||https://tinyurl.com/yy7ya4g9/FR/2325_bdg_erw.kml" TargetMode="External"/><Relationship Id="rId1505" Type="http://schemas.openxmlformats.org/officeDocument/2006/relationships/hyperlink" Target="https://map.geo.admin.ch/?zoom=13&amp;E=2590592.75&amp;N=1190224.875&amp;layers=ch.kantone.cadastralwebmap-farbe,ch.swisstopo.amtliches-strassenverzeichnis,ch.bfs.gebaeude_wohnungs_register,KML||https://tinyurl.com/yy7ya4g9/FR/2308_bdg_erw.kml" TargetMode="External"/><Relationship Id="rId1712" Type="http://schemas.openxmlformats.org/officeDocument/2006/relationships/hyperlink" Target="https://map.geo.admin.ch/?zoom=13&amp;E=2554556.149&amp;N=1151323.907&amp;layers=ch.kantone.cadastralwebmap-farbe,ch.swisstopo.amtliches-strassenverzeichnis,ch.bfs.gebaeude_wohnungs_register,KML||https://tinyurl.com/yy7ya4g9/FR/2321_bdg_erw.kml" TargetMode="External"/><Relationship Id="rId293" Type="http://schemas.openxmlformats.org/officeDocument/2006/relationships/hyperlink" Target="https://map.geo.admin.ch/?zoom=13&amp;E=2561089&amp;N=1167105&amp;layers=ch.kantone.cadastralwebmap-farbe,ch.swisstopo.amtliches-strassenverzeichnis,ch.bfs.gebaeude_wohnungs_register,KML||https://tinyurl.com/yy7ya4g9/FR/2113_bdg_erw.kml" TargetMode="External"/><Relationship Id="rId153" Type="http://schemas.openxmlformats.org/officeDocument/2006/relationships/hyperlink" Target="https://map.geo.admin.ch/?zoom=13&amp;E=2555449.708&amp;N=1188923.299&amp;layers=ch.kantone.cadastralwebmap-farbe,ch.swisstopo.amtliches-strassenverzeichnis,ch.bfs.gebaeude_wohnungs_register,KML||https://tinyurl.com/yy7ya4g9/FR/2054_bdg_erw.kml" TargetMode="External"/><Relationship Id="rId360" Type="http://schemas.openxmlformats.org/officeDocument/2006/relationships/hyperlink" Target="https://map.geo.admin.ch/?zoom=13&amp;E=2573768.655&amp;N=1162216.147&amp;layers=ch.kantone.cadastralwebmap-farbe,ch.swisstopo.amtliches-strassenverzeichnis,ch.bfs.gebaeude_wohnungs_register,KML||https://tinyurl.com/yy7ya4g9/FR/2124_bdg_erw.kml" TargetMode="External"/><Relationship Id="rId598" Type="http://schemas.openxmlformats.org/officeDocument/2006/relationships/hyperlink" Target="https://map.geo.admin.ch/?zoom=13&amp;E=2571522.264&amp;N=1165316.785&amp;layers=ch.kantone.cadastralwebmap-farbe,ch.swisstopo.amtliches-strassenverzeichnis,ch.bfs.gebaeude_wohnungs_register,KML||https://tinyurl.com/yy7ya4g9/FR/2148_bdg_erw.kml" TargetMode="External"/><Relationship Id="rId2041" Type="http://schemas.openxmlformats.org/officeDocument/2006/relationships/hyperlink" Target="https://map.geo.admin.ch/?zoom=13&amp;E=2561161.057&amp;N=1153514.906&amp;layers=ch.kantone.cadastralwebmap-farbe,ch.swisstopo.amtliches-strassenverzeichnis,ch.bfs.gebaeude_wohnungs_register,KML||https://tinyurl.com/yy7ya4g9/FR/2325_bdg_erw.kml" TargetMode="External"/><Relationship Id="rId220" Type="http://schemas.openxmlformats.org/officeDocument/2006/relationships/hyperlink" Target="https://map.geo.admin.ch/?zoom=13&amp;E=2551940.028&amp;N=1161496.688&amp;layers=ch.kantone.cadastralwebmap-farbe,ch.swisstopo.amtliches-strassenverzeichnis,ch.bfs.gebaeude_wohnungs_register,KML||https://tinyurl.com/yy7ya4g9/FR/2072_bdg_erw.kml" TargetMode="External"/><Relationship Id="rId458" Type="http://schemas.openxmlformats.org/officeDocument/2006/relationships/hyperlink" Target="https://map.geo.admin.ch/?zoom=13&amp;E=2569457.256&amp;N=1163484.877&amp;layers=ch.kantone.cadastralwebmap-farbe,ch.swisstopo.amtliches-strassenverzeichnis,ch.bfs.gebaeude_wohnungs_register,KML||https://tinyurl.com/yy7ya4g9/FR/2125_bdg_erw.kml" TargetMode="External"/><Relationship Id="rId665" Type="http://schemas.openxmlformats.org/officeDocument/2006/relationships/hyperlink" Target="https://map.geo.admin.ch/?zoom=13&amp;E=2580198.276&amp;N=1165104.697&amp;layers=ch.kantone.cadastralwebmap-farbe,ch.swisstopo.amtliches-strassenverzeichnis,ch.bfs.gebaeude_wohnungs_register,KML||https://tinyurl.com/yy7ya4g9/FR/2163_bdg_erw.kml" TargetMode="External"/><Relationship Id="rId872" Type="http://schemas.openxmlformats.org/officeDocument/2006/relationships/hyperlink" Target="https://map.geo.admin.ch/?zoom=13&amp;E=2575976&amp;N=1187234&amp;layers=ch.kantone.cadastralwebmap-farbe,ch.swisstopo.amtliches-strassenverzeichnis,ch.bfs.gebaeude_wohnungs_register,KML||https://tinyurl.com/yy7ya4g9/FR/2235_bdg_erw.kml" TargetMode="External"/><Relationship Id="rId1088" Type="http://schemas.openxmlformats.org/officeDocument/2006/relationships/hyperlink" Target="https://map.geo.admin.ch/?zoom=13&amp;E=2574851.419&amp;N=1197010.406&amp;layers=ch.kantone.cadastralwebmap-farbe,ch.swisstopo.amtliches-strassenverzeichnis,ch.bfs.gebaeude_wohnungs_register,KML||https://tinyurl.com/yy7ya4g9/FR/2271_bdg_erw.kml" TargetMode="External"/><Relationship Id="rId1295" Type="http://schemas.openxmlformats.org/officeDocument/2006/relationships/hyperlink" Target="https://map.geo.admin.ch/?zoom=13&amp;E=2584890&amp;N=1175980&amp;layers=ch.kantone.cadastralwebmap-farbe,ch.swisstopo.amtliches-strassenverzeichnis,ch.bfs.gebaeude_wohnungs_register,KML||https://tinyurl.com/yy7ya4g9/FR/2300_bdg_erw.kml" TargetMode="External"/><Relationship Id="rId318" Type="http://schemas.openxmlformats.org/officeDocument/2006/relationships/hyperlink" Target="https://map.geo.admin.ch/?zoom=13&amp;E=2564767.501&amp;N=1176429.363&amp;layers=ch.kantone.cadastralwebmap-farbe,ch.swisstopo.amtliches-strassenverzeichnis,ch.bfs.gebaeude_wohnungs_register,KML||https://tinyurl.com/yy7ya4g9/FR/2117_bdg_erw.kml" TargetMode="External"/><Relationship Id="rId525" Type="http://schemas.openxmlformats.org/officeDocument/2006/relationships/hyperlink" Target="https://map.geo.admin.ch/?zoom=13&amp;E=2572883.22&amp;N=1159313.062&amp;layers=ch.kantone.cadastralwebmap-farbe,ch.swisstopo.amtliches-strassenverzeichnis,ch.bfs.gebaeude_wohnungs_register,KML||https://tinyurl.com/yy7ya4g9/FR/2135_bdg_erw.kml" TargetMode="External"/><Relationship Id="rId732" Type="http://schemas.openxmlformats.org/officeDocument/2006/relationships/hyperlink" Target="https://map.geo.admin.ch/?zoom=13&amp;E=2572105&amp;N=1186970&amp;layers=ch.kantone.cadastralwebmap-farbe,ch.swisstopo.amtliches-strassenverzeichnis,ch.bfs.gebaeude_wohnungs_register,KML||https://tinyurl.com/yy7ya4g9/FR/2200_bdg_erw.kml" TargetMode="External"/><Relationship Id="rId1155" Type="http://schemas.openxmlformats.org/officeDocument/2006/relationships/hyperlink" Target="https://map.geo.admin.ch/?zoom=13&amp;E=2578741.665&amp;N=1200041.753&amp;layers=ch.kantone.cadastralwebmap-farbe,ch.swisstopo.amtliches-strassenverzeichnis,ch.bfs.gebaeude_wohnungs_register,KML||https://tinyurl.com/yy7ya4g9/FR/2275_bdg_erw.kml" TargetMode="External"/><Relationship Id="rId1362" Type="http://schemas.openxmlformats.org/officeDocument/2006/relationships/hyperlink" Target="https://map.geo.admin.ch/?zoom=13&amp;E=2591872.71&amp;N=1191672.06&amp;layers=ch.kantone.cadastralwebmap-farbe,ch.swisstopo.amtliches-strassenverzeichnis,ch.bfs.gebaeude_wohnungs_register,KML||https://tinyurl.com/yy7ya4g9/FR/2308_bdg_erw.kml" TargetMode="External"/><Relationship Id="rId99" Type="http://schemas.openxmlformats.org/officeDocument/2006/relationships/hyperlink" Target="https://map.geo.admin.ch/?zoom=13&amp;E=2555000.422&amp;N=1183456.28&amp;layers=ch.kantone.cadastralwebmap-farbe,ch.swisstopo.amtliches-strassenverzeichnis,ch.bfs.gebaeude_wohnungs_register,KML||https://tinyurl.com/yy7ya4g9/FR/2050_bdg_erw.kml" TargetMode="External"/><Relationship Id="rId1015" Type="http://schemas.openxmlformats.org/officeDocument/2006/relationships/hyperlink" Target="https://map.geo.admin.ch/?zoom=13&amp;E=2573814.697&amp;N=1195610.194&amp;layers=ch.kantone.cadastralwebmap-farbe,ch.swisstopo.amtliches-strassenverzeichnis,ch.bfs.gebaeude_wohnungs_register,KML||https://tinyurl.com/yy7ya4g9/FR/2261_bdg_erw.kml" TargetMode="External"/><Relationship Id="rId1222" Type="http://schemas.openxmlformats.org/officeDocument/2006/relationships/hyperlink" Target="https://map.geo.admin.ch/?zoom=13&amp;E=2588023&amp;N=1177425.5&amp;layers=ch.kantone.cadastralwebmap-farbe,ch.swisstopo.amtliches-strassenverzeichnis,ch.bfs.gebaeude_wohnungs_register,KML||https://tinyurl.com/yy7ya4g9/FR/2292_bdg_erw.kml" TargetMode="External"/><Relationship Id="rId1667" Type="http://schemas.openxmlformats.org/officeDocument/2006/relationships/hyperlink" Target="https://map.geo.admin.ch/?zoom=13&amp;E=2590254.2&amp;N=1190330.78&amp;layers=ch.kantone.cadastralwebmap-farbe,ch.swisstopo.amtliches-strassenverzeichnis,ch.bfs.gebaeude_wohnungs_register,KML||https://tinyurl.com/yy7ya4g9/FR/2308_bdg_erw.kml" TargetMode="External"/><Relationship Id="rId1874" Type="http://schemas.openxmlformats.org/officeDocument/2006/relationships/hyperlink" Target="https://map.geo.admin.ch/?zoom=13&amp;E=2563415.573&amp;N=1151843.371&amp;layers=ch.kantone.cadastralwebmap-farbe,ch.swisstopo.amtliches-strassenverzeichnis,ch.bfs.gebaeude_wohnungs_register,KML||https://tinyurl.com/yy7ya4g9/FR/2325_bdg_erw.kml" TargetMode="External"/><Relationship Id="rId1527" Type="http://schemas.openxmlformats.org/officeDocument/2006/relationships/hyperlink" Target="https://map.geo.admin.ch/?zoom=13&amp;E=2590747&amp;N=1190304.375&amp;layers=ch.kantone.cadastralwebmap-farbe,ch.swisstopo.amtliches-strassenverzeichnis,ch.bfs.gebaeude_wohnungs_register,KML||https://tinyurl.com/yy7ya4g9/FR/2308_bdg_erw.kml" TargetMode="External"/><Relationship Id="rId1734" Type="http://schemas.openxmlformats.org/officeDocument/2006/relationships/hyperlink" Target="https://map.geo.admin.ch/?zoom=13&amp;E=2555034.762&amp;N=1152623.564&amp;layers=ch.kantone.cadastralwebmap-farbe,ch.swisstopo.amtliches-strassenverzeichnis,ch.bfs.gebaeude_wohnungs_register,KML||https://tinyurl.com/yy7ya4g9/FR/2323_bdg_erw.kml" TargetMode="External"/><Relationship Id="rId1941" Type="http://schemas.openxmlformats.org/officeDocument/2006/relationships/hyperlink" Target="https://map.geo.admin.ch/?zoom=13&amp;E=2562234.989&amp;N=1151208.025&amp;layers=ch.kantone.cadastralwebmap-farbe,ch.swisstopo.amtliches-strassenverzeichnis,ch.bfs.gebaeude_wohnungs_register,KML||https://tinyurl.com/yy7ya4g9/FR/2325_bdg_erw.kml" TargetMode="External"/><Relationship Id="rId26" Type="http://schemas.openxmlformats.org/officeDocument/2006/relationships/hyperlink" Target="https://map.geo.admin.ch/?zoom=13&amp;E=2560317&amp;N=1183577&amp;layers=ch.kantone.cadastralwebmap-farbe,ch.swisstopo.amtliches-strassenverzeichnis,ch.bfs.gebaeude_wohnungs_register,KML||https://tinyurl.com/yy7ya4g9/FR/2016_bdg_erw.kml" TargetMode="External"/><Relationship Id="rId175" Type="http://schemas.openxmlformats.org/officeDocument/2006/relationships/hyperlink" Target="https://map.geo.admin.ch/?zoom=13&amp;E=2555592&amp;N=1188920&amp;layers=ch.kantone.cadastralwebmap-farbe,ch.swisstopo.amtliches-strassenverzeichnis,ch.bfs.gebaeude_wohnungs_register,KML||https://tinyurl.com/yy7ya4g9/FR/2054_bdg_erw.kml" TargetMode="External"/><Relationship Id="rId1801" Type="http://schemas.openxmlformats.org/officeDocument/2006/relationships/hyperlink" Target="https://map.geo.admin.ch/?zoom=13&amp;E=2558616.431&amp;N=1153710.417&amp;layers=ch.kantone.cadastralwebmap-farbe,ch.swisstopo.amtliches-strassenverzeichnis,ch.bfs.gebaeude_wohnungs_register,KML||https://tinyurl.com/yy7ya4g9/FR/2325_bdg_erw.kml" TargetMode="External"/><Relationship Id="rId382" Type="http://schemas.openxmlformats.org/officeDocument/2006/relationships/hyperlink" Target="https://map.geo.admin.ch/?zoom=13&amp;E=2573860.673&amp;N=1161632.274&amp;layers=ch.kantone.cadastralwebmap-farbe,ch.swisstopo.amtliches-strassenverzeichnis,ch.bfs.gebaeude_wohnungs_register,KML||https://tinyurl.com/yy7ya4g9/FR/2124_bdg_erw.kml" TargetMode="External"/><Relationship Id="rId687" Type="http://schemas.openxmlformats.org/officeDocument/2006/relationships/hyperlink" Target="https://map.geo.admin.ch/?zoom=13&amp;E=2574618.24&amp;N=1185424.048&amp;layers=ch.kantone.cadastralwebmap-farbe,ch.swisstopo.amtliches-strassenverzeichnis,ch.bfs.gebaeude_wohnungs_register,KML||https://tinyurl.com/yy7ya4g9/FR/2175_bdg_erw.kml" TargetMode="External"/><Relationship Id="rId2063" Type="http://schemas.openxmlformats.org/officeDocument/2006/relationships/hyperlink" Target="https://map.geo.admin.ch/?zoom=13&amp;E=2556976.471&amp;N=1152866.369&amp;layers=ch.kantone.cadastralwebmap-farbe,ch.swisstopo.amtliches-strassenverzeichnis,ch.bfs.gebaeude_wohnungs_register,KML||https://tinyurl.com/yy7ya4g9/FR/2333_bdg_erw.kml" TargetMode="External"/><Relationship Id="rId242" Type="http://schemas.openxmlformats.org/officeDocument/2006/relationships/hyperlink" Target="https://map.geo.admin.ch/?zoom=13&amp;E=2559192&amp;N=1170716&amp;layers=ch.kantone.cadastralwebmap-farbe,ch.swisstopo.amtliches-strassenverzeichnis,ch.bfs.gebaeude_wohnungs_register,KML||https://tinyurl.com/yy7ya4g9/FR/2096_bdg_erw.kml" TargetMode="External"/><Relationship Id="rId894" Type="http://schemas.openxmlformats.org/officeDocument/2006/relationships/hyperlink" Target="https://map.geo.admin.ch/?zoom=13&amp;E=2572795&amp;N=1174557.799&amp;layers=ch.kantone.cadastralwebmap-farbe,ch.swisstopo.amtliches-strassenverzeichnis,ch.bfs.gebaeude_wohnungs_register,KML||https://tinyurl.com/yy7ya4g9/FR/2236_bdg_erw.kml" TargetMode="External"/><Relationship Id="rId1177" Type="http://schemas.openxmlformats.org/officeDocument/2006/relationships/hyperlink" Target="https://map.geo.admin.ch/?zoom=13&amp;E=2574166.433&amp;N=1202240.811&amp;layers=ch.kantone.cadastralwebmap-farbe,ch.swisstopo.amtliches-strassenverzeichnis,ch.bfs.gebaeude_wohnungs_register,KML||https://tinyurl.com/yy7ya4g9/FR/2284_bdg_erw.kml" TargetMode="External"/><Relationship Id="rId102" Type="http://schemas.openxmlformats.org/officeDocument/2006/relationships/hyperlink" Target="https://map.geo.admin.ch/?zoom=13&amp;E=2564210&amp;N=1195660.5&amp;layers=ch.kantone.cadastralwebmap-farbe,ch.swisstopo.amtliches-strassenverzeichnis,ch.bfs.gebaeude_wohnungs_register,KML||https://tinyurl.com/yy7ya4g9/FR/2051_bdg_erw.kml" TargetMode="External"/><Relationship Id="rId547" Type="http://schemas.openxmlformats.org/officeDocument/2006/relationships/hyperlink" Target="https://map.geo.admin.ch/?zoom=13&amp;E=2571366.357&amp;N=1167256.353&amp;layers=ch.kantone.cadastralwebmap-farbe,ch.swisstopo.amtliches-strassenverzeichnis,ch.bfs.gebaeude_wohnungs_register,KML||https://tinyurl.com/yy7ya4g9/FR/2140_bdg_erw.kml" TargetMode="External"/><Relationship Id="rId754" Type="http://schemas.openxmlformats.org/officeDocument/2006/relationships/hyperlink" Target="https://map.geo.admin.ch/?zoom=13&amp;E=2576154.043&amp;N=1180371.203&amp;layers=ch.kantone.cadastralwebmap-farbe,ch.swisstopo.amtliches-strassenverzeichnis,ch.bfs.gebaeude_wohnungs_register,KML||https://tinyurl.com/yy7ya4g9/FR/2206_bdg_erw.kml" TargetMode="External"/><Relationship Id="rId961" Type="http://schemas.openxmlformats.org/officeDocument/2006/relationships/hyperlink" Target="https://map.geo.admin.ch/?zoom=13&amp;E=2575945.881&amp;N=1189813.149&amp;layers=ch.kantone.cadastralwebmap-farbe,ch.swisstopo.amtliches-strassenverzeichnis,ch.bfs.gebaeude_wohnungs_register,KML||https://tinyurl.com/yy7ya4g9/FR/2254_bdg_erw.kml" TargetMode="External"/><Relationship Id="rId1384" Type="http://schemas.openxmlformats.org/officeDocument/2006/relationships/hyperlink" Target="https://map.geo.admin.ch/?zoom=13&amp;E=2591541.75&amp;N=1191271.125&amp;layers=ch.kantone.cadastralwebmap-farbe,ch.swisstopo.amtliches-strassenverzeichnis,ch.bfs.gebaeude_wohnungs_register,KML||https://tinyurl.com/yy7ya4g9/FR/2308_bdg_erw.kml" TargetMode="External"/><Relationship Id="rId1591" Type="http://schemas.openxmlformats.org/officeDocument/2006/relationships/hyperlink" Target="https://map.geo.admin.ch/?zoom=13&amp;E=2590630.75&amp;N=1190202.875&amp;layers=ch.kantone.cadastralwebmap-farbe,ch.swisstopo.amtliches-strassenverzeichnis,ch.bfs.gebaeude_wohnungs_register,KML||https://tinyurl.com/yy7ya4g9/FR/2308_bdg_erw.kml" TargetMode="External"/><Relationship Id="rId1689" Type="http://schemas.openxmlformats.org/officeDocument/2006/relationships/hyperlink" Target="https://map.geo.admin.ch/?zoom=13&amp;E=2589810&amp;N=1193050&amp;layers=ch.kantone.cadastralwebmap-farbe,ch.swisstopo.amtliches-strassenverzeichnis,ch.bfs.gebaeude_wohnungs_register,KML||https://tinyurl.com/yy7ya4g9/FR/2309_bdg_erw.kml" TargetMode="External"/><Relationship Id="rId90" Type="http://schemas.openxmlformats.org/officeDocument/2006/relationships/hyperlink" Target="https://map.geo.admin.ch/?zoom=13&amp;E=2562769.461&amp;N=1192556.926&amp;layers=ch.kantone.cadastralwebmap-farbe,ch.swisstopo.amtliches-strassenverzeichnis,ch.bfs.gebaeude_wohnungs_register,KML||https://tinyurl.com/yy7ya4g9/FR/2045_bdg_erw.kml" TargetMode="External"/><Relationship Id="rId407" Type="http://schemas.openxmlformats.org/officeDocument/2006/relationships/hyperlink" Target="https://map.geo.admin.ch/?zoom=13&amp;E=2568887.94&amp;N=1160953.507&amp;layers=ch.kantone.cadastralwebmap-farbe,ch.swisstopo.amtliches-strassenverzeichnis,ch.bfs.gebaeude_wohnungs_register,KML||https://tinyurl.com/yy7ya4g9/FR/2125_bdg_erw.kml" TargetMode="External"/><Relationship Id="rId614" Type="http://schemas.openxmlformats.org/officeDocument/2006/relationships/hyperlink" Target="https://map.geo.admin.ch/?zoom=13&amp;E=2570494.643&amp;N=1168827.124&amp;layers=ch.kantone.cadastralwebmap-farbe,ch.swisstopo.amtliches-strassenverzeichnis,ch.bfs.gebaeude_wohnungs_register,KML||https://tinyurl.com/yy7ya4g9/FR/2153_bdg_erw.kml" TargetMode="External"/><Relationship Id="rId821" Type="http://schemas.openxmlformats.org/officeDocument/2006/relationships/hyperlink" Target="https://map.geo.admin.ch/?zoom=13&amp;E=2576760.129&amp;N=1174913.929&amp;layers=ch.kantone.cadastralwebmap-farbe,ch.swisstopo.amtliches-strassenverzeichnis,ch.bfs.gebaeude_wohnungs_register,KML||https://tinyurl.com/yy7ya4g9/FR/2226_bdg_erw.kml" TargetMode="External"/><Relationship Id="rId1037" Type="http://schemas.openxmlformats.org/officeDocument/2006/relationships/hyperlink" Target="https://map.geo.admin.ch/?zoom=13&amp;E=2580181.998&amp;N=1193683.777&amp;layers=ch.kantone.cadastralwebmap-farbe,ch.swisstopo.amtliches-strassenverzeichnis,ch.bfs.gebaeude_wohnungs_register,KML||https://tinyurl.com/yy7ya4g9/FR/2262_bdg_erw.kml" TargetMode="External"/><Relationship Id="rId1244" Type="http://schemas.openxmlformats.org/officeDocument/2006/relationships/hyperlink" Target="https://map.geo.admin.ch/?zoom=13&amp;E=2580449.639&amp;N=1185989.519&amp;layers=ch.kantone.cadastralwebmap-farbe,ch.swisstopo.amtliches-strassenverzeichnis,ch.bfs.gebaeude_wohnungs_register,KML||https://tinyurl.com/yy7ya4g9/FR/2293_bdg_erw.kml" TargetMode="External"/><Relationship Id="rId1451" Type="http://schemas.openxmlformats.org/officeDocument/2006/relationships/hyperlink" Target="https://map.geo.admin.ch/?zoom=13&amp;E=2590161.75&amp;N=1190450.875&amp;layers=ch.kantone.cadastralwebmap-farbe,ch.swisstopo.amtliches-strassenverzeichnis,ch.bfs.gebaeude_wohnungs_register,KML||https://tinyurl.com/yy7ya4g9/FR/2308_bdg_erw.kml" TargetMode="External"/><Relationship Id="rId1896" Type="http://schemas.openxmlformats.org/officeDocument/2006/relationships/hyperlink" Target="https://map.geo.admin.ch/?zoom=13&amp;E=2562864.529&amp;N=1152010.169&amp;layers=ch.kantone.cadastralwebmap-farbe,ch.swisstopo.amtliches-strassenverzeichnis,ch.bfs.gebaeude_wohnungs_register,KML||https://tinyurl.com/yy7ya4g9/FR/2325_bdg_erw.kml" TargetMode="External"/><Relationship Id="rId919" Type="http://schemas.openxmlformats.org/officeDocument/2006/relationships/hyperlink" Target="https://map.geo.admin.ch/?zoom=13&amp;E=2568332.254&amp;N=1174621.301&amp;layers=ch.kantone.cadastralwebmap-farbe,ch.swisstopo.amtliches-strassenverzeichnis,ch.bfs.gebaeude_wohnungs_register,KML||https://tinyurl.com/yy7ya4g9/FR/2236_bdg_erw.kml" TargetMode="External"/><Relationship Id="rId1104" Type="http://schemas.openxmlformats.org/officeDocument/2006/relationships/hyperlink" Target="https://map.geo.admin.ch/?zoom=13&amp;E=2576020.49&amp;N=1197238.846&amp;layers=ch.kantone.cadastralwebmap-farbe,ch.swisstopo.amtliches-strassenverzeichnis,ch.bfs.gebaeude_wohnungs_register,KML||https://tinyurl.com/yy7ya4g9/FR/2275_bdg_erw.kml" TargetMode="External"/><Relationship Id="rId1311" Type="http://schemas.openxmlformats.org/officeDocument/2006/relationships/hyperlink" Target="https://map.geo.admin.ch/?zoom=13&amp;E=2585559.7&amp;N=1189551.6&amp;layers=ch.kantone.cadastralwebmap-farbe,ch.swisstopo.amtliches-strassenverzeichnis,ch.bfs.gebaeude_wohnungs_register,KML||https://tinyurl.com/yy7ya4g9/FR/2305_bdg_erw.kml" TargetMode="External"/><Relationship Id="rId1549" Type="http://schemas.openxmlformats.org/officeDocument/2006/relationships/hyperlink" Target="https://map.geo.admin.ch/?zoom=13&amp;E=2591411.25&amp;N=1191004.875&amp;layers=ch.kantone.cadastralwebmap-farbe,ch.swisstopo.amtliches-strassenverzeichnis,ch.bfs.gebaeude_wohnungs_register,KML||https://tinyurl.com/yy7ya4g9/FR/2308_bdg_erw.kml" TargetMode="External"/><Relationship Id="rId1756" Type="http://schemas.openxmlformats.org/officeDocument/2006/relationships/hyperlink" Target="https://map.geo.admin.ch/?zoom=13&amp;E=2558702&amp;N=1152930&amp;layers=ch.kantone.cadastralwebmap-farbe,ch.swisstopo.amtliches-strassenverzeichnis,ch.bfs.gebaeude_wohnungs_register,KML||https://tinyurl.com/yy7ya4g9/FR/2325_bdg_erw.kml" TargetMode="External"/><Relationship Id="rId1963" Type="http://schemas.openxmlformats.org/officeDocument/2006/relationships/hyperlink" Target="https://map.geo.admin.ch/?zoom=13&amp;E=2562302.183&amp;N=1152366.191&amp;layers=ch.kantone.cadastralwebmap-farbe,ch.swisstopo.amtliches-strassenverzeichnis,ch.bfs.gebaeude_wohnungs_register,KML||https://tinyurl.com/yy7ya4g9/FR/2325_bdg_erw.kml" TargetMode="External"/><Relationship Id="rId48" Type="http://schemas.openxmlformats.org/officeDocument/2006/relationships/hyperlink" Target="https://map.geo.admin.ch/?zoom=13&amp;E=2553807.647&amp;N=1185131.845&amp;layers=ch.kantone.cadastralwebmap-farbe,ch.swisstopo.amtliches-strassenverzeichnis,ch.bfs.gebaeude_wohnungs_register,KML||https://tinyurl.com/yy7ya4g9/FR/2025_bdg_erw.kml" TargetMode="External"/><Relationship Id="rId1409" Type="http://schemas.openxmlformats.org/officeDocument/2006/relationships/hyperlink" Target="https://map.geo.admin.ch/?zoom=13&amp;E=2590549&amp;N=1190388.375&amp;layers=ch.kantone.cadastralwebmap-farbe,ch.swisstopo.amtliches-strassenverzeichnis,ch.bfs.gebaeude_wohnungs_register,KML||https://tinyurl.com/yy7ya4g9/FR/2308_bdg_erw.kml" TargetMode="External"/><Relationship Id="rId1616" Type="http://schemas.openxmlformats.org/officeDocument/2006/relationships/hyperlink" Target="https://map.geo.admin.ch/?zoom=13&amp;E=2593392&amp;N=1192154.625&amp;layers=ch.kantone.cadastralwebmap-farbe,ch.swisstopo.amtliches-strassenverzeichnis,ch.bfs.gebaeude_wohnungs_register,KML||https://tinyurl.com/yy7ya4g9/FR/2308_bdg_erw.kml" TargetMode="External"/><Relationship Id="rId1823" Type="http://schemas.openxmlformats.org/officeDocument/2006/relationships/hyperlink" Target="https://map.geo.admin.ch/?zoom=13&amp;E=2558234.349&amp;N=1152655.787&amp;layers=ch.kantone.cadastralwebmap-farbe,ch.swisstopo.amtliches-strassenverzeichnis,ch.bfs.gebaeude_wohnungs_register,KML||https://tinyurl.com/yy7ya4g9/FR/2325_bdg_erw.kml" TargetMode="External"/><Relationship Id="rId197" Type="http://schemas.openxmlformats.org/officeDocument/2006/relationships/hyperlink" Target="https://map.geo.admin.ch/?zoom=13&amp;E=2559439.911&amp;N=1187398.51&amp;layers=ch.kantone.cadastralwebmap-farbe,ch.swisstopo.amtliches-strassenverzeichnis,ch.bfs.gebaeude_wohnungs_register,KML||https://tinyurl.com/yy7ya4g9/FR/2054_bdg_erw.kml" TargetMode="External"/><Relationship Id="rId2085" Type="http://schemas.openxmlformats.org/officeDocument/2006/relationships/hyperlink" Target="https://map.geo.admin.ch/?zoom=13&amp;E=2561366.572&amp;N=1160928.469&amp;layers=ch.kantone.cadastralwebmap-farbe,ch.swisstopo.amtliches-strassenverzeichnis,ch.bfs.gebaeude_wohnungs_register,KML||https://tinyurl.com/yy7ya4g9/FR/2338_bdg_erw.kml" TargetMode="External"/><Relationship Id="rId264" Type="http://schemas.openxmlformats.org/officeDocument/2006/relationships/hyperlink" Target="https://map.geo.admin.ch/?zoom=13&amp;E=2552801.412&amp;N=1161606.998&amp;layers=ch.kantone.cadastralwebmap-farbe,ch.swisstopo.amtliches-strassenverzeichnis,ch.bfs.gebaeude_wohnungs_register,KML||https://tinyurl.com/yy7ya4g9/FR/2097_bdg_erw.kml" TargetMode="External"/><Relationship Id="rId471" Type="http://schemas.openxmlformats.org/officeDocument/2006/relationships/hyperlink" Target="https://map.geo.admin.ch/?zoom=13&amp;E=2572134.938&amp;N=1161933.556&amp;layers=ch.kantone.cadastralwebmap-farbe,ch.swisstopo.amtliches-strassenverzeichnis,ch.bfs.gebaeude_wohnungs_register,KML||https://tinyurl.com/yy7ya4g9/FR/2125_bdg_erw.kml" TargetMode="External"/><Relationship Id="rId124" Type="http://schemas.openxmlformats.org/officeDocument/2006/relationships/hyperlink" Target="https://map.geo.admin.ch/?zoom=13&amp;E=2566843&amp;N=1188085&amp;layers=ch.kantone.cadastralwebmap-farbe,ch.swisstopo.amtliches-strassenverzeichnis,ch.bfs.gebaeude_wohnungs_register,KML||https://tinyurl.com/yy7ya4g9/FR/2053_bdg_erw.kml" TargetMode="External"/><Relationship Id="rId569" Type="http://schemas.openxmlformats.org/officeDocument/2006/relationships/hyperlink" Target="https://map.geo.admin.ch/?zoom=13&amp;E=2574998&amp;N=1171776&amp;layers=ch.kantone.cadastralwebmap-farbe,ch.swisstopo.amtliches-strassenverzeichnis,ch.bfs.gebaeude_wohnungs_register,KML||https://tinyurl.com/yy7ya4g9/FR/2147_bdg_erw.kml" TargetMode="External"/><Relationship Id="rId776" Type="http://schemas.openxmlformats.org/officeDocument/2006/relationships/hyperlink" Target="https://map.geo.admin.ch/?zoom=13&amp;E=2571981.187&amp;N=1179843.706&amp;layers=ch.kantone.cadastralwebmap-farbe,ch.swisstopo.amtliches-strassenverzeichnis,ch.bfs.gebaeude_wohnungs_register,KML||https://tinyurl.com/yy7ya4g9/FR/2211_bdg_erw.kml" TargetMode="External"/><Relationship Id="rId983" Type="http://schemas.openxmlformats.org/officeDocument/2006/relationships/hyperlink" Target="https://map.geo.admin.ch/?zoom=13&amp;E=2576153&amp;N=1191141&amp;layers=ch.kantone.cadastralwebmap-farbe,ch.swisstopo.amtliches-strassenverzeichnis,ch.bfs.gebaeude_wohnungs_register,KML||https://tinyurl.com/yy7ya4g9/FR/2254_bdg_erw.kml" TargetMode="External"/><Relationship Id="rId1199" Type="http://schemas.openxmlformats.org/officeDocument/2006/relationships/hyperlink" Target="https://map.geo.admin.ch/?zoom=13&amp;E=2572453.972&amp;N=1199886.441&amp;layers=ch.kantone.cadastralwebmap-farbe,ch.swisstopo.amtliches-strassenverzeichnis,ch.bfs.gebaeude_wohnungs_register,KML||https://tinyurl.com/yy7ya4g9/FR/2284_bdg_erw.kml" TargetMode="External"/><Relationship Id="rId331" Type="http://schemas.openxmlformats.org/officeDocument/2006/relationships/hyperlink" Target="https://map.geo.admin.ch/?zoom=13&amp;E=2571317.079&amp;N=1169884.125&amp;layers=ch.kantone.cadastralwebmap-farbe,ch.swisstopo.amtliches-strassenverzeichnis,ch.bfs.gebaeude_wohnungs_register,KML||https://tinyurl.com/yy7ya4g9/FR/2122_bdg_erw.kml" TargetMode="External"/><Relationship Id="rId429" Type="http://schemas.openxmlformats.org/officeDocument/2006/relationships/hyperlink" Target="https://map.geo.admin.ch/?zoom=13&amp;E=2571370&amp;N=1162130&amp;layers=ch.kantone.cadastralwebmap-farbe,ch.swisstopo.amtliches-strassenverzeichnis,ch.bfs.gebaeude_wohnungs_register,KML||https://tinyurl.com/yy7ya4g9/FR/2125_bdg_erw.kml" TargetMode="External"/><Relationship Id="rId636" Type="http://schemas.openxmlformats.org/officeDocument/2006/relationships/hyperlink" Target="https://map.geo.admin.ch/?zoom=13&amp;E=2566752.216&amp;N=1162514.381&amp;layers=ch.kantone.cadastralwebmap-farbe,ch.swisstopo.amtliches-strassenverzeichnis,ch.bfs.gebaeude_wohnungs_register,KML||https://tinyurl.com/yy7ya4g9/FR/2160_bdg_erw.kml" TargetMode="External"/><Relationship Id="rId1059" Type="http://schemas.openxmlformats.org/officeDocument/2006/relationships/hyperlink" Target="https://map.geo.admin.ch/?zoom=13&amp;E=2581642&amp;N=1202925&amp;layers=ch.kantone.cadastralwebmap-farbe,ch.swisstopo.amtliches-strassenverzeichnis,ch.bfs.gebaeude_wohnungs_register,KML||https://tinyurl.com/yy7ya4g9/FR/2265_bdg_erw.kml" TargetMode="External"/><Relationship Id="rId1266" Type="http://schemas.openxmlformats.org/officeDocument/2006/relationships/hyperlink" Target="https://map.geo.admin.ch/?zoom=13&amp;E=2583358.754&amp;N=1193834.325&amp;layers=ch.kantone.cadastralwebmap-farbe,ch.swisstopo.amtliches-strassenverzeichnis,ch.bfs.gebaeude_wohnungs_register,KML||https://tinyurl.com/yy7ya4g9/FR/2295_bdg_erw.kml" TargetMode="External"/><Relationship Id="rId1473" Type="http://schemas.openxmlformats.org/officeDocument/2006/relationships/hyperlink" Target="https://map.geo.admin.ch/?zoom=13&amp;E=2591326.25&amp;N=1191742.375&amp;layers=ch.kantone.cadastralwebmap-farbe,ch.swisstopo.amtliches-strassenverzeichnis,ch.bfs.gebaeude_wohnungs_register,KML||https://tinyurl.com/yy7ya4g9/FR/2308_bdg_erw.kml" TargetMode="External"/><Relationship Id="rId2012" Type="http://schemas.openxmlformats.org/officeDocument/2006/relationships/hyperlink" Target="https://map.geo.admin.ch/?zoom=13&amp;E=2558633.791&amp;N=1152715.632&amp;layers=ch.kantone.cadastralwebmap-farbe,ch.swisstopo.amtliches-strassenverzeichnis,ch.bfs.gebaeude_wohnungs_register,KML||https://tinyurl.com/yy7ya4g9/FR/2325_bdg_erw.kml" TargetMode="External"/><Relationship Id="rId843" Type="http://schemas.openxmlformats.org/officeDocument/2006/relationships/hyperlink" Target="https://map.geo.admin.ch/?zoom=13&amp;E=2575800.659&amp;N=1182461.652&amp;layers=ch.kantone.cadastralwebmap-farbe,ch.swisstopo.amtliches-strassenverzeichnis,ch.bfs.gebaeude_wohnungs_register,KML||https://tinyurl.com/yy7ya4g9/FR/2228_bdg_erw.kml" TargetMode="External"/><Relationship Id="rId1126" Type="http://schemas.openxmlformats.org/officeDocument/2006/relationships/hyperlink" Target="https://map.geo.admin.ch/?zoom=13&amp;E=2575913.218&amp;N=1197676.895&amp;layers=ch.kantone.cadastralwebmap-farbe,ch.swisstopo.amtliches-strassenverzeichnis,ch.bfs.gebaeude_wohnungs_register,KML||https://tinyurl.com/yy7ya4g9/FR/2275_bdg_erw.kml" TargetMode="External"/><Relationship Id="rId1680" Type="http://schemas.openxmlformats.org/officeDocument/2006/relationships/hyperlink" Target="https://map.geo.admin.ch/?zoom=13&amp;E=2593275.32&amp;N=1191619.05&amp;layers=ch.kantone.cadastralwebmap-farbe,ch.swisstopo.amtliches-strassenverzeichnis,ch.bfs.gebaeude_wohnungs_register,KML||https://tinyurl.com/yy7ya4g9/FR/2308_bdg_erw.kml" TargetMode="External"/><Relationship Id="rId1778" Type="http://schemas.openxmlformats.org/officeDocument/2006/relationships/hyperlink" Target="https://map.geo.admin.ch/?zoom=13&amp;E=2558527.171&amp;N=1152993.264&amp;layers=ch.kantone.cadastralwebmap-farbe,ch.swisstopo.amtliches-strassenverzeichnis,ch.bfs.gebaeude_wohnungs_register,KML||https://tinyurl.com/yy7ya4g9/FR/2325_bdg_erw.kml" TargetMode="External"/><Relationship Id="rId1985" Type="http://schemas.openxmlformats.org/officeDocument/2006/relationships/hyperlink" Target="https://map.geo.admin.ch/?zoom=13&amp;E=2561828.799&amp;N=1152736.294&amp;layers=ch.kantone.cadastralwebmap-farbe,ch.swisstopo.amtliches-strassenverzeichnis,ch.bfs.gebaeude_wohnungs_register,KML||https://tinyurl.com/yy7ya4g9/FR/2325_bdg_erw.kml" TargetMode="External"/><Relationship Id="rId703" Type="http://schemas.openxmlformats.org/officeDocument/2006/relationships/hyperlink" Target="https://map.geo.admin.ch/?zoom=13&amp;E=2578750.534&amp;N=1177241.799&amp;layers=ch.kantone.cadastralwebmap-farbe,ch.swisstopo.amtliches-strassenverzeichnis,ch.bfs.gebaeude_wohnungs_register,KML||https://tinyurl.com/yy7ya4g9/FR/2194_bdg_erw.kml" TargetMode="External"/><Relationship Id="rId910" Type="http://schemas.openxmlformats.org/officeDocument/2006/relationships/hyperlink" Target="https://map.geo.admin.ch/?zoom=13&amp;E=2571639&amp;N=1174605.049&amp;layers=ch.kantone.cadastralwebmap-farbe,ch.swisstopo.amtliches-strassenverzeichnis,ch.bfs.gebaeude_wohnungs_register,KML||https://tinyurl.com/yy7ya4g9/FR/2236_bdg_erw.kml" TargetMode="External"/><Relationship Id="rId1333" Type="http://schemas.openxmlformats.org/officeDocument/2006/relationships/hyperlink" Target="https://map.geo.admin.ch/?zoom=13&amp;E=2584385.45&amp;N=1185649.72&amp;layers=ch.kantone.cadastralwebmap-farbe,ch.swisstopo.amtliches-strassenverzeichnis,ch.bfs.gebaeude_wohnungs_register,KML||https://tinyurl.com/yy7ya4g9/FR/2306_bdg_erw.kml" TargetMode="External"/><Relationship Id="rId1540" Type="http://schemas.openxmlformats.org/officeDocument/2006/relationships/hyperlink" Target="https://map.geo.admin.ch/?zoom=13&amp;E=2592226.25&amp;N=1192107.125&amp;layers=ch.kantone.cadastralwebmap-farbe,ch.swisstopo.amtliches-strassenverzeichnis,ch.bfs.gebaeude_wohnungs_register,KML||https://tinyurl.com/yy7ya4g9/FR/2308_bdg_erw.kml" TargetMode="External"/><Relationship Id="rId1638" Type="http://schemas.openxmlformats.org/officeDocument/2006/relationships/hyperlink" Target="https://map.geo.admin.ch/?zoom=13&amp;E=2591115.5&amp;N=1190192.875&amp;layers=ch.kantone.cadastralwebmap-farbe,ch.swisstopo.amtliches-strassenverzeichnis,ch.bfs.gebaeude_wohnungs_register,KML||https://tinyurl.com/yy7ya4g9/FR/2308_bdg_erw.kml" TargetMode="External"/><Relationship Id="rId1400" Type="http://schemas.openxmlformats.org/officeDocument/2006/relationships/hyperlink" Target="https://map.geo.admin.ch/?zoom=13&amp;E=2590573.75&amp;N=1190362.125&amp;layers=ch.kantone.cadastralwebmap-farbe,ch.swisstopo.amtliches-strassenverzeichnis,ch.bfs.gebaeude_wohnungs_register,KML||https://tinyurl.com/yy7ya4g9/FR/2308_bdg_erw.kml" TargetMode="External"/><Relationship Id="rId1845" Type="http://schemas.openxmlformats.org/officeDocument/2006/relationships/hyperlink" Target="https://map.geo.admin.ch/?zoom=13&amp;E=2562777.316&amp;N=1152226.378&amp;layers=ch.kantone.cadastralwebmap-farbe,ch.swisstopo.amtliches-strassenverzeichnis,ch.bfs.gebaeude_wohnungs_register,KML||https://tinyurl.com/yy7ya4g9/FR/2325_bdg_erw.kml" TargetMode="External"/><Relationship Id="rId1705" Type="http://schemas.openxmlformats.org/officeDocument/2006/relationships/hyperlink" Target="https://map.geo.admin.ch/?zoom=13&amp;E=2591420.592&amp;N=1193342.729&amp;layers=ch.kantone.cadastralwebmap-farbe,ch.swisstopo.amtliches-strassenverzeichnis,ch.bfs.gebaeude_wohnungs_register,KML||https://tinyurl.com/yy7ya4g9/FR/2309_bdg_erw.kml" TargetMode="External"/><Relationship Id="rId1912" Type="http://schemas.openxmlformats.org/officeDocument/2006/relationships/hyperlink" Target="https://map.geo.admin.ch/?zoom=13&amp;E=2562462.336&amp;N=1152136.888&amp;layers=ch.kantone.cadastralwebmap-farbe,ch.swisstopo.amtliches-strassenverzeichnis,ch.bfs.gebaeude_wohnungs_register,KML||https://tinyurl.com/yy7ya4g9/FR/2325_bdg_erw.kml" TargetMode="External"/><Relationship Id="rId286" Type="http://schemas.openxmlformats.org/officeDocument/2006/relationships/hyperlink" Target="https://map.geo.admin.ch/?zoom=13&amp;E=2556240.179&amp;N=1167141.867&amp;layers=ch.kantone.cadastralwebmap-farbe,ch.swisstopo.amtliches-strassenverzeichnis,ch.bfs.gebaeude_wohnungs_register,KML||https://tinyurl.com/yy7ya4g9/FR/2099_bdg_erw.kml" TargetMode="External"/><Relationship Id="rId493" Type="http://schemas.openxmlformats.org/officeDocument/2006/relationships/hyperlink" Target="https://map.geo.admin.ch/?zoom=13&amp;E=2569534.587&amp;N=1162791.975&amp;layers=ch.kantone.cadastralwebmap-farbe,ch.swisstopo.amtliches-strassenverzeichnis,ch.bfs.gebaeude_wohnungs_register,KML||https://tinyurl.com/yy7ya4g9/FR/2125_bdg_erw.kml" TargetMode="External"/><Relationship Id="rId146" Type="http://schemas.openxmlformats.org/officeDocument/2006/relationships/hyperlink" Target="https://map.geo.admin.ch/?zoom=13&amp;E=2567509.064&amp;N=1189141.181&amp;layers=ch.kantone.cadastralwebmap-farbe,ch.swisstopo.amtliches-strassenverzeichnis,ch.bfs.gebaeude_wohnungs_register,KML||https://tinyurl.com/yy7ya4g9/FR/2053_bdg_erw.kml" TargetMode="External"/><Relationship Id="rId353" Type="http://schemas.openxmlformats.org/officeDocument/2006/relationships/hyperlink" Target="https://map.geo.admin.ch/?zoom=13&amp;E=2573761.655&amp;N=1162139.149&amp;layers=ch.kantone.cadastralwebmap-farbe,ch.swisstopo.amtliches-strassenverzeichnis,ch.bfs.gebaeude_wohnungs_register,KML||https://tinyurl.com/yy7ya4g9/FR/2124_bdg_erw.kml" TargetMode="External"/><Relationship Id="rId560" Type="http://schemas.openxmlformats.org/officeDocument/2006/relationships/hyperlink" Target="https://map.geo.admin.ch/?zoom=13&amp;E=2570686&amp;N=1159965&amp;layers=ch.kantone.cadastralwebmap-farbe,ch.swisstopo.amtliches-strassenverzeichnis,ch.bfs.gebaeude_wohnungs_register,KML||https://tinyurl.com/yy7ya4g9/FR/2145_bdg_erw.kml" TargetMode="External"/><Relationship Id="rId798" Type="http://schemas.openxmlformats.org/officeDocument/2006/relationships/hyperlink" Target="https://map.geo.admin.ch/?zoom=13&amp;E=2579981.61&amp;N=1177443.794&amp;layers=ch.kantone.cadastralwebmap-farbe,ch.swisstopo.amtliches-strassenverzeichnis,ch.bfs.gebaeude_wohnungs_register,KML||https://tinyurl.com/yy7ya4g9/FR/2220_bdg_erw.kml" TargetMode="External"/><Relationship Id="rId1190" Type="http://schemas.openxmlformats.org/officeDocument/2006/relationships/hyperlink" Target="https://map.geo.admin.ch/?zoom=13&amp;E=2572666&amp;N=1199943&amp;layers=ch.kantone.cadastralwebmap-farbe,ch.swisstopo.amtliches-strassenverzeichnis,ch.bfs.gebaeude_wohnungs_register,KML||https://tinyurl.com/yy7ya4g9/FR/2284_bdg_erw.kml" TargetMode="External"/><Relationship Id="rId2034" Type="http://schemas.openxmlformats.org/officeDocument/2006/relationships/hyperlink" Target="https://map.geo.admin.ch/?zoom=13&amp;E=2558807.348&amp;N=1153534.745&amp;layers=ch.kantone.cadastralwebmap-farbe,ch.swisstopo.amtliches-strassenverzeichnis,ch.bfs.gebaeude_wohnungs_register,KML||https://tinyurl.com/yy7ya4g9/FR/2325_bdg_erw.kml" TargetMode="External"/><Relationship Id="rId213" Type="http://schemas.openxmlformats.org/officeDocument/2006/relationships/hyperlink" Target="https://map.geo.admin.ch/?zoom=13&amp;E=2551420.95&amp;N=1159201.583&amp;layers=ch.kantone.cadastralwebmap-farbe,ch.swisstopo.amtliches-strassenverzeichnis,ch.bfs.gebaeude_wohnungs_register,KML||https://tinyurl.com/yy7ya4g9/FR/2061_bdg_erw.kml" TargetMode="External"/><Relationship Id="rId420" Type="http://schemas.openxmlformats.org/officeDocument/2006/relationships/hyperlink" Target="https://map.geo.admin.ch/?zoom=13&amp;E=2571052&amp;N=1164149&amp;layers=ch.kantone.cadastralwebmap-farbe,ch.swisstopo.amtliches-strassenverzeichnis,ch.bfs.gebaeude_wohnungs_register,KML||https://tinyurl.com/yy7ya4g9/FR/2125_bdg_erw.kml" TargetMode="External"/><Relationship Id="rId658" Type="http://schemas.openxmlformats.org/officeDocument/2006/relationships/hyperlink" Target="https://map.geo.admin.ch/?zoom=13&amp;E=2578554.685&amp;N=1164942.09&amp;layers=ch.kantone.cadastralwebmap-farbe,ch.swisstopo.amtliches-strassenverzeichnis,ch.bfs.gebaeude_wohnungs_register,KML||https://tinyurl.com/yy7ya4g9/FR/2163_bdg_erw.kml" TargetMode="External"/><Relationship Id="rId865" Type="http://schemas.openxmlformats.org/officeDocument/2006/relationships/hyperlink" Target="https://map.geo.admin.ch/?zoom=13&amp;E=2575651.654&amp;N=1187059.691&amp;layers=ch.kantone.cadastralwebmap-farbe,ch.swisstopo.amtliches-strassenverzeichnis,ch.bfs.gebaeude_wohnungs_register,KML||https://tinyurl.com/yy7ya4g9/FR/2235_bdg_erw.kml" TargetMode="External"/><Relationship Id="rId1050" Type="http://schemas.openxmlformats.org/officeDocument/2006/relationships/hyperlink" Target="https://map.geo.admin.ch/?zoom=13&amp;E=2577253.449&amp;N=1192306.837&amp;layers=ch.kantone.cadastralwebmap-farbe,ch.swisstopo.amtliches-strassenverzeichnis,ch.bfs.gebaeude_wohnungs_register,KML||https://tinyurl.com/yy7ya4g9/FR/2262_bdg_erw.kml" TargetMode="External"/><Relationship Id="rId1288" Type="http://schemas.openxmlformats.org/officeDocument/2006/relationships/hyperlink" Target="https://map.geo.admin.ch/?zoom=13&amp;E=2589508&amp;N=1177879&amp;layers=ch.kantone.cadastralwebmap-farbe,ch.swisstopo.amtliches-strassenverzeichnis,ch.bfs.gebaeude_wohnungs_register,KML||https://tinyurl.com/yy7ya4g9/FR/2299_bdg_erw.kml" TargetMode="External"/><Relationship Id="rId1495" Type="http://schemas.openxmlformats.org/officeDocument/2006/relationships/hyperlink" Target="https://map.geo.admin.ch/?zoom=13&amp;E=2590562.25&amp;N=1190221.375&amp;layers=ch.kantone.cadastralwebmap-farbe,ch.swisstopo.amtliches-strassenverzeichnis,ch.bfs.gebaeude_wohnungs_register,KML||https://tinyurl.com/yy7ya4g9/FR/2308_bdg_erw.kml" TargetMode="External"/><Relationship Id="rId518" Type="http://schemas.openxmlformats.org/officeDocument/2006/relationships/hyperlink" Target="https://map.geo.admin.ch/?zoom=13&amp;E=2572956&amp;N=1160115.5&amp;layers=ch.kantone.cadastralwebmap-farbe,ch.swisstopo.amtliches-strassenverzeichnis,ch.bfs.gebaeude_wohnungs_register,KML||https://tinyurl.com/yy7ya4g9/FR/2135_bdg_erw.kml" TargetMode="External"/><Relationship Id="rId725" Type="http://schemas.openxmlformats.org/officeDocument/2006/relationships/hyperlink" Target="https://map.geo.admin.ch/?zoom=13&amp;E=2572272&amp;N=1187059&amp;layers=ch.kantone.cadastralwebmap-farbe,ch.swisstopo.amtliches-strassenverzeichnis,ch.bfs.gebaeude_wohnungs_register,KML||https://tinyurl.com/yy7ya4g9/FR/2200_bdg_erw.kml" TargetMode="External"/><Relationship Id="rId932" Type="http://schemas.openxmlformats.org/officeDocument/2006/relationships/hyperlink" Target="https://map.geo.admin.ch/?zoom=13&amp;E=2566143&amp;N=1180238&amp;layers=ch.kantone.cadastralwebmap-farbe,ch.swisstopo.amtliches-strassenverzeichnis,ch.bfs.gebaeude_wohnungs_register,KML||https://tinyurl.com/yy7ya4g9/FR/2237_bdg_erw.kml" TargetMode="External"/><Relationship Id="rId1148" Type="http://schemas.openxmlformats.org/officeDocument/2006/relationships/hyperlink" Target="https://map.geo.admin.ch/?zoom=13&amp;E=2576471.925&amp;N=1197609.291&amp;layers=ch.kantone.cadastralwebmap-farbe,ch.swisstopo.amtliches-strassenverzeichnis,ch.bfs.gebaeude_wohnungs_register,KML||https://tinyurl.com/yy7ya4g9/FR/2275_bdg_erw.kml" TargetMode="External"/><Relationship Id="rId1355" Type="http://schemas.openxmlformats.org/officeDocument/2006/relationships/hyperlink" Target="https://map.geo.admin.ch/?zoom=13&amp;E=2589374.89&amp;N=1190328.54&amp;layers=ch.kantone.cadastralwebmap-farbe,ch.swisstopo.amtliches-strassenverzeichnis,ch.bfs.gebaeude_wohnungs_register,KML||https://tinyurl.com/yy7ya4g9/FR/2308_bdg_erw.kml" TargetMode="External"/><Relationship Id="rId1562" Type="http://schemas.openxmlformats.org/officeDocument/2006/relationships/hyperlink" Target="https://map.geo.admin.ch/?zoom=13&amp;E=2590662.75&amp;N=1190280.625&amp;layers=ch.kantone.cadastralwebmap-farbe,ch.swisstopo.amtliches-strassenverzeichnis,ch.bfs.gebaeude_wohnungs_register,KML||https://tinyurl.com/yy7ya4g9/FR/2308_bdg_erw.kml" TargetMode="External"/><Relationship Id="rId1008" Type="http://schemas.openxmlformats.org/officeDocument/2006/relationships/hyperlink" Target="https://map.geo.admin.ch/?zoom=13&amp;E=2582566.612&amp;N=1205213.413&amp;layers=ch.kantone.cadastralwebmap-farbe,ch.swisstopo.amtliches-strassenverzeichnis,ch.bfs.gebaeude_wohnungs_register,KML||https://tinyurl.com/yy7ya4g9/FR/2258_bdg_erw.kml" TargetMode="External"/><Relationship Id="rId1215" Type="http://schemas.openxmlformats.org/officeDocument/2006/relationships/hyperlink" Target="https://map.geo.admin.ch/?zoom=13&amp;E=2574579.545&amp;N=1201091.943&amp;layers=ch.kantone.cadastralwebmap-farbe,ch.swisstopo.amtliches-strassenverzeichnis,ch.bfs.gebaeude_wohnungs_register,KML||https://tinyurl.com/yy7ya4g9/FR/2284_bdg_erw.kml" TargetMode="External"/><Relationship Id="rId1422" Type="http://schemas.openxmlformats.org/officeDocument/2006/relationships/hyperlink" Target="https://map.geo.admin.ch/?zoom=13&amp;E=2590493.25&amp;N=1190390.875&amp;layers=ch.kantone.cadastralwebmap-farbe,ch.swisstopo.amtliches-strassenverzeichnis,ch.bfs.gebaeude_wohnungs_register,KML||https://tinyurl.com/yy7ya4g9/FR/2308_bdg_erw.kml" TargetMode="External"/><Relationship Id="rId1867" Type="http://schemas.openxmlformats.org/officeDocument/2006/relationships/hyperlink" Target="https://map.geo.admin.ch/?zoom=13&amp;E=2563486.123&amp;N=1151634.848&amp;layers=ch.kantone.cadastralwebmap-farbe,ch.swisstopo.amtliches-strassenverzeichnis,ch.bfs.gebaeude_wohnungs_register,KML||https://tinyurl.com/yy7ya4g9/FR/2325_bdg_erw.kml" TargetMode="External"/><Relationship Id="rId61" Type="http://schemas.openxmlformats.org/officeDocument/2006/relationships/hyperlink" Target="https://map.geo.admin.ch/?zoom=13&amp;E=2566102.604&amp;N=1185149.264&amp;layers=ch.kantone.cadastralwebmap-farbe,ch.swisstopo.amtliches-strassenverzeichnis,ch.bfs.gebaeude_wohnungs_register,KML||https://tinyurl.com/yy7ya4g9/FR/2029_bdg_erw.kml" TargetMode="External"/><Relationship Id="rId1727" Type="http://schemas.openxmlformats.org/officeDocument/2006/relationships/hyperlink" Target="https://map.geo.admin.ch/?zoom=13&amp;E=2554749.41&amp;N=1152525.219&amp;layers=ch.kantone.cadastralwebmap-farbe,ch.swisstopo.amtliches-strassenverzeichnis,ch.bfs.gebaeude_wohnungs_register,KML||https://tinyurl.com/yy7ya4g9/FR/2323_bdg_erw.kml" TargetMode="External"/><Relationship Id="rId1934" Type="http://schemas.openxmlformats.org/officeDocument/2006/relationships/hyperlink" Target="https://map.geo.admin.ch/?zoom=13&amp;E=2563157.307&amp;N=1151709.775&amp;layers=ch.kantone.cadastralwebmap-farbe,ch.swisstopo.amtliches-strassenverzeichnis,ch.bfs.gebaeude_wohnungs_register,KML||https://tinyurl.com/yy7ya4g9/FR/2325_bdg_erw.kml" TargetMode="External"/><Relationship Id="rId19" Type="http://schemas.openxmlformats.org/officeDocument/2006/relationships/hyperlink" Target="https://map.geo.admin.ch/?zoom=13&amp;E=2557809&amp;N=1184972.875&amp;layers=ch.kantone.cadastralwebmap-farbe,ch.swisstopo.amtliches-strassenverzeichnis,ch.bfs.gebaeude_wohnungs_register,KML||https://tinyurl.com/yy7ya4g9/FR/2011_bdg_erw.kml" TargetMode="External"/><Relationship Id="rId168" Type="http://schemas.openxmlformats.org/officeDocument/2006/relationships/hyperlink" Target="https://map.geo.admin.ch/?zoom=13&amp;E=2555494&amp;N=1188918&amp;layers=ch.kantone.cadastralwebmap-farbe,ch.swisstopo.amtliches-strassenverzeichnis,ch.bfs.gebaeude_wohnungs_register,KML||https://tinyurl.com/yy7ya4g9/FR/2054_bdg_erw.kml" TargetMode="External"/><Relationship Id="rId375" Type="http://schemas.openxmlformats.org/officeDocument/2006/relationships/hyperlink" Target="https://map.geo.admin.ch/?zoom=13&amp;E=2573807.656&amp;N=1162062.149&amp;layers=ch.kantone.cadastralwebmap-farbe,ch.swisstopo.amtliches-strassenverzeichnis,ch.bfs.gebaeude_wohnungs_register,KML||https://tinyurl.com/yy7ya4g9/FR/2124_bdg_erw.kml" TargetMode="External"/><Relationship Id="rId582" Type="http://schemas.openxmlformats.org/officeDocument/2006/relationships/hyperlink" Target="https://map.geo.admin.ch/?zoom=13&amp;E=2571356.888&amp;N=1165856.721&amp;layers=ch.kantone.cadastralwebmap-farbe,ch.swisstopo.amtliches-strassenverzeichnis,ch.bfs.gebaeude_wohnungs_register,KML||https://tinyurl.com/yy7ya4g9/FR/2148_bdg_erw.kml" TargetMode="External"/><Relationship Id="rId2056" Type="http://schemas.openxmlformats.org/officeDocument/2006/relationships/hyperlink" Target="https://map.geo.admin.ch/?zoom=13&amp;E=2558746.771&amp;N=1153020.722&amp;layers=ch.kantone.cadastralwebmap-farbe,ch.swisstopo.amtliches-strassenverzeichnis,ch.bfs.gebaeude_wohnungs_register,KML||https://tinyurl.com/yy7ya4g9/FR/2325_bdg_erw.kml" TargetMode="External"/><Relationship Id="rId3" Type="http://schemas.openxmlformats.org/officeDocument/2006/relationships/hyperlink" Target="https://map.geo.admin.ch/?zoom=13&amp;E=2553976.2&amp;N=1186719.2&amp;layers=ch.kantone.cadastralwebmap-farbe,ch.swisstopo.amtliches-strassenverzeichnis,ch.bfs.gebaeude_wohnungs_register,KML||https://tinyurl.com/yy7ya4g9/FR/2008_bdg_erw.kml" TargetMode="External"/><Relationship Id="rId235" Type="http://schemas.openxmlformats.org/officeDocument/2006/relationships/hyperlink" Target="https://map.geo.admin.ch/?zoom=13&amp;E=2560435.091&amp;N=1169266.771&amp;layers=ch.kantone.cadastralwebmap-farbe,ch.swisstopo.amtliches-strassenverzeichnis,ch.bfs.gebaeude_wohnungs_register,KML||https://tinyurl.com/yy7ya4g9/FR/2087_bdg_erw.kml" TargetMode="External"/><Relationship Id="rId442" Type="http://schemas.openxmlformats.org/officeDocument/2006/relationships/hyperlink" Target="https://map.geo.admin.ch/?zoom=13&amp;E=2571078.625&amp;N=1162653.16&amp;layers=ch.kantone.cadastralwebmap-farbe,ch.swisstopo.amtliches-strassenverzeichnis,ch.bfs.gebaeude_wohnungs_register,KML||https://tinyurl.com/yy7ya4g9/FR/2125_bdg_erw.kml" TargetMode="External"/><Relationship Id="rId887" Type="http://schemas.openxmlformats.org/officeDocument/2006/relationships/hyperlink" Target="https://map.geo.admin.ch/?zoom=13&amp;E=2570294.679&amp;N=1173041.108&amp;layers=ch.kantone.cadastralwebmap-farbe,ch.swisstopo.amtliches-strassenverzeichnis,ch.bfs.gebaeude_wohnungs_register,KML||https://tinyurl.com/yy7ya4g9/FR/2236_bdg_erw.kml" TargetMode="External"/><Relationship Id="rId1072" Type="http://schemas.openxmlformats.org/officeDocument/2006/relationships/hyperlink" Target="https://map.geo.admin.ch/?zoom=13&amp;E=2582011.142&amp;N=1202465.915&amp;layers=ch.kantone.cadastralwebmap-farbe,ch.swisstopo.amtliches-strassenverzeichnis,ch.bfs.gebaeude_wohnungs_register,KML||https://tinyurl.com/yy7ya4g9/FR/2265_bdg_erw.kml" TargetMode="External"/><Relationship Id="rId302" Type="http://schemas.openxmlformats.org/officeDocument/2006/relationships/hyperlink" Target="https://map.geo.admin.ch/?zoom=13&amp;E=2560890&amp;N=1166993&amp;layers=ch.kantone.cadastralwebmap-farbe,ch.swisstopo.amtliches-strassenverzeichnis,ch.bfs.gebaeude_wohnungs_register,KML||https://tinyurl.com/yy7ya4g9/FR/2113_bdg_erw.kml" TargetMode="External"/><Relationship Id="rId747" Type="http://schemas.openxmlformats.org/officeDocument/2006/relationships/hyperlink" Target="https://map.geo.admin.ch/?zoom=13&amp;E=2577941.183&amp;N=1181160.825&amp;layers=ch.kantone.cadastralwebmap-farbe,ch.swisstopo.amtliches-strassenverzeichnis,ch.bfs.gebaeude_wohnungs_register,KML||https://tinyurl.com/yy7ya4g9/FR/2206_bdg_erw.kml" TargetMode="External"/><Relationship Id="rId954" Type="http://schemas.openxmlformats.org/officeDocument/2006/relationships/hyperlink" Target="https://map.geo.admin.ch/?zoom=13&amp;E=2571689.944&amp;N=1192416.181&amp;layers=ch.kantone.cadastralwebmap-farbe,ch.swisstopo.amtliches-strassenverzeichnis,ch.bfs.gebaeude_wohnungs_register,KML||https://tinyurl.com/yy7ya4g9/FR/2254_bdg_erw.kml" TargetMode="External"/><Relationship Id="rId1377" Type="http://schemas.openxmlformats.org/officeDocument/2006/relationships/hyperlink" Target="https://map.geo.admin.ch/?zoom=13&amp;E=2590436.75&amp;N=1190408.875&amp;layers=ch.kantone.cadastralwebmap-farbe,ch.swisstopo.amtliches-strassenverzeichnis,ch.bfs.gebaeude_wohnungs_register,KML||https://tinyurl.com/yy7ya4g9/FR/2308_bdg_erw.kml" TargetMode="External"/><Relationship Id="rId1584" Type="http://schemas.openxmlformats.org/officeDocument/2006/relationships/hyperlink" Target="https://map.geo.admin.ch/?zoom=13&amp;E=2590610.75&amp;N=1190233.875&amp;layers=ch.kantone.cadastralwebmap-farbe,ch.swisstopo.amtliches-strassenverzeichnis,ch.bfs.gebaeude_wohnungs_register,KML||https://tinyurl.com/yy7ya4g9/FR/2308_bdg_erw.kml" TargetMode="External"/><Relationship Id="rId1791" Type="http://schemas.openxmlformats.org/officeDocument/2006/relationships/hyperlink" Target="https://map.geo.admin.ch/?zoom=13&amp;E=2560227.094&amp;N=1154182.736&amp;layers=ch.kantone.cadastralwebmap-farbe,ch.swisstopo.amtliches-strassenverzeichnis,ch.bfs.gebaeude_wohnungs_register,KML||https://tinyurl.com/yy7ya4g9/FR/2325_bdg_erw.kml" TargetMode="External"/><Relationship Id="rId83" Type="http://schemas.openxmlformats.org/officeDocument/2006/relationships/hyperlink" Target="https://map.geo.admin.ch/?zoom=13&amp;E=2564724.644&amp;N=1193907.377&amp;layers=ch.kantone.cadastralwebmap-farbe,ch.swisstopo.amtliches-strassenverzeichnis,ch.bfs.gebaeude_wohnungs_register,KML||https://tinyurl.com/yy7ya4g9/FR/2041_bdg_erw.kml" TargetMode="External"/><Relationship Id="rId607" Type="http://schemas.openxmlformats.org/officeDocument/2006/relationships/hyperlink" Target="https://map.geo.admin.ch/?zoom=13&amp;E=2564258&amp;N=1164664&amp;layers=ch.kantone.cadastralwebmap-farbe,ch.swisstopo.amtliches-strassenverzeichnis,ch.bfs.gebaeude_wohnungs_register,KML||https://tinyurl.com/yy7ya4g9/FR/2152_bdg_erw.kml" TargetMode="External"/><Relationship Id="rId814" Type="http://schemas.openxmlformats.org/officeDocument/2006/relationships/hyperlink" Target="https://map.geo.admin.ch/?zoom=13&amp;E=2577339.25&amp;N=1175404.125&amp;layers=ch.kantone.cadastralwebmap-farbe,ch.swisstopo.amtliches-strassenverzeichnis,ch.bfs.gebaeude_wohnungs_register,KML||https://tinyurl.com/yy7ya4g9/FR/2226_bdg_erw.kml" TargetMode="External"/><Relationship Id="rId1237" Type="http://schemas.openxmlformats.org/officeDocument/2006/relationships/hyperlink" Target="https://map.geo.admin.ch/?zoom=13&amp;E=2580982.38&amp;N=1187706.41&amp;layers=ch.kantone.cadastralwebmap-farbe,ch.swisstopo.amtliches-strassenverzeichnis,ch.bfs.gebaeude_wohnungs_register,KML||https://tinyurl.com/yy7ya4g9/FR/2293_bdg_erw.kml" TargetMode="External"/><Relationship Id="rId1444" Type="http://schemas.openxmlformats.org/officeDocument/2006/relationships/hyperlink" Target="https://map.geo.admin.ch/?zoom=13&amp;E=2591799.5&amp;N=1192606.625&amp;layers=ch.kantone.cadastralwebmap-farbe,ch.swisstopo.amtliches-strassenverzeichnis,ch.bfs.gebaeude_wohnungs_register,KML||https://tinyurl.com/yy7ya4g9/FR/2308_bdg_erw.kml" TargetMode="External"/><Relationship Id="rId1651" Type="http://schemas.openxmlformats.org/officeDocument/2006/relationships/hyperlink" Target="https://map.geo.admin.ch/?zoom=13&amp;E=2590320.75&amp;N=1190181.875&amp;layers=ch.kantone.cadastralwebmap-farbe,ch.swisstopo.amtliches-strassenverzeichnis,ch.bfs.gebaeude_wohnungs_register,KML||https://tinyurl.com/yy7ya4g9/FR/2308_bdg_erw.kml" TargetMode="External"/><Relationship Id="rId1889" Type="http://schemas.openxmlformats.org/officeDocument/2006/relationships/hyperlink" Target="https://map.geo.admin.ch/?zoom=13&amp;E=2563293.6&amp;N=1151724.144&amp;layers=ch.kantone.cadastralwebmap-farbe,ch.swisstopo.amtliches-strassenverzeichnis,ch.bfs.gebaeude_wohnungs_register,KML||https://tinyurl.com/yy7ya4g9/FR/2325_bdg_erw.kml" TargetMode="External"/><Relationship Id="rId1304" Type="http://schemas.openxmlformats.org/officeDocument/2006/relationships/hyperlink" Target="https://map.geo.admin.ch/?zoom=13&amp;E=2583674.481&amp;N=1176621.809&amp;layers=ch.kantone.cadastralwebmap-farbe,ch.swisstopo.amtliches-strassenverzeichnis,ch.bfs.gebaeude_wohnungs_register,KML||https://tinyurl.com/yy7ya4g9/FR/2303_bdg_erw.kml" TargetMode="External"/><Relationship Id="rId1511" Type="http://schemas.openxmlformats.org/officeDocument/2006/relationships/hyperlink" Target="https://map.geo.admin.ch/?zoom=13&amp;E=2590620&amp;N=1190203.375&amp;layers=ch.kantone.cadastralwebmap-farbe,ch.swisstopo.amtliches-strassenverzeichnis,ch.bfs.gebaeude_wohnungs_register,KML||https://tinyurl.com/yy7ya4g9/FR/2308_bdg_erw.kml" TargetMode="External"/><Relationship Id="rId1749" Type="http://schemas.openxmlformats.org/officeDocument/2006/relationships/hyperlink" Target="https://map.geo.admin.ch/?zoom=13&amp;E=2558455&amp;N=1152733&amp;layers=ch.kantone.cadastralwebmap-farbe,ch.swisstopo.amtliches-strassenverzeichnis,ch.bfs.gebaeude_wohnungs_register,KML||https://tinyurl.com/yy7ya4g9/FR/2325_bdg_erw.kml" TargetMode="External"/><Relationship Id="rId1956" Type="http://schemas.openxmlformats.org/officeDocument/2006/relationships/hyperlink" Target="https://map.geo.admin.ch/?zoom=13&amp;E=2563144.906&amp;N=1151501.259&amp;layers=ch.kantone.cadastralwebmap-farbe,ch.swisstopo.amtliches-strassenverzeichnis,ch.bfs.gebaeude_wohnungs_register,KML||https://tinyurl.com/yy7ya4g9/FR/2325_bdg_erw.kml" TargetMode="External"/><Relationship Id="rId1609" Type="http://schemas.openxmlformats.org/officeDocument/2006/relationships/hyperlink" Target="https://map.geo.admin.ch/?zoom=13&amp;E=2592781.75&amp;N=1192551.875&amp;layers=ch.kantone.cadastralwebmap-farbe,ch.swisstopo.amtliches-strassenverzeichnis,ch.bfs.gebaeude_wohnungs_register,KML||https://tinyurl.com/yy7ya4g9/FR/2308_bdg_erw.kml" TargetMode="External"/><Relationship Id="rId1816" Type="http://schemas.openxmlformats.org/officeDocument/2006/relationships/hyperlink" Target="https://map.geo.admin.ch/?zoom=13&amp;E=2561216.515&amp;N=1153421.791&amp;layers=ch.kantone.cadastralwebmap-farbe,ch.swisstopo.amtliches-strassenverzeichnis,ch.bfs.gebaeude_wohnungs_register,KML||https://tinyurl.com/yy7ya4g9/FR/2325_bdg_erw.kml" TargetMode="External"/><Relationship Id="rId10" Type="http://schemas.openxmlformats.org/officeDocument/2006/relationships/hyperlink" Target="https://map.geo.admin.ch/?zoom=13&amp;E=2558443.723&amp;N=1185120.191&amp;layers=ch.kantone.cadastralwebmap-farbe,ch.swisstopo.amtliches-strassenverzeichnis,ch.bfs.gebaeude_wohnungs_register,KML||https://tinyurl.com/yy7ya4g9/FR/2011_bdg_erw.kml" TargetMode="External"/><Relationship Id="rId397" Type="http://schemas.openxmlformats.org/officeDocument/2006/relationships/hyperlink" Target="https://map.geo.admin.ch/?zoom=13&amp;E=2570164.823&amp;N=1161805.615&amp;layers=ch.kantone.cadastralwebmap-farbe,ch.swisstopo.amtliches-strassenverzeichnis,ch.bfs.gebaeude_wohnungs_register,KML||https://tinyurl.com/yy7ya4g9/FR/2125_bdg_erw.kml" TargetMode="External"/><Relationship Id="rId2078" Type="http://schemas.openxmlformats.org/officeDocument/2006/relationships/hyperlink" Target="https://map.geo.admin.ch/?zoom=13&amp;E=2560815.25&amp;N=1157723.625&amp;layers=ch.kantone.cadastralwebmap-farbe,ch.swisstopo.amtliches-strassenverzeichnis,ch.bfs.gebaeude_wohnungs_register,KML||https://tinyurl.com/yy7ya4g9/FR/2336_bdg_erw.kml" TargetMode="External"/><Relationship Id="rId257" Type="http://schemas.openxmlformats.org/officeDocument/2006/relationships/hyperlink" Target="https://map.geo.admin.ch/?zoom=13&amp;E=2559494.862&amp;N=1171291.044&amp;layers=ch.kantone.cadastralwebmap-farbe,ch.swisstopo.amtliches-strassenverzeichnis,ch.bfs.gebaeude_wohnungs_register,KML||https://tinyurl.com/yy7ya4g9/FR/2096_bdg_erw.kml" TargetMode="External"/><Relationship Id="rId464" Type="http://schemas.openxmlformats.org/officeDocument/2006/relationships/hyperlink" Target="https://map.geo.admin.ch/?zoom=13&amp;E=2571570.898&amp;N=1162266.851&amp;layers=ch.kantone.cadastralwebmap-farbe,ch.swisstopo.amtliches-strassenverzeichnis,ch.bfs.gebaeude_wohnungs_register,KML||https://tinyurl.com/yy7ya4g9/FR/2125_bdg_erw.kml" TargetMode="External"/><Relationship Id="rId1094" Type="http://schemas.openxmlformats.org/officeDocument/2006/relationships/hyperlink" Target="https://map.geo.admin.ch/?zoom=13&amp;E=2574001.605&amp;N=1189905.434&amp;layers=ch.kantone.cadastralwebmap-farbe,ch.swisstopo.amtliches-strassenverzeichnis,ch.bfs.gebaeude_wohnungs_register,KML||https://tinyurl.com/yy7ya4g9/FR/2272_bdg_erw.kml" TargetMode="External"/><Relationship Id="rId117" Type="http://schemas.openxmlformats.org/officeDocument/2006/relationships/hyperlink" Target="https://map.geo.admin.ch/?zoom=13&amp;E=2566099.6&amp;N=1188527.875&amp;layers=ch.kantone.cadastralwebmap-farbe,ch.swisstopo.amtliches-strassenverzeichnis,ch.bfs.gebaeude_wohnungs_register,KML||https://tinyurl.com/yy7ya4g9/FR/2053_bdg_erw.kml" TargetMode="External"/><Relationship Id="rId671" Type="http://schemas.openxmlformats.org/officeDocument/2006/relationships/hyperlink" Target="https://map.geo.admin.ch/?zoom=13&amp;E=2568721&amp;N=1175682.75&amp;layers=ch.kantone.cadastralwebmap-farbe,ch.swisstopo.amtliches-strassenverzeichnis,ch.bfs.gebaeude_wohnungs_register,KML||https://tinyurl.com/yy7ya4g9/FR/2173_bdg_erw.kml" TargetMode="External"/><Relationship Id="rId769" Type="http://schemas.openxmlformats.org/officeDocument/2006/relationships/hyperlink" Target="https://map.geo.admin.ch/?zoom=13&amp;E=2573661.519&amp;N=1181587.863&amp;layers=ch.kantone.cadastralwebmap-farbe,ch.swisstopo.amtliches-strassenverzeichnis,ch.bfs.gebaeude_wohnungs_register,KML||https://tinyurl.com/yy7ya4g9/FR/2208_bdg_erw.kml" TargetMode="External"/><Relationship Id="rId976" Type="http://schemas.openxmlformats.org/officeDocument/2006/relationships/hyperlink" Target="https://map.geo.admin.ch/?zoom=13&amp;E=2575978.881&amp;N=1189913.147&amp;layers=ch.kantone.cadastralwebmap-farbe,ch.swisstopo.amtliches-strassenverzeichnis,ch.bfs.gebaeude_wohnungs_register,KML||https://tinyurl.com/yy7ya4g9/FR/2254_bdg_erw.kml" TargetMode="External"/><Relationship Id="rId1399" Type="http://schemas.openxmlformats.org/officeDocument/2006/relationships/hyperlink" Target="https://map.geo.admin.ch/?zoom=13&amp;E=2590571.5&amp;N=1190364.625&amp;layers=ch.kantone.cadastralwebmap-farbe,ch.swisstopo.amtliches-strassenverzeichnis,ch.bfs.gebaeude_wohnungs_register,KML||https://tinyurl.com/yy7ya4g9/FR/2308_bdg_erw.kml" TargetMode="External"/><Relationship Id="rId324" Type="http://schemas.openxmlformats.org/officeDocument/2006/relationships/hyperlink" Target="https://map.geo.admin.ch/?zoom=13&amp;E=2568944.516&amp;N=1154147.207&amp;layers=ch.kantone.cadastralwebmap-farbe,ch.swisstopo.amtliches-strassenverzeichnis,ch.bfs.gebaeude_wohnungs_register,KML||https://tinyurl.com/yy7ya4g9/FR/2121_bdg_erw.kml" TargetMode="External"/><Relationship Id="rId531" Type="http://schemas.openxmlformats.org/officeDocument/2006/relationships/hyperlink" Target="https://map.geo.admin.ch/?zoom=13&amp;E=2572735.116&amp;N=1158655.988&amp;layers=ch.kantone.cadastralwebmap-farbe,ch.swisstopo.amtliches-strassenverzeichnis,ch.bfs.gebaeude_wohnungs_register,KML||https://tinyurl.com/yy7ya4g9/FR/2135_bdg_erw.kml" TargetMode="External"/><Relationship Id="rId629" Type="http://schemas.openxmlformats.org/officeDocument/2006/relationships/hyperlink" Target="https://map.geo.admin.ch/?zoom=13&amp;E=2568059.641&amp;N=1163108.155&amp;layers=ch.kantone.cadastralwebmap-farbe,ch.swisstopo.amtliches-strassenverzeichnis,ch.bfs.gebaeude_wohnungs_register,KML||https://tinyurl.com/yy7ya4g9/FR/2160_bdg_erw.kml" TargetMode="External"/><Relationship Id="rId1161" Type="http://schemas.openxmlformats.org/officeDocument/2006/relationships/hyperlink" Target="https://map.geo.admin.ch/?zoom=13&amp;E=2578066.516&amp;N=1201694.088&amp;layers=ch.kantone.cadastralwebmap-farbe,ch.swisstopo.amtliches-strassenverzeichnis,ch.bfs.gebaeude_wohnungs_register,KML||https://tinyurl.com/yy7ya4g9/FR/2275_bdg_erw.kml" TargetMode="External"/><Relationship Id="rId1259" Type="http://schemas.openxmlformats.org/officeDocument/2006/relationships/hyperlink" Target="https://map.geo.admin.ch/?zoom=13&amp;E=2584011&amp;N=1193647&amp;layers=ch.kantone.cadastralwebmap-farbe,ch.swisstopo.amtliches-strassenverzeichnis,ch.bfs.gebaeude_wohnungs_register,KML||https://tinyurl.com/yy7ya4g9/FR/2295_bdg_erw.kml" TargetMode="External"/><Relationship Id="rId1466" Type="http://schemas.openxmlformats.org/officeDocument/2006/relationships/hyperlink" Target="https://map.geo.admin.ch/?zoom=13&amp;E=2591330.5&amp;N=1191640.125&amp;layers=ch.kantone.cadastralwebmap-farbe,ch.swisstopo.amtliches-strassenverzeichnis,ch.bfs.gebaeude_wohnungs_register,KML||https://tinyurl.com/yy7ya4g9/FR/2308_bdg_erw.kml" TargetMode="External"/><Relationship Id="rId2005" Type="http://schemas.openxmlformats.org/officeDocument/2006/relationships/hyperlink" Target="https://map.geo.admin.ch/?zoom=13&amp;E=2557913.133&amp;N=1153302.495&amp;layers=ch.kantone.cadastralwebmap-farbe,ch.swisstopo.amtliches-strassenverzeichnis,ch.bfs.gebaeude_wohnungs_register,KML||https://tinyurl.com/yy7ya4g9/FR/2325_bdg_erw.kml" TargetMode="External"/><Relationship Id="rId836" Type="http://schemas.openxmlformats.org/officeDocument/2006/relationships/hyperlink" Target="https://map.geo.admin.ch/?zoom=13&amp;E=2575810.75&amp;N=1182870.375&amp;layers=ch.kantone.cadastralwebmap-farbe,ch.swisstopo.amtliches-strassenverzeichnis,ch.bfs.gebaeude_wohnungs_register,KML||https://tinyurl.com/yy7ya4g9/FR/2228_bdg_erw.kml" TargetMode="External"/><Relationship Id="rId1021" Type="http://schemas.openxmlformats.org/officeDocument/2006/relationships/hyperlink" Target="https://map.geo.admin.ch/?zoom=13&amp;E=2579560&amp;N=1193315&amp;layers=ch.kantone.cadastralwebmap-farbe,ch.swisstopo.amtliches-strassenverzeichnis,ch.bfs.gebaeude_wohnungs_register,KML||https://tinyurl.com/yy7ya4g9/FR/2262_bdg_erw.kml" TargetMode="External"/><Relationship Id="rId1119" Type="http://schemas.openxmlformats.org/officeDocument/2006/relationships/hyperlink" Target="https://map.geo.admin.ch/?zoom=13&amp;E=2579849.703&amp;N=1195640.827&amp;layers=ch.kantone.cadastralwebmap-farbe,ch.swisstopo.amtliches-strassenverzeichnis,ch.bfs.gebaeude_wohnungs_register,KML||https://tinyurl.com/yy7ya4g9/FR/2275_bdg_erw.kml" TargetMode="External"/><Relationship Id="rId1673" Type="http://schemas.openxmlformats.org/officeDocument/2006/relationships/hyperlink" Target="https://map.geo.admin.ch/?zoom=13&amp;E=2590055.5&amp;N=1189246.375&amp;layers=ch.kantone.cadastralwebmap-farbe,ch.swisstopo.amtliches-strassenverzeichnis,ch.bfs.gebaeude_wohnungs_register,KML||https://tinyurl.com/yy7ya4g9/FR/2308_bdg_erw.kml" TargetMode="External"/><Relationship Id="rId1880" Type="http://schemas.openxmlformats.org/officeDocument/2006/relationships/hyperlink" Target="https://map.geo.admin.ch/?zoom=13&amp;E=2558517.319&amp;N=1153155.567&amp;layers=ch.kantone.cadastralwebmap-farbe,ch.swisstopo.amtliches-strassenverzeichnis,ch.bfs.gebaeude_wohnungs_register,KML||https://tinyurl.com/yy7ya4g9/FR/2325_bdg_erw.kml" TargetMode="External"/><Relationship Id="rId1978" Type="http://schemas.openxmlformats.org/officeDocument/2006/relationships/hyperlink" Target="https://map.geo.admin.ch/?zoom=13&amp;E=2559819.23&amp;N=1151874.001&amp;layers=ch.kantone.cadastralwebmap-farbe,ch.swisstopo.amtliches-strassenverzeichnis,ch.bfs.gebaeude_wohnungs_register,KML||https://tinyurl.com/yy7ya4g9/FR/2325_bdg_erw.kml" TargetMode="External"/><Relationship Id="rId903" Type="http://schemas.openxmlformats.org/officeDocument/2006/relationships/hyperlink" Target="https://map.geo.admin.ch/?zoom=13&amp;E=2567939&amp;N=1173530&amp;layers=ch.kantone.cadastralwebmap-farbe,ch.swisstopo.amtliches-strassenverzeichnis,ch.bfs.gebaeude_wohnungs_register,KML||https://tinyurl.com/yy7ya4g9/FR/2236_bdg_erw.kml" TargetMode="External"/><Relationship Id="rId1326" Type="http://schemas.openxmlformats.org/officeDocument/2006/relationships/hyperlink" Target="https://map.geo.admin.ch/?zoom=13&amp;E=2586649&amp;N=1185058&amp;layers=ch.kantone.cadastralwebmap-farbe,ch.swisstopo.amtliches-strassenverzeichnis,ch.bfs.gebaeude_wohnungs_register,KML||https://tinyurl.com/yy7ya4g9/FR/2306_bdg_erw.kml" TargetMode="External"/><Relationship Id="rId1533" Type="http://schemas.openxmlformats.org/officeDocument/2006/relationships/hyperlink" Target="https://map.geo.admin.ch/?zoom=13&amp;E=2588911.5&amp;N=1189736.625&amp;layers=ch.kantone.cadastralwebmap-farbe,ch.swisstopo.amtliches-strassenverzeichnis,ch.bfs.gebaeude_wohnungs_register,KML||https://tinyurl.com/yy7ya4g9/FR/2308_bdg_erw.kml" TargetMode="External"/><Relationship Id="rId1740" Type="http://schemas.openxmlformats.org/officeDocument/2006/relationships/hyperlink" Target="https://map.geo.admin.ch/?zoom=13&amp;E=2558445.176&amp;N=1152599.059&amp;layers=ch.kantone.cadastralwebmap-farbe,ch.swisstopo.amtliches-strassenverzeichnis,ch.bfs.gebaeude_wohnungs_register,KML||https://tinyurl.com/yy7ya4g9/FR/2325_bdg_erw.kml" TargetMode="External"/><Relationship Id="rId32" Type="http://schemas.openxmlformats.org/officeDocument/2006/relationships/hyperlink" Target="https://map.geo.admin.ch/?zoom=13&amp;E=2560302.742&amp;N=1183515.139&amp;layers=ch.kantone.cadastralwebmap-farbe,ch.swisstopo.amtliches-strassenverzeichnis,ch.bfs.gebaeude_wohnungs_register,KML||https://tinyurl.com/yy7ya4g9/FR/2016_bdg_erw.kml" TargetMode="External"/><Relationship Id="rId1600" Type="http://schemas.openxmlformats.org/officeDocument/2006/relationships/hyperlink" Target="https://map.geo.admin.ch/?zoom=13&amp;E=2592349.5&amp;N=1190649.125&amp;layers=ch.kantone.cadastralwebmap-farbe,ch.swisstopo.amtliches-strassenverzeichnis,ch.bfs.gebaeude_wohnungs_register,KML||https://tinyurl.com/yy7ya4g9/FR/2308_bdg_erw.kml" TargetMode="External"/><Relationship Id="rId1838" Type="http://schemas.openxmlformats.org/officeDocument/2006/relationships/hyperlink" Target="https://map.geo.admin.ch/?zoom=13&amp;E=2562812.087&amp;N=1152063.505&amp;layers=ch.kantone.cadastralwebmap-farbe,ch.swisstopo.amtliches-strassenverzeichnis,ch.bfs.gebaeude_wohnungs_register,KML||https://tinyurl.com/yy7ya4g9/FR/2325_bdg_erw.kml" TargetMode="External"/><Relationship Id="rId181" Type="http://schemas.openxmlformats.org/officeDocument/2006/relationships/hyperlink" Target="https://map.geo.admin.ch/?zoom=13&amp;E=2559407.182&amp;N=1191390.27&amp;layers=ch.kantone.cadastralwebmap-farbe,ch.swisstopo.amtliches-strassenverzeichnis,ch.bfs.gebaeude_wohnungs_register,KML||https://tinyurl.com/yy7ya4g9/FR/2054_bdg_erw.kml" TargetMode="External"/><Relationship Id="rId1905" Type="http://schemas.openxmlformats.org/officeDocument/2006/relationships/hyperlink" Target="https://map.geo.admin.ch/?zoom=13&amp;E=2562030.612&amp;N=1152600.482&amp;layers=ch.kantone.cadastralwebmap-farbe,ch.swisstopo.amtliches-strassenverzeichnis,ch.bfs.gebaeude_wohnungs_register,KML||https://tinyurl.com/yy7ya4g9/FR/2325_bdg_erw.kml" TargetMode="External"/><Relationship Id="rId279" Type="http://schemas.openxmlformats.org/officeDocument/2006/relationships/hyperlink" Target="https://map.geo.admin.ch/?zoom=13&amp;E=2556669&amp;N=1167316&amp;layers=ch.kantone.cadastralwebmap-farbe,ch.swisstopo.amtliches-strassenverzeichnis,ch.bfs.gebaeude_wohnungs_register,KML||https://tinyurl.com/yy7ya4g9/FR/2099_bdg_erw.kml" TargetMode="External"/><Relationship Id="rId486" Type="http://schemas.openxmlformats.org/officeDocument/2006/relationships/hyperlink" Target="https://map.geo.admin.ch/?zoom=13&amp;E=2571678.611&amp;N=1162004.568&amp;layers=ch.kantone.cadastralwebmap-farbe,ch.swisstopo.amtliches-strassenverzeichnis,ch.bfs.gebaeude_wohnungs_register,KML||https://tinyurl.com/yy7ya4g9/FR/2125_bdg_erw.kml" TargetMode="External"/><Relationship Id="rId693" Type="http://schemas.openxmlformats.org/officeDocument/2006/relationships/hyperlink" Target="https://map.geo.admin.ch/?zoom=13&amp;E=2575235&amp;N=1184311.5&amp;layers=ch.kantone.cadastralwebmap-farbe,ch.swisstopo.amtliches-strassenverzeichnis,ch.bfs.gebaeude_wohnungs_register,KML||https://tinyurl.com/yy7ya4g9/FR/2183_bdg_erw.kml" TargetMode="External"/><Relationship Id="rId139" Type="http://schemas.openxmlformats.org/officeDocument/2006/relationships/hyperlink" Target="https://map.geo.admin.ch/?zoom=13&amp;E=2565290&amp;N=1189000&amp;layers=ch.kantone.cadastralwebmap-farbe,ch.swisstopo.amtliches-strassenverzeichnis,ch.bfs.gebaeude_wohnungs_register,KML||https://tinyurl.com/yy7ya4g9/FR/2053_bdg_erw.kml" TargetMode="External"/><Relationship Id="rId346" Type="http://schemas.openxmlformats.org/officeDocument/2006/relationships/hyperlink" Target="https://map.geo.admin.ch/?zoom=13&amp;E=2573767.655&amp;N=1162088.149&amp;layers=ch.kantone.cadastralwebmap-farbe,ch.swisstopo.amtliches-strassenverzeichnis,ch.bfs.gebaeude_wohnungs_register,KML||https://tinyurl.com/yy7ya4g9/FR/2124_bdg_erw.kml" TargetMode="External"/><Relationship Id="rId553" Type="http://schemas.openxmlformats.org/officeDocument/2006/relationships/hyperlink" Target="https://map.geo.admin.ch/?zoom=13&amp;E=2571129.084&amp;N=1167129.886&amp;layers=ch.kantone.cadastralwebmap-farbe,ch.swisstopo.amtliches-strassenverzeichnis,ch.bfs.gebaeude_wohnungs_register,KML||https://tinyurl.com/yy7ya4g9/FR/2140_bdg_erw.kml" TargetMode="External"/><Relationship Id="rId760" Type="http://schemas.openxmlformats.org/officeDocument/2006/relationships/hyperlink" Target="https://map.geo.admin.ch/?zoom=13&amp;E=2579014.132&amp;N=1180848.047&amp;layers=ch.kantone.cadastralwebmap-farbe,ch.swisstopo.amtliches-strassenverzeichnis,ch.bfs.gebaeude_wohnungs_register,KML||https://tinyurl.com/yy7ya4g9/FR/2206_bdg_erw.kml" TargetMode="External"/><Relationship Id="rId998" Type="http://schemas.openxmlformats.org/officeDocument/2006/relationships/hyperlink" Target="https://map.geo.admin.ch/?zoom=13&amp;E=2576139.633&amp;N=1190615.034&amp;layers=ch.kantone.cadastralwebmap-farbe,ch.swisstopo.amtliches-strassenverzeichnis,ch.bfs.gebaeude_wohnungs_register,KML||https://tinyurl.com/yy7ya4g9/FR/2254_bdg_erw.kml" TargetMode="External"/><Relationship Id="rId1183" Type="http://schemas.openxmlformats.org/officeDocument/2006/relationships/hyperlink" Target="https://map.geo.admin.ch/?zoom=13&amp;E=2575133.519&amp;N=1201711.189&amp;layers=ch.kantone.cadastralwebmap-farbe,ch.swisstopo.amtliches-strassenverzeichnis,ch.bfs.gebaeude_wohnungs_register,KML||https://tinyurl.com/yy7ya4g9/FR/2284_bdg_erw.kml" TargetMode="External"/><Relationship Id="rId1390" Type="http://schemas.openxmlformats.org/officeDocument/2006/relationships/hyperlink" Target="https://map.geo.admin.ch/?zoom=13&amp;E=2590105&amp;N=1192482.375&amp;layers=ch.kantone.cadastralwebmap-farbe,ch.swisstopo.amtliches-strassenverzeichnis,ch.bfs.gebaeude_wohnungs_register,KML||https://tinyurl.com/yy7ya4g9/FR/2308_bdg_erw.kml" TargetMode="External"/><Relationship Id="rId2027" Type="http://schemas.openxmlformats.org/officeDocument/2006/relationships/hyperlink" Target="https://map.geo.admin.ch/?zoom=13&amp;E=2558832.66&amp;N=1153006.828&amp;layers=ch.kantone.cadastralwebmap-farbe,ch.swisstopo.amtliches-strassenverzeichnis,ch.bfs.gebaeude_wohnungs_register,KML||https://tinyurl.com/yy7ya4g9/FR/2325_bdg_erw.kml" TargetMode="External"/><Relationship Id="rId206" Type="http://schemas.openxmlformats.org/officeDocument/2006/relationships/hyperlink" Target="https://map.geo.admin.ch/?zoom=13&amp;E=2550471.5&amp;N=1185605.375&amp;layers=ch.kantone.cadastralwebmap-farbe,ch.swisstopo.amtliches-strassenverzeichnis,ch.bfs.gebaeude_wohnungs_register,KML||https://tinyurl.com/yy7ya4g9/FR/2055_bdg_erw.kml" TargetMode="External"/><Relationship Id="rId413" Type="http://schemas.openxmlformats.org/officeDocument/2006/relationships/hyperlink" Target="https://map.geo.admin.ch/?zoom=13&amp;E=2571102.39&amp;N=1163509.228&amp;layers=ch.kantone.cadastralwebmap-farbe,ch.swisstopo.amtliches-strassenverzeichnis,ch.bfs.gebaeude_wohnungs_register,KML||https://tinyurl.com/yy7ya4g9/FR/2125_bdg_erw.kml" TargetMode="External"/><Relationship Id="rId858" Type="http://schemas.openxmlformats.org/officeDocument/2006/relationships/hyperlink" Target="https://map.geo.admin.ch/?zoom=13&amp;E=2569370.665&amp;N=1180420.727&amp;layers=ch.kantone.cadastralwebmap-farbe,ch.swisstopo.amtliches-strassenverzeichnis,ch.bfs.gebaeude_wohnungs_register,KML||https://tinyurl.com/yy7ya4g9/FR/2234_bdg_erw.kml" TargetMode="External"/><Relationship Id="rId1043" Type="http://schemas.openxmlformats.org/officeDocument/2006/relationships/hyperlink" Target="https://map.geo.admin.ch/?zoom=13&amp;E=2579377.887&amp;N=1193505.925&amp;layers=ch.kantone.cadastralwebmap-farbe,ch.swisstopo.amtliches-strassenverzeichnis,ch.bfs.gebaeude_wohnungs_register,KML||https://tinyurl.com/yy7ya4g9/FR/2262_bdg_erw.kml" TargetMode="External"/><Relationship Id="rId1488" Type="http://schemas.openxmlformats.org/officeDocument/2006/relationships/hyperlink" Target="https://map.geo.admin.ch/?zoom=13&amp;E=2591887&amp;N=1189526.625&amp;layers=ch.kantone.cadastralwebmap-farbe,ch.swisstopo.amtliches-strassenverzeichnis,ch.bfs.gebaeude_wohnungs_register,KML||https://tinyurl.com/yy7ya4g9/FR/2308_bdg_erw.kml" TargetMode="External"/><Relationship Id="rId1695" Type="http://schemas.openxmlformats.org/officeDocument/2006/relationships/hyperlink" Target="https://map.geo.admin.ch/?zoom=13&amp;E=2590573&amp;N=1193275&amp;layers=ch.kantone.cadastralwebmap-farbe,ch.swisstopo.amtliches-strassenverzeichnis,ch.bfs.gebaeude_wohnungs_register,KML||https://tinyurl.com/yy7ya4g9/FR/2309_bdg_erw.kml" TargetMode="External"/><Relationship Id="rId620" Type="http://schemas.openxmlformats.org/officeDocument/2006/relationships/hyperlink" Target="https://map.geo.admin.ch/?zoom=13&amp;E=2565365.015&amp;N=1163679.623&amp;layers=ch.kantone.cadastralwebmap-farbe,ch.swisstopo.amtliches-strassenverzeichnis,ch.bfs.gebaeude_wohnungs_register,KML||https://tinyurl.com/yy7ya4g9/FR/2155_bdg_erw.kml" TargetMode="External"/><Relationship Id="rId718" Type="http://schemas.openxmlformats.org/officeDocument/2006/relationships/hyperlink" Target="https://map.geo.admin.ch/?zoom=13&amp;E=2577608.424&amp;N=1183654.334&amp;layers=ch.kantone.cadastralwebmap-farbe,ch.swisstopo.amtliches-strassenverzeichnis,ch.bfs.gebaeude_wohnungs_register,KML||https://tinyurl.com/yy7ya4g9/FR/2196_bdg_erw.kml" TargetMode="External"/><Relationship Id="rId925" Type="http://schemas.openxmlformats.org/officeDocument/2006/relationships/hyperlink" Target="https://map.geo.admin.ch/?zoom=13&amp;E=2567966.055&amp;N=1181521.649&amp;layers=ch.kantone.cadastralwebmap-farbe,ch.swisstopo.amtliches-strassenverzeichnis,ch.bfs.gebaeude_wohnungs_register,KML||https://tinyurl.com/yy7ya4g9/FR/2237_bdg_erw.kml" TargetMode="External"/><Relationship Id="rId1250" Type="http://schemas.openxmlformats.org/officeDocument/2006/relationships/hyperlink" Target="https://map.geo.admin.ch/?zoom=13&amp;E=2582861.8&amp;N=1178639.3&amp;layers=ch.kantone.cadastralwebmap-farbe,ch.swisstopo.amtliches-strassenverzeichnis,ch.bfs.gebaeude_wohnungs_register,KML||https://tinyurl.com/yy7ya4g9/FR/2294_bdg_erw.kml" TargetMode="External"/><Relationship Id="rId1348" Type="http://schemas.openxmlformats.org/officeDocument/2006/relationships/hyperlink" Target="https://map.geo.admin.ch/?zoom=13&amp;E=2590453.25&amp;N=1189966.375&amp;layers=ch.kantone.cadastralwebmap-farbe,ch.swisstopo.amtliches-strassenverzeichnis,ch.bfs.gebaeude_wohnungs_register,KML||https://tinyurl.com/yy7ya4g9/FR/2308_bdg_erw.kml" TargetMode="External"/><Relationship Id="rId1555" Type="http://schemas.openxmlformats.org/officeDocument/2006/relationships/hyperlink" Target="https://map.geo.admin.ch/?zoom=13&amp;E=2591684.75&amp;N=1191145.625&amp;layers=ch.kantone.cadastralwebmap-farbe,ch.swisstopo.amtliches-strassenverzeichnis,ch.bfs.gebaeude_wohnungs_register,KML||https://tinyurl.com/yy7ya4g9/FR/2308_bdg_erw.kml" TargetMode="External"/><Relationship Id="rId1762" Type="http://schemas.openxmlformats.org/officeDocument/2006/relationships/hyperlink" Target="https://map.geo.admin.ch/?zoom=13&amp;E=2558497.053&amp;N=1152427.396&amp;layers=ch.kantone.cadastralwebmap-farbe,ch.swisstopo.amtliches-strassenverzeichnis,ch.bfs.gebaeude_wohnungs_register,KML||https://tinyurl.com/yy7ya4g9/FR/2325_bdg_erw.kml" TargetMode="External"/><Relationship Id="rId1110" Type="http://schemas.openxmlformats.org/officeDocument/2006/relationships/hyperlink" Target="https://map.geo.admin.ch/?zoom=13&amp;E=2574565.5&amp;N=1196495.25&amp;layers=ch.kantone.cadastralwebmap-farbe,ch.swisstopo.amtliches-strassenverzeichnis,ch.bfs.gebaeude_wohnungs_register,KML||https://tinyurl.com/yy7ya4g9/FR/2275_bdg_erw.kml" TargetMode="External"/><Relationship Id="rId1208" Type="http://schemas.openxmlformats.org/officeDocument/2006/relationships/hyperlink" Target="https://map.geo.admin.ch/?zoom=13&amp;E=2574991.162&amp;N=1201228.143&amp;layers=ch.kantone.cadastralwebmap-farbe,ch.swisstopo.amtliches-strassenverzeichnis,ch.bfs.gebaeude_wohnungs_register,KML||https://tinyurl.com/yy7ya4g9/FR/2284_bdg_erw.kml" TargetMode="External"/><Relationship Id="rId1415" Type="http://schemas.openxmlformats.org/officeDocument/2006/relationships/hyperlink" Target="https://map.geo.admin.ch/?zoom=13&amp;E=2590562.5&amp;N=1190374.625&amp;layers=ch.kantone.cadastralwebmap-farbe,ch.swisstopo.amtliches-strassenverzeichnis,ch.bfs.gebaeude_wohnungs_register,KML||https://tinyurl.com/yy7ya4g9/FR/2308_bdg_erw.kml" TargetMode="External"/><Relationship Id="rId54" Type="http://schemas.openxmlformats.org/officeDocument/2006/relationships/hyperlink" Target="https://map.geo.admin.ch/?zoom=13&amp;E=2557537.165&amp;N=1181399.536&amp;layers=ch.kantone.cadastralwebmap-farbe,ch.swisstopo.amtliches-strassenverzeichnis,ch.bfs.gebaeude_wohnungs_register,KML||https://tinyurl.com/yy7ya4g9/FR/2027_bdg_erw.kml" TargetMode="External"/><Relationship Id="rId1622" Type="http://schemas.openxmlformats.org/officeDocument/2006/relationships/hyperlink" Target="https://map.geo.admin.ch/?zoom=13&amp;E=2593386.5&amp;N=1192078.875&amp;layers=ch.kantone.cadastralwebmap-farbe,ch.swisstopo.amtliches-strassenverzeichnis,ch.bfs.gebaeude_wohnungs_register,KML||https://tinyurl.com/yy7ya4g9/FR/2308_bdg_erw.kml" TargetMode="External"/><Relationship Id="rId1927" Type="http://schemas.openxmlformats.org/officeDocument/2006/relationships/hyperlink" Target="https://map.geo.admin.ch/?zoom=13&amp;E=2562279.702&amp;N=1152479.232&amp;layers=ch.kantone.cadastralwebmap-farbe,ch.swisstopo.amtliches-strassenverzeichnis,ch.bfs.gebaeude_wohnungs_register,KML||https://tinyurl.com/yy7ya4g9/FR/2325_bdg_erw.kml" TargetMode="External"/><Relationship Id="rId2091" Type="http://schemas.openxmlformats.org/officeDocument/2006/relationships/drawing" Target="../drawings/drawing2.xml"/><Relationship Id="rId270" Type="http://schemas.openxmlformats.org/officeDocument/2006/relationships/hyperlink" Target="https://map.geo.admin.ch/?zoom=13&amp;E=2553156.305&amp;N=1160010.732&amp;layers=ch.kantone.cadastralwebmap-farbe,ch.swisstopo.amtliches-strassenverzeichnis,ch.bfs.gebaeude_wohnungs_register,KML||https://tinyurl.com/yy7ya4g9/FR/2097_bdg_erw.kml" TargetMode="External"/><Relationship Id="rId130" Type="http://schemas.openxmlformats.org/officeDocument/2006/relationships/hyperlink" Target="https://map.geo.admin.ch/?zoom=13&amp;E=2566033.25&amp;N=1189073.125&amp;layers=ch.kantone.cadastralwebmap-farbe,ch.swisstopo.amtliches-strassenverzeichnis,ch.bfs.gebaeude_wohnungs_register,KML||https://tinyurl.com/yy7ya4g9/FR/2053_bdg_erw.kml" TargetMode="External"/><Relationship Id="rId368" Type="http://schemas.openxmlformats.org/officeDocument/2006/relationships/hyperlink" Target="https://map.geo.admin.ch/?zoom=13&amp;E=2573745.655&amp;N=1162198.147&amp;layers=ch.kantone.cadastralwebmap-farbe,ch.swisstopo.amtliches-strassenverzeichnis,ch.bfs.gebaeude_wohnungs_register,KML||https://tinyurl.com/yy7ya4g9/FR/2124_bdg_erw.kml" TargetMode="External"/><Relationship Id="rId575" Type="http://schemas.openxmlformats.org/officeDocument/2006/relationships/hyperlink" Target="https://map.geo.admin.ch/?zoom=13&amp;E=2571368.377&amp;N=1165495.736&amp;layers=ch.kantone.cadastralwebmap-farbe,ch.swisstopo.amtliches-strassenverzeichnis,ch.bfs.gebaeude_wohnungs_register,KML||https://tinyurl.com/yy7ya4g9/FR/2148_bdg_erw.kml" TargetMode="External"/><Relationship Id="rId782" Type="http://schemas.openxmlformats.org/officeDocument/2006/relationships/hyperlink" Target="https://map.geo.admin.ch/?zoom=13&amp;E=2571126.392&amp;N=1179401.197&amp;layers=ch.kantone.cadastralwebmap-farbe,ch.swisstopo.amtliches-strassenverzeichnis,ch.bfs.gebaeude_wohnungs_register,KML||https://tinyurl.com/yy7ya4g9/FR/2211_bdg_erw.kml" TargetMode="External"/><Relationship Id="rId2049" Type="http://schemas.openxmlformats.org/officeDocument/2006/relationships/hyperlink" Target="https://map.geo.admin.ch/?zoom=13&amp;E=2558182.382&amp;N=1152712.684&amp;layers=ch.kantone.cadastralwebmap-farbe,ch.swisstopo.amtliches-strassenverzeichnis,ch.bfs.gebaeude_wohnungs_register,KML||https://tinyurl.com/yy7ya4g9/FR/2325_bdg_erw.kml" TargetMode="External"/><Relationship Id="rId228" Type="http://schemas.openxmlformats.org/officeDocument/2006/relationships/hyperlink" Target="https://map.geo.admin.ch/?zoom=13&amp;E=2551795.055&amp;N=1162521.394&amp;layers=ch.kantone.cadastralwebmap-farbe,ch.swisstopo.amtliches-strassenverzeichnis,ch.bfs.gebaeude_wohnungs_register,KML||https://tinyurl.com/yy7ya4g9/FR/2072_bdg_erw.kml" TargetMode="External"/><Relationship Id="rId435" Type="http://schemas.openxmlformats.org/officeDocument/2006/relationships/hyperlink" Target="https://map.geo.admin.ch/?zoom=13&amp;E=2571159.618&amp;N=1161953.181&amp;layers=ch.kantone.cadastralwebmap-farbe,ch.swisstopo.amtliches-strassenverzeichnis,ch.bfs.gebaeude_wohnungs_register,KML||https://tinyurl.com/yy7ya4g9/FR/2125_bdg_erw.kml" TargetMode="External"/><Relationship Id="rId642" Type="http://schemas.openxmlformats.org/officeDocument/2006/relationships/hyperlink" Target="https://map.geo.admin.ch/?zoom=13&amp;E=2574487.448&amp;N=1157360.971&amp;layers=ch.kantone.cadastralwebmap-farbe,ch.swisstopo.amtliches-strassenverzeichnis,ch.bfs.gebaeude_wohnungs_register,KML||https://tinyurl.com/yy7ya4g9/FR/2162_bdg_erw.kml" TargetMode="External"/><Relationship Id="rId1065" Type="http://schemas.openxmlformats.org/officeDocument/2006/relationships/hyperlink" Target="https://map.geo.admin.ch/?zoom=13&amp;E=2581484&amp;N=1202527&amp;layers=ch.kantone.cadastralwebmap-farbe,ch.swisstopo.amtliches-strassenverzeichnis,ch.bfs.gebaeude_wohnungs_register,KML||https://tinyurl.com/yy7ya4g9/FR/2265_bdg_erw.kml" TargetMode="External"/><Relationship Id="rId1272" Type="http://schemas.openxmlformats.org/officeDocument/2006/relationships/hyperlink" Target="https://map.geo.admin.ch/?zoom=13&amp;E=2588421.479&amp;N=1176726.299&amp;layers=ch.kantone.cadastralwebmap-farbe,ch.swisstopo.amtliches-strassenverzeichnis,ch.bfs.gebaeude_wohnungs_register,KML||https://tinyurl.com/yy7ya4g9/FR/2299_bdg_erw.kml" TargetMode="External"/><Relationship Id="rId502" Type="http://schemas.openxmlformats.org/officeDocument/2006/relationships/hyperlink" Target="https://map.geo.admin.ch/?zoom=13&amp;E=2575312.547&amp;N=1167560.961&amp;layers=ch.kantone.cadastralwebmap-farbe,ch.swisstopo.amtliches-strassenverzeichnis,ch.bfs.gebaeude_wohnungs_register,KML||https://tinyurl.com/yy7ya4g9/FR/2129_bdg_erw.kml" TargetMode="External"/><Relationship Id="rId947" Type="http://schemas.openxmlformats.org/officeDocument/2006/relationships/hyperlink" Target="https://map.geo.admin.ch/?zoom=13&amp;E=2575618&amp;N=1177236.375&amp;layers=ch.kantone.cadastralwebmap-farbe,ch.swisstopo.amtliches-strassenverzeichnis,ch.bfs.gebaeude_wohnungs_register,KML||https://tinyurl.com/yy7ya4g9/FR/2238_bdg_erw.kml" TargetMode="External"/><Relationship Id="rId1132" Type="http://schemas.openxmlformats.org/officeDocument/2006/relationships/hyperlink" Target="https://map.geo.admin.ch/?zoom=13&amp;E=2576782.414&amp;N=1197405.789&amp;layers=ch.kantone.cadastralwebmap-farbe,ch.swisstopo.amtliches-strassenverzeichnis,ch.bfs.gebaeude_wohnungs_register,KML||https://tinyurl.com/yy7ya4g9/FR/2275_bdg_erw.kml" TargetMode="External"/><Relationship Id="rId1577" Type="http://schemas.openxmlformats.org/officeDocument/2006/relationships/hyperlink" Target="https://map.geo.admin.ch/?zoom=13&amp;E=2590561&amp;N=1190272.875&amp;layers=ch.kantone.cadastralwebmap-farbe,ch.swisstopo.amtliches-strassenverzeichnis,ch.bfs.gebaeude_wohnungs_register,KML||https://tinyurl.com/yy7ya4g9/FR/2308_bdg_erw.kml" TargetMode="External"/><Relationship Id="rId1784" Type="http://schemas.openxmlformats.org/officeDocument/2006/relationships/hyperlink" Target="https://map.geo.admin.ch/?zoom=13&amp;E=2561723.433&amp;N=1152617.711&amp;layers=ch.kantone.cadastralwebmap-farbe,ch.swisstopo.amtliches-strassenverzeichnis,ch.bfs.gebaeude_wohnungs_register,KML||https://tinyurl.com/yy7ya4g9/FR/2325_bdg_erw.kml" TargetMode="External"/><Relationship Id="rId1991" Type="http://schemas.openxmlformats.org/officeDocument/2006/relationships/hyperlink" Target="https://map.geo.admin.ch/?zoom=13&amp;E=2561344.797&amp;N=1153366.095&amp;layers=ch.kantone.cadastralwebmap-farbe,ch.swisstopo.amtliches-strassenverzeichnis,ch.bfs.gebaeude_wohnungs_register,KML||https://tinyurl.com/yy7ya4g9/FR/2325_bdg_erw.kml" TargetMode="External"/><Relationship Id="rId76" Type="http://schemas.openxmlformats.org/officeDocument/2006/relationships/hyperlink" Target="https://map.geo.admin.ch/?zoom=13&amp;E=2565354.921&amp;N=1192722.425&amp;layers=ch.kantone.cadastralwebmap-farbe,ch.swisstopo.amtliches-strassenverzeichnis,ch.bfs.gebaeude_wohnungs_register,KML||https://tinyurl.com/yy7ya4g9/FR/2041_bdg_erw.kml" TargetMode="External"/><Relationship Id="rId807" Type="http://schemas.openxmlformats.org/officeDocument/2006/relationships/hyperlink" Target="https://map.geo.admin.ch/?zoom=13&amp;E=2580959.865&amp;N=1176170.522&amp;layers=ch.kantone.cadastralwebmap-farbe,ch.swisstopo.amtliches-strassenverzeichnis,ch.bfs.gebaeude_wohnungs_register,KML||https://tinyurl.com/yy7ya4g9/FR/2220_bdg_erw.kml" TargetMode="External"/><Relationship Id="rId1437" Type="http://schemas.openxmlformats.org/officeDocument/2006/relationships/hyperlink" Target="https://map.geo.admin.ch/?zoom=13&amp;E=2590037.75&amp;N=1190982.125&amp;layers=ch.kantone.cadastralwebmap-farbe,ch.swisstopo.amtliches-strassenverzeichnis,ch.bfs.gebaeude_wohnungs_register,KML||https://tinyurl.com/yy7ya4g9/FR/2308_bdg_erw.kml" TargetMode="External"/><Relationship Id="rId1644" Type="http://schemas.openxmlformats.org/officeDocument/2006/relationships/hyperlink" Target="https://map.geo.admin.ch/?zoom=13&amp;E=2590412.25&amp;N=1190265.375&amp;layers=ch.kantone.cadastralwebmap-farbe,ch.swisstopo.amtliches-strassenverzeichnis,ch.bfs.gebaeude_wohnungs_register,KML||https://tinyurl.com/yy7ya4g9/FR/2308_bdg_erw.kml" TargetMode="External"/><Relationship Id="rId1851" Type="http://schemas.openxmlformats.org/officeDocument/2006/relationships/hyperlink" Target="https://map.geo.admin.ch/?zoom=13&amp;E=2563528.51&amp;N=1151530.715&amp;layers=ch.kantone.cadastralwebmap-farbe,ch.swisstopo.amtliches-strassenverzeichnis,ch.bfs.gebaeude_wohnungs_register,KML||https://tinyurl.com/yy7ya4g9/FR/2325_bdg_erw.kml" TargetMode="External"/><Relationship Id="rId1504" Type="http://schemas.openxmlformats.org/officeDocument/2006/relationships/hyperlink" Target="https://map.geo.admin.ch/?zoom=13&amp;E=2590589&amp;N=1190229.625&amp;layers=ch.kantone.cadastralwebmap-farbe,ch.swisstopo.amtliches-strassenverzeichnis,ch.bfs.gebaeude_wohnungs_register,KML||https://tinyurl.com/yy7ya4g9/FR/2308_bdg_erw.kml" TargetMode="External"/><Relationship Id="rId1711" Type="http://schemas.openxmlformats.org/officeDocument/2006/relationships/hyperlink" Target="https://map.geo.admin.ch/?zoom=13&amp;E=2555028&amp;N=1150855&amp;layers=ch.kantone.cadastralwebmap-farbe,ch.swisstopo.amtliches-strassenverzeichnis,ch.bfs.gebaeude_wohnungs_register,KML||https://tinyurl.com/yy7ya4g9/FR/2321_bdg_erw.kml" TargetMode="External"/><Relationship Id="rId1949" Type="http://schemas.openxmlformats.org/officeDocument/2006/relationships/hyperlink" Target="https://map.geo.admin.ch/?zoom=13&amp;E=2563002.655&amp;N=1152058.959&amp;layers=ch.kantone.cadastralwebmap-farbe,ch.swisstopo.amtliches-strassenverzeichnis,ch.bfs.gebaeude_wohnungs_register,KML||https://tinyurl.com/yy7ya4g9/FR/2325_bdg_erw.kml" TargetMode="External"/><Relationship Id="rId292" Type="http://schemas.openxmlformats.org/officeDocument/2006/relationships/hyperlink" Target="https://map.geo.admin.ch/?zoom=13&amp;E=2553649.066&amp;N=1165441.962&amp;layers=ch.kantone.cadastralwebmap-farbe,ch.swisstopo.amtliches-strassenverzeichnis,ch.bfs.gebaeude_wohnungs_register,KML||https://tinyurl.com/yy7ya4g9/FR/2102_bdg_erw.kml" TargetMode="External"/><Relationship Id="rId1809" Type="http://schemas.openxmlformats.org/officeDocument/2006/relationships/hyperlink" Target="https://map.geo.admin.ch/?zoom=13&amp;E=2558019.984&amp;N=1152532.901&amp;layers=ch.kantone.cadastralwebmap-farbe,ch.swisstopo.amtliches-strassenverzeichnis,ch.bfs.gebaeude_wohnungs_register,KML||https://tinyurl.com/yy7ya4g9/FR/2325_bdg_erw.kml" TargetMode="External"/><Relationship Id="rId597" Type="http://schemas.openxmlformats.org/officeDocument/2006/relationships/hyperlink" Target="https://map.geo.admin.ch/?zoom=13&amp;E=2570852.134&amp;N=1165516.812&amp;layers=ch.kantone.cadastralwebmap-farbe,ch.swisstopo.amtliches-strassenverzeichnis,ch.bfs.gebaeude_wohnungs_register,KML||https://tinyurl.com/yy7ya4g9/FR/2148_bdg_erw.kml" TargetMode="External"/><Relationship Id="rId152" Type="http://schemas.openxmlformats.org/officeDocument/2006/relationships/hyperlink" Target="https://map.geo.admin.ch/?zoom=13&amp;E=2555471.712&amp;N=1188980.3&amp;layers=ch.kantone.cadastralwebmap-farbe,ch.swisstopo.amtliches-strassenverzeichnis,ch.bfs.gebaeude_wohnungs_register,KML||https://tinyurl.com/yy7ya4g9/FR/2054_bdg_erw.kml" TargetMode="External"/><Relationship Id="rId457" Type="http://schemas.openxmlformats.org/officeDocument/2006/relationships/hyperlink" Target="https://map.geo.admin.ch/?zoom=13&amp;E=2571368.634&amp;N=1163824.129&amp;layers=ch.kantone.cadastralwebmap-farbe,ch.swisstopo.amtliches-strassenverzeichnis,ch.bfs.gebaeude_wohnungs_register,KML||https://tinyurl.com/yy7ya4g9/FR/2125_bdg_erw.kml" TargetMode="External"/><Relationship Id="rId1087" Type="http://schemas.openxmlformats.org/officeDocument/2006/relationships/hyperlink" Target="https://map.geo.admin.ch/?zoom=13&amp;E=2581499.2&amp;N=1192312.25&amp;layers=ch.kantone.cadastralwebmap-farbe,ch.swisstopo.amtliches-strassenverzeichnis,ch.bfs.gebaeude_wohnungs_register,KML||https://tinyurl.com/yy7ya4g9/FR/2266_bdg_erw.kml" TargetMode="External"/><Relationship Id="rId1294" Type="http://schemas.openxmlformats.org/officeDocument/2006/relationships/hyperlink" Target="https://map.geo.admin.ch/?zoom=13&amp;E=2588406.235&amp;N=1176683.527&amp;layers=ch.kantone.cadastralwebmap-farbe,ch.swisstopo.amtliches-strassenverzeichnis,ch.bfs.gebaeude_wohnungs_register,KML||https://tinyurl.com/yy7ya4g9/FR/2299_bdg_erw.kml" TargetMode="External"/><Relationship Id="rId2040" Type="http://schemas.openxmlformats.org/officeDocument/2006/relationships/hyperlink" Target="https://map.geo.admin.ch/?zoom=13&amp;E=2562671.913&amp;N=1151696.509&amp;layers=ch.kantone.cadastralwebmap-farbe,ch.swisstopo.amtliches-strassenverzeichnis,ch.bfs.gebaeude_wohnungs_register,KML||https://tinyurl.com/yy7ya4g9/FR/2325_bdg_erw.kml" TargetMode="External"/><Relationship Id="rId664" Type="http://schemas.openxmlformats.org/officeDocument/2006/relationships/hyperlink" Target="https://map.geo.admin.ch/?zoom=13&amp;E=2580071.857&amp;N=1162304.23&amp;layers=ch.kantone.cadastralwebmap-farbe,ch.swisstopo.amtliches-strassenverzeichnis,ch.bfs.gebaeude_wohnungs_register,KML||https://tinyurl.com/yy7ya4g9/FR/2163_bdg_erw.kml" TargetMode="External"/><Relationship Id="rId871" Type="http://schemas.openxmlformats.org/officeDocument/2006/relationships/hyperlink" Target="https://map.geo.admin.ch/?zoom=13&amp;E=2575526&amp;N=1186326&amp;layers=ch.kantone.cadastralwebmap-farbe,ch.swisstopo.amtliches-strassenverzeichnis,ch.bfs.gebaeude_wohnungs_register,KML||https://tinyurl.com/yy7ya4g9/FR/2235_bdg_erw.kml" TargetMode="External"/><Relationship Id="rId969" Type="http://schemas.openxmlformats.org/officeDocument/2006/relationships/hyperlink" Target="https://map.geo.admin.ch/?zoom=13&amp;E=2575932.882&amp;N=1189923.147&amp;layers=ch.kantone.cadastralwebmap-farbe,ch.swisstopo.amtliches-strassenverzeichnis,ch.bfs.gebaeude_wohnungs_register,KML||https://tinyurl.com/yy7ya4g9/FR/2254_bdg_erw.kml" TargetMode="External"/><Relationship Id="rId1599" Type="http://schemas.openxmlformats.org/officeDocument/2006/relationships/hyperlink" Target="https://map.geo.admin.ch/?zoom=13&amp;E=2591694.48&amp;N=1189879.94&amp;layers=ch.kantone.cadastralwebmap-farbe,ch.swisstopo.amtliches-strassenverzeichnis,ch.bfs.gebaeude_wohnungs_register,KML||https://tinyurl.com/yy7ya4g9/FR/2308_bdg_erw.kml" TargetMode="External"/><Relationship Id="rId317" Type="http://schemas.openxmlformats.org/officeDocument/2006/relationships/hyperlink" Target="https://map.geo.admin.ch/?zoom=13&amp;E=2563177.683&amp;N=1174486.809&amp;layers=ch.kantone.cadastralwebmap-farbe,ch.swisstopo.amtliches-strassenverzeichnis,ch.bfs.gebaeude_wohnungs_register,KML||https://tinyurl.com/yy7ya4g9/FR/2117_bdg_erw.kml" TargetMode="External"/><Relationship Id="rId524" Type="http://schemas.openxmlformats.org/officeDocument/2006/relationships/hyperlink" Target="https://map.geo.admin.ch/?zoom=13&amp;E=2572809.944&amp;N=1161091.308&amp;layers=ch.kantone.cadastralwebmap-farbe,ch.swisstopo.amtliches-strassenverzeichnis,ch.bfs.gebaeude_wohnungs_register,KML||https://tinyurl.com/yy7ya4g9/FR/2135_bdg_erw.kml" TargetMode="External"/><Relationship Id="rId731" Type="http://schemas.openxmlformats.org/officeDocument/2006/relationships/hyperlink" Target="https://map.geo.admin.ch/?zoom=13&amp;E=2572360.75&amp;N=1186972&amp;layers=ch.kantone.cadastralwebmap-farbe,ch.swisstopo.amtliches-strassenverzeichnis,ch.bfs.gebaeude_wohnungs_register,KML||https://tinyurl.com/yy7ya4g9/FR/2200_bdg_erw.kml" TargetMode="External"/><Relationship Id="rId1154" Type="http://schemas.openxmlformats.org/officeDocument/2006/relationships/hyperlink" Target="https://map.geo.admin.ch/?zoom=13&amp;E=2578480.09&amp;N=1199957.73&amp;layers=ch.kantone.cadastralwebmap-farbe,ch.swisstopo.amtliches-strassenverzeichnis,ch.bfs.gebaeude_wohnungs_register,KML||https://tinyurl.com/yy7ya4g9/FR/2275_bdg_erw.kml" TargetMode="External"/><Relationship Id="rId1361" Type="http://schemas.openxmlformats.org/officeDocument/2006/relationships/hyperlink" Target="https://map.geo.admin.ch/?zoom=13&amp;E=2591825&amp;N=1191775.375&amp;layers=ch.kantone.cadastralwebmap-farbe,ch.swisstopo.amtliches-strassenverzeichnis,ch.bfs.gebaeude_wohnungs_register,KML||https://tinyurl.com/yy7ya4g9/FR/2308_bdg_erw.kml" TargetMode="External"/><Relationship Id="rId1459" Type="http://schemas.openxmlformats.org/officeDocument/2006/relationships/hyperlink" Target="https://map.geo.admin.ch/?zoom=13&amp;E=2591396.25&amp;N=1191586.125&amp;layers=ch.kantone.cadastralwebmap-farbe,ch.swisstopo.amtliches-strassenverzeichnis,ch.bfs.gebaeude_wohnungs_register,KML||https://tinyurl.com/yy7ya4g9/FR/2308_bdg_erw.kml" TargetMode="External"/><Relationship Id="rId98" Type="http://schemas.openxmlformats.org/officeDocument/2006/relationships/hyperlink" Target="https://map.geo.admin.ch/?zoom=13&amp;E=2555986.717&amp;N=1185202.78&amp;layers=ch.kantone.cadastralwebmap-farbe,ch.swisstopo.amtliches-strassenverzeichnis,ch.bfs.gebaeude_wohnungs_register,KML||https://tinyurl.com/yy7ya4g9/FR/2050_bdg_erw.kml" TargetMode="External"/><Relationship Id="rId829" Type="http://schemas.openxmlformats.org/officeDocument/2006/relationships/hyperlink" Target="https://map.geo.admin.ch/?zoom=13&amp;E=2575185.75&amp;N=1182163&amp;layers=ch.kantone.cadastralwebmap-farbe,ch.swisstopo.amtliches-strassenverzeichnis,ch.bfs.gebaeude_wohnungs_register,KML||https://tinyurl.com/yy7ya4g9/FR/2228_bdg_erw.kml" TargetMode="External"/><Relationship Id="rId1014" Type="http://schemas.openxmlformats.org/officeDocument/2006/relationships/hyperlink" Target="https://map.geo.admin.ch/?zoom=13&amp;E=2573913.837&amp;N=1196124.139&amp;layers=ch.kantone.cadastralwebmap-farbe,ch.swisstopo.amtliches-strassenverzeichnis,ch.bfs.gebaeude_wohnungs_register,KML||https://tinyurl.com/yy7ya4g9/FR/2261_bdg_erw.kml" TargetMode="External"/><Relationship Id="rId1221" Type="http://schemas.openxmlformats.org/officeDocument/2006/relationships/hyperlink" Target="https://map.geo.admin.ch/?zoom=13&amp;E=2588107.933&amp;N=1177451.012&amp;layers=ch.kantone.cadastralwebmap-farbe,ch.swisstopo.amtliches-strassenverzeichnis,ch.bfs.gebaeude_wohnungs_register,KML||https://tinyurl.com/yy7ya4g9/FR/2292_bdg_erw.kml" TargetMode="External"/><Relationship Id="rId1666" Type="http://schemas.openxmlformats.org/officeDocument/2006/relationships/hyperlink" Target="https://map.geo.admin.ch/?zoom=13&amp;E=2590567.5&amp;N=1190264.875&amp;layers=ch.kantone.cadastralwebmap-farbe,ch.swisstopo.amtliches-strassenverzeichnis,ch.bfs.gebaeude_wohnungs_register,KML||https://tinyurl.com/yy7ya4g9/FR/2308_bdg_erw.kml" TargetMode="External"/><Relationship Id="rId1873" Type="http://schemas.openxmlformats.org/officeDocument/2006/relationships/hyperlink" Target="https://map.geo.admin.ch/?zoom=13&amp;E=2558190.353&amp;N=1152660.074&amp;layers=ch.kantone.cadastralwebmap-farbe,ch.swisstopo.amtliches-strassenverzeichnis,ch.bfs.gebaeude_wohnungs_register,KML||https://tinyurl.com/yy7ya4g9/FR/2325_bdg_erw.kml" TargetMode="External"/><Relationship Id="rId1319" Type="http://schemas.openxmlformats.org/officeDocument/2006/relationships/hyperlink" Target="https://map.geo.admin.ch/?zoom=13&amp;E=2585777.614&amp;N=1188392.572&amp;layers=ch.kantone.cadastralwebmap-farbe,ch.swisstopo.amtliches-strassenverzeichnis,ch.bfs.gebaeude_wohnungs_register,KML||https://tinyurl.com/yy7ya4g9/FR/2305_bdg_erw.kml" TargetMode="External"/><Relationship Id="rId1526" Type="http://schemas.openxmlformats.org/officeDocument/2006/relationships/hyperlink" Target="https://map.geo.admin.ch/?zoom=13&amp;E=2590677.75&amp;N=1190328.375&amp;layers=ch.kantone.cadastralwebmap-farbe,ch.swisstopo.amtliches-strassenverzeichnis,ch.bfs.gebaeude_wohnungs_register,KML||https://tinyurl.com/yy7ya4g9/FR/2308_bdg_erw.kml" TargetMode="External"/><Relationship Id="rId1733" Type="http://schemas.openxmlformats.org/officeDocument/2006/relationships/hyperlink" Target="https://map.geo.admin.ch/?zoom=13&amp;E=2554591.169&amp;N=1152974.709&amp;layers=ch.kantone.cadastralwebmap-farbe,ch.swisstopo.amtliches-strassenverzeichnis,ch.bfs.gebaeude_wohnungs_register,KML||https://tinyurl.com/yy7ya4g9/FR/2323_bdg_erw.kml" TargetMode="External"/><Relationship Id="rId1940" Type="http://schemas.openxmlformats.org/officeDocument/2006/relationships/hyperlink" Target="https://map.geo.admin.ch/?zoom=13&amp;E=2563254.682&amp;N=1151726.065&amp;layers=ch.kantone.cadastralwebmap-farbe,ch.swisstopo.amtliches-strassenverzeichnis,ch.bfs.gebaeude_wohnungs_register,KML||https://tinyurl.com/yy7ya4g9/FR/2325_bdg_erw.kml" TargetMode="External"/><Relationship Id="rId25" Type="http://schemas.openxmlformats.org/officeDocument/2006/relationships/hyperlink" Target="https://map.geo.admin.ch/?zoom=13&amp;E=2560311&amp;N=1183572&amp;layers=ch.kantone.cadastralwebmap-farbe,ch.swisstopo.amtliches-strassenverzeichnis,ch.bfs.gebaeude_wohnungs_register,KML||https://tinyurl.com/yy7ya4g9/FR/2016_bdg_erw.kml" TargetMode="External"/><Relationship Id="rId1800" Type="http://schemas.openxmlformats.org/officeDocument/2006/relationships/hyperlink" Target="https://map.geo.admin.ch/?zoom=13&amp;E=2558145.666&amp;N=1152280.844&amp;layers=ch.kantone.cadastralwebmap-farbe,ch.swisstopo.amtliches-strassenverzeichnis,ch.bfs.gebaeude_wohnungs_register,KML||https://tinyurl.com/yy7ya4g9/FR/2325_bdg_erw.kml" TargetMode="External"/><Relationship Id="rId174" Type="http://schemas.openxmlformats.org/officeDocument/2006/relationships/hyperlink" Target="https://map.geo.admin.ch/?zoom=13&amp;E=2555699&amp;N=1188972&amp;layers=ch.kantone.cadastralwebmap-farbe,ch.swisstopo.amtliches-strassenverzeichnis,ch.bfs.gebaeude_wohnungs_register,KML||https://tinyurl.com/yy7ya4g9/FR/2054_bdg_erw.kml" TargetMode="External"/><Relationship Id="rId381" Type="http://schemas.openxmlformats.org/officeDocument/2006/relationships/hyperlink" Target="https://map.geo.admin.ch/?zoom=13&amp;E=2574339.838&amp;N=1161267.339&amp;layers=ch.kantone.cadastralwebmap-farbe,ch.swisstopo.amtliches-strassenverzeichnis,ch.bfs.gebaeude_wohnungs_register,KML||https://tinyurl.com/yy7ya4g9/FR/2124_bdg_erw.kml" TargetMode="External"/><Relationship Id="rId2062" Type="http://schemas.openxmlformats.org/officeDocument/2006/relationships/hyperlink" Target="https://map.geo.admin.ch/?zoom=13&amp;E=2553227.25&amp;N=1152803.375&amp;layers=ch.kantone.cadastralwebmap-farbe,ch.swisstopo.amtliches-strassenverzeichnis,ch.bfs.gebaeude_wohnungs_register,KML||https://tinyurl.com/yy7ya4g9/FR/2328_bdg_erw.kml" TargetMode="External"/><Relationship Id="rId241" Type="http://schemas.openxmlformats.org/officeDocument/2006/relationships/hyperlink" Target="https://map.geo.admin.ch/?zoom=13&amp;E=2559704.7&amp;N=1171482.9&amp;layers=ch.kantone.cadastralwebmap-farbe,ch.swisstopo.amtliches-strassenverzeichnis,ch.bfs.gebaeude_wohnungs_register,KML||https://tinyurl.com/yy7ya4g9/FR/2096_bdg_erw.kml" TargetMode="External"/><Relationship Id="rId479" Type="http://schemas.openxmlformats.org/officeDocument/2006/relationships/hyperlink" Target="https://map.geo.admin.ch/?zoom=13&amp;E=2571831.799&amp;N=1161541.943&amp;layers=ch.kantone.cadastralwebmap-farbe,ch.swisstopo.amtliches-strassenverzeichnis,ch.bfs.gebaeude_wohnungs_register,KML||https://tinyurl.com/yy7ya4g9/FR/2125_bdg_erw.kml" TargetMode="External"/><Relationship Id="rId686" Type="http://schemas.openxmlformats.org/officeDocument/2006/relationships/hyperlink" Target="https://map.geo.admin.ch/?zoom=13&amp;E=2575219.731&amp;N=1186219.748&amp;layers=ch.kantone.cadastralwebmap-farbe,ch.swisstopo.amtliches-strassenverzeichnis,ch.bfs.gebaeude_wohnungs_register,KML||https://tinyurl.com/yy7ya4g9/FR/2175_bdg_erw.kml" TargetMode="External"/><Relationship Id="rId893" Type="http://schemas.openxmlformats.org/officeDocument/2006/relationships/hyperlink" Target="https://map.geo.admin.ch/?zoom=13&amp;E=2572258&amp;N=1175414&amp;layers=ch.kantone.cadastralwebmap-farbe,ch.swisstopo.amtliches-strassenverzeichnis,ch.bfs.gebaeude_wohnungs_register,KML||https://tinyurl.com/yy7ya4g9/FR/2236_bdg_erw.kml" TargetMode="External"/><Relationship Id="rId339" Type="http://schemas.openxmlformats.org/officeDocument/2006/relationships/hyperlink" Target="https://map.geo.admin.ch/?zoom=13&amp;E=2572534.128&amp;N=1169739.079&amp;layers=ch.kantone.cadastralwebmap-farbe,ch.swisstopo.amtliches-strassenverzeichnis,ch.bfs.gebaeude_wohnungs_register,KML||https://tinyurl.com/yy7ya4g9/FR/2122_bdg_erw.kml" TargetMode="External"/><Relationship Id="rId546" Type="http://schemas.openxmlformats.org/officeDocument/2006/relationships/hyperlink" Target="https://map.geo.admin.ch/?zoom=13&amp;E=2571537&amp;N=1167202&amp;layers=ch.kantone.cadastralwebmap-farbe,ch.swisstopo.amtliches-strassenverzeichnis,ch.bfs.gebaeude_wohnungs_register,KML||https://tinyurl.com/yy7ya4g9/FR/2140_bdg_erw.kml" TargetMode="External"/><Relationship Id="rId753" Type="http://schemas.openxmlformats.org/officeDocument/2006/relationships/hyperlink" Target="https://map.geo.admin.ch/?zoom=13&amp;E=2576075.338&amp;N=1180514.312&amp;layers=ch.kantone.cadastralwebmap-farbe,ch.swisstopo.amtliches-strassenverzeichnis,ch.bfs.gebaeude_wohnungs_register,KML||https://tinyurl.com/yy7ya4g9/FR/2206_bdg_erw.kml" TargetMode="External"/><Relationship Id="rId1176" Type="http://schemas.openxmlformats.org/officeDocument/2006/relationships/hyperlink" Target="https://map.geo.admin.ch/?zoom=13&amp;E=2574631&amp;N=1200538&amp;layers=ch.kantone.cadastralwebmap-farbe,ch.swisstopo.amtliches-strassenverzeichnis,ch.bfs.gebaeude_wohnungs_register,KML||https://tinyurl.com/yy7ya4g9/FR/2284_bdg_erw.kml" TargetMode="External"/><Relationship Id="rId1383" Type="http://schemas.openxmlformats.org/officeDocument/2006/relationships/hyperlink" Target="https://map.geo.admin.ch/?zoom=13&amp;E=2590773.25&amp;N=1190735.625&amp;layers=ch.kantone.cadastralwebmap-farbe,ch.swisstopo.amtliches-strassenverzeichnis,ch.bfs.gebaeude_wohnungs_register,KML||https://tinyurl.com/yy7ya4g9/FR/2308_bdg_erw.kml" TargetMode="External"/><Relationship Id="rId101" Type="http://schemas.openxmlformats.org/officeDocument/2006/relationships/hyperlink" Target="https://map.geo.admin.ch/?zoom=13&amp;E=2562728&amp;N=1196603&amp;layers=ch.kantone.cadastralwebmap-farbe,ch.swisstopo.amtliches-strassenverzeichnis,ch.bfs.gebaeude_wohnungs_register,KML||https://tinyurl.com/yy7ya4g9/FR/2051_bdg_erw.kml" TargetMode="External"/><Relationship Id="rId406" Type="http://schemas.openxmlformats.org/officeDocument/2006/relationships/hyperlink" Target="https://map.geo.admin.ch/?zoom=13&amp;E=2572442&amp;N=1160740&amp;layers=ch.kantone.cadastralwebmap-farbe,ch.swisstopo.amtliches-strassenverzeichnis,ch.bfs.gebaeude_wohnungs_register,KML||https://tinyurl.com/yy7ya4g9/FR/2125_bdg_erw.kml" TargetMode="External"/><Relationship Id="rId960" Type="http://schemas.openxmlformats.org/officeDocument/2006/relationships/hyperlink" Target="https://map.geo.admin.ch/?zoom=13&amp;E=2575973.881&amp;N=1189918.147&amp;layers=ch.kantone.cadastralwebmap-farbe,ch.swisstopo.amtliches-strassenverzeichnis,ch.bfs.gebaeude_wohnungs_register,KML||https://tinyurl.com/yy7ya4g9/FR/2254_bdg_erw.kml" TargetMode="External"/><Relationship Id="rId1036" Type="http://schemas.openxmlformats.org/officeDocument/2006/relationships/hyperlink" Target="https://map.geo.admin.ch/?zoom=13&amp;E=2580176.807&amp;N=1193678.47&amp;layers=ch.kantone.cadastralwebmap-farbe,ch.swisstopo.amtliches-strassenverzeichnis,ch.bfs.gebaeude_wohnungs_register,KML||https://tinyurl.com/yy7ya4g9/FR/2262_bdg_erw.kml" TargetMode="External"/><Relationship Id="rId1243" Type="http://schemas.openxmlformats.org/officeDocument/2006/relationships/hyperlink" Target="https://map.geo.admin.ch/?zoom=13&amp;E=2581462.483&amp;N=1187928.076&amp;layers=ch.kantone.cadastralwebmap-farbe,ch.swisstopo.amtliches-strassenverzeichnis,ch.bfs.gebaeude_wohnungs_register,KML||https://tinyurl.com/yy7ya4g9/FR/2293_bdg_erw.kml" TargetMode="External"/><Relationship Id="rId1590" Type="http://schemas.openxmlformats.org/officeDocument/2006/relationships/hyperlink" Target="https://map.geo.admin.ch/?zoom=13&amp;E=2590626.25&amp;N=1190207.125&amp;layers=ch.kantone.cadastralwebmap-farbe,ch.swisstopo.amtliches-strassenverzeichnis,ch.bfs.gebaeude_wohnungs_register,KML||https://tinyurl.com/yy7ya4g9/FR/2308_bdg_erw.kml" TargetMode="External"/><Relationship Id="rId1688" Type="http://schemas.openxmlformats.org/officeDocument/2006/relationships/hyperlink" Target="https://map.geo.admin.ch/?zoom=13&amp;E=2587165&amp;N=1191247&amp;layers=ch.kantone.cadastralwebmap-farbe,ch.swisstopo.amtliches-strassenverzeichnis,ch.bfs.gebaeude_wohnungs_register,KML||https://tinyurl.com/yy7ya4g9/FR/2309_bdg_erw.kml" TargetMode="External"/><Relationship Id="rId1895" Type="http://schemas.openxmlformats.org/officeDocument/2006/relationships/hyperlink" Target="https://map.geo.admin.ch/?zoom=13&amp;E=2562569.112&amp;N=1152370.667&amp;layers=ch.kantone.cadastralwebmap-farbe,ch.swisstopo.amtliches-strassenverzeichnis,ch.bfs.gebaeude_wohnungs_register,KML||https://tinyurl.com/yy7ya4g9/FR/2325_bdg_erw.kml" TargetMode="External"/><Relationship Id="rId613" Type="http://schemas.openxmlformats.org/officeDocument/2006/relationships/hyperlink" Target="https://map.geo.admin.ch/?zoom=13&amp;E=2569073&amp;N=1169517&amp;layers=ch.kantone.cadastralwebmap-farbe,ch.swisstopo.amtliches-strassenverzeichnis,ch.bfs.gebaeude_wohnungs_register,KML||https://tinyurl.com/yy7ya4g9/FR/2153_bdg_erw.kml" TargetMode="External"/><Relationship Id="rId820" Type="http://schemas.openxmlformats.org/officeDocument/2006/relationships/hyperlink" Target="https://map.geo.admin.ch/?zoom=13&amp;E=2576042.739&amp;N=1174833.74&amp;layers=ch.kantone.cadastralwebmap-farbe,ch.swisstopo.amtliches-strassenverzeichnis,ch.bfs.gebaeude_wohnungs_register,KML||https://tinyurl.com/yy7ya4g9/FR/2226_bdg_erw.kml" TargetMode="External"/><Relationship Id="rId918" Type="http://schemas.openxmlformats.org/officeDocument/2006/relationships/hyperlink" Target="https://map.geo.admin.ch/?zoom=13&amp;E=2570175.956&amp;N=1172655.778&amp;layers=ch.kantone.cadastralwebmap-farbe,ch.swisstopo.amtliches-strassenverzeichnis,ch.bfs.gebaeude_wohnungs_register,KML||https://tinyurl.com/yy7ya4g9/FR/2236_bdg_erw.kml" TargetMode="External"/><Relationship Id="rId1450" Type="http://schemas.openxmlformats.org/officeDocument/2006/relationships/hyperlink" Target="https://map.geo.admin.ch/?zoom=13&amp;E=2589991.5&amp;N=1190475.625&amp;layers=ch.kantone.cadastralwebmap-farbe,ch.swisstopo.amtliches-strassenverzeichnis,ch.bfs.gebaeude_wohnungs_register,KML||https://tinyurl.com/yy7ya4g9/FR/2308_bdg_erw.kml" TargetMode="External"/><Relationship Id="rId1548" Type="http://schemas.openxmlformats.org/officeDocument/2006/relationships/hyperlink" Target="https://map.geo.admin.ch/?zoom=13&amp;E=2590289.25&amp;N=1189982.375&amp;layers=ch.kantone.cadastralwebmap-farbe,ch.swisstopo.amtliches-strassenverzeichnis,ch.bfs.gebaeude_wohnungs_register,KML||https://tinyurl.com/yy7ya4g9/FR/2308_bdg_erw.kml" TargetMode="External"/><Relationship Id="rId1755" Type="http://schemas.openxmlformats.org/officeDocument/2006/relationships/hyperlink" Target="https://map.geo.admin.ch/?zoom=13&amp;E=2558677.161&amp;N=1152912.072&amp;layers=ch.kantone.cadastralwebmap-farbe,ch.swisstopo.amtliches-strassenverzeichnis,ch.bfs.gebaeude_wohnungs_register,KML||https://tinyurl.com/yy7ya4g9/FR/2325_bdg_erw.kml" TargetMode="External"/><Relationship Id="rId1103" Type="http://schemas.openxmlformats.org/officeDocument/2006/relationships/hyperlink" Target="https://map.geo.admin.ch/?zoom=13&amp;E=2581485.034&amp;N=1198912.194&amp;layers=ch.kantone.cadastralwebmap-farbe,ch.swisstopo.amtliches-strassenverzeichnis,ch.bfs.gebaeude_wohnungs_register,KML||https://tinyurl.com/yy7ya4g9/FR/2275_bdg_erw.kml" TargetMode="External"/><Relationship Id="rId1310" Type="http://schemas.openxmlformats.org/officeDocument/2006/relationships/hyperlink" Target="https://map.geo.admin.ch/?zoom=13&amp;E=2585794.6&amp;N=1188313&amp;layers=ch.kantone.cadastralwebmap-farbe,ch.swisstopo.amtliches-strassenverzeichnis,ch.bfs.gebaeude_wohnungs_register,KML||https://tinyurl.com/yy7ya4g9/FR/2305_bdg_erw.kml" TargetMode="External"/><Relationship Id="rId1408" Type="http://schemas.openxmlformats.org/officeDocument/2006/relationships/hyperlink" Target="https://map.geo.admin.ch/?zoom=13&amp;E=2590546.5&amp;N=1190389.875&amp;layers=ch.kantone.cadastralwebmap-farbe,ch.swisstopo.amtliches-strassenverzeichnis,ch.bfs.gebaeude_wohnungs_register,KML||https://tinyurl.com/yy7ya4g9/FR/2308_bdg_erw.kml" TargetMode="External"/><Relationship Id="rId1962" Type="http://schemas.openxmlformats.org/officeDocument/2006/relationships/hyperlink" Target="https://map.geo.admin.ch/?zoom=13&amp;E=2561995.047&amp;N=1151188.833&amp;layers=ch.kantone.cadastralwebmap-farbe,ch.swisstopo.amtliches-strassenverzeichnis,ch.bfs.gebaeude_wohnungs_register,KML||https://tinyurl.com/yy7ya4g9/FR/2325_bdg_erw.kml" TargetMode="External"/><Relationship Id="rId47" Type="http://schemas.openxmlformats.org/officeDocument/2006/relationships/hyperlink" Target="https://map.geo.admin.ch/?zoom=13&amp;E=2553777.24&amp;N=1184668.487&amp;layers=ch.kantone.cadastralwebmap-farbe,ch.swisstopo.amtliches-strassenverzeichnis,ch.bfs.gebaeude_wohnungs_register,KML||https://tinyurl.com/yy7ya4g9/FR/2025_bdg_erw.kml" TargetMode="External"/><Relationship Id="rId1615" Type="http://schemas.openxmlformats.org/officeDocument/2006/relationships/hyperlink" Target="https://map.geo.admin.ch/?zoom=13&amp;E=2590308.5&amp;N=1190544.875&amp;layers=ch.kantone.cadastralwebmap-farbe,ch.swisstopo.amtliches-strassenverzeichnis,ch.bfs.gebaeude_wohnungs_register,KML||https://tinyurl.com/yy7ya4g9/FR/2308_bdg_erw.kml" TargetMode="External"/><Relationship Id="rId1822" Type="http://schemas.openxmlformats.org/officeDocument/2006/relationships/hyperlink" Target="https://map.geo.admin.ch/?zoom=13&amp;E=2558101.024&amp;N=1152549.123&amp;layers=ch.kantone.cadastralwebmap-farbe,ch.swisstopo.amtliches-strassenverzeichnis,ch.bfs.gebaeude_wohnungs_register,KML||https://tinyurl.com/yy7ya4g9/FR/2325_bdg_erw.kml" TargetMode="External"/><Relationship Id="rId196" Type="http://schemas.openxmlformats.org/officeDocument/2006/relationships/hyperlink" Target="https://map.geo.admin.ch/?zoom=13&amp;E=2550534.11&amp;N=1182632.515&amp;layers=ch.kantone.cadastralwebmap-farbe,ch.swisstopo.amtliches-strassenverzeichnis,ch.bfs.gebaeude_wohnungs_register,KML||https://tinyurl.com/yy7ya4g9/FR/2054_bdg_erw.kml" TargetMode="External"/><Relationship Id="rId2084" Type="http://schemas.openxmlformats.org/officeDocument/2006/relationships/hyperlink" Target="https://map.geo.admin.ch/?zoom=13&amp;E=2560339.216&amp;N=1160791.063&amp;layers=ch.kantone.cadastralwebmap-farbe,ch.swisstopo.amtliches-strassenverzeichnis,ch.bfs.gebaeude_wohnungs_register,KML||https://tinyurl.com/yy7ya4g9/FR/2338_bdg_erw.kml" TargetMode="External"/><Relationship Id="rId263" Type="http://schemas.openxmlformats.org/officeDocument/2006/relationships/hyperlink" Target="https://map.geo.admin.ch/?zoom=13&amp;E=2560261.796&amp;N=1172220.809&amp;layers=ch.kantone.cadastralwebmap-farbe,ch.swisstopo.amtliches-strassenverzeichnis,ch.bfs.gebaeude_wohnungs_register,KML||https://tinyurl.com/yy7ya4g9/FR/2096_bdg_erw.kml" TargetMode="External"/><Relationship Id="rId470" Type="http://schemas.openxmlformats.org/officeDocument/2006/relationships/hyperlink" Target="https://map.geo.admin.ch/?zoom=13&amp;E=2570868.4&amp;N=1162362.447&amp;layers=ch.kantone.cadastralwebmap-farbe,ch.swisstopo.amtliches-strassenverzeichnis,ch.bfs.gebaeude_wohnungs_register,KML||https://tinyurl.com/yy7ya4g9/FR/2125_bdg_erw.kml" TargetMode="External"/><Relationship Id="rId123" Type="http://schemas.openxmlformats.org/officeDocument/2006/relationships/hyperlink" Target="https://map.geo.admin.ch/?zoom=13&amp;E=2566849&amp;N=1188090&amp;layers=ch.kantone.cadastralwebmap-farbe,ch.swisstopo.amtliches-strassenverzeichnis,ch.bfs.gebaeude_wohnungs_register,KML||https://tinyurl.com/yy7ya4g9/FR/2053_bdg_erw.kml" TargetMode="External"/><Relationship Id="rId330" Type="http://schemas.openxmlformats.org/officeDocument/2006/relationships/hyperlink" Target="https://map.geo.admin.ch/?zoom=13&amp;E=2572480.816&amp;N=1170033.298&amp;layers=ch.kantone.cadastralwebmap-farbe,ch.swisstopo.amtliches-strassenverzeichnis,ch.bfs.gebaeude_wohnungs_register,KML||https://tinyurl.com/yy7ya4g9/FR/2122_bdg_erw.kml" TargetMode="External"/><Relationship Id="rId568" Type="http://schemas.openxmlformats.org/officeDocument/2006/relationships/hyperlink" Target="https://map.geo.admin.ch/?zoom=13&amp;E=2570648.482&amp;N=1160379.664&amp;layers=ch.kantone.cadastralwebmap-farbe,ch.swisstopo.amtliches-strassenverzeichnis,ch.bfs.gebaeude_wohnungs_register,KML||https://tinyurl.com/yy7ya4g9/FR/2145_bdg_erw.kml" TargetMode="External"/><Relationship Id="rId775" Type="http://schemas.openxmlformats.org/officeDocument/2006/relationships/hyperlink" Target="https://map.geo.admin.ch/?zoom=13&amp;E=2572284.421&amp;N=1180051.483&amp;layers=ch.kantone.cadastralwebmap-farbe,ch.swisstopo.amtliches-strassenverzeichnis,ch.bfs.gebaeude_wohnungs_register,KML||https://tinyurl.com/yy7ya4g9/FR/2211_bdg_erw.kml" TargetMode="External"/><Relationship Id="rId982" Type="http://schemas.openxmlformats.org/officeDocument/2006/relationships/hyperlink" Target="https://map.geo.admin.ch/?zoom=13&amp;E=2576461.556&amp;N=1191139.489&amp;layers=ch.kantone.cadastralwebmap-farbe,ch.swisstopo.amtliches-strassenverzeichnis,ch.bfs.gebaeude_wohnungs_register,KML||https://tinyurl.com/yy7ya4g9/FR/2254_bdg_erw.kml" TargetMode="External"/><Relationship Id="rId1198" Type="http://schemas.openxmlformats.org/officeDocument/2006/relationships/hyperlink" Target="https://map.geo.admin.ch/?zoom=13&amp;E=2573050.658&amp;N=1199841.731&amp;layers=ch.kantone.cadastralwebmap-farbe,ch.swisstopo.amtliches-strassenverzeichnis,ch.bfs.gebaeude_wohnungs_register,KML||https://tinyurl.com/yy7ya4g9/FR/2284_bdg_erw.kml" TargetMode="External"/><Relationship Id="rId2011" Type="http://schemas.openxmlformats.org/officeDocument/2006/relationships/hyperlink" Target="https://map.geo.admin.ch/?zoom=13&amp;E=2558460.845&amp;N=1153175.173&amp;layers=ch.kantone.cadastralwebmap-farbe,ch.swisstopo.amtliches-strassenverzeichnis,ch.bfs.gebaeude_wohnungs_register,KML||https://tinyurl.com/yy7ya4g9/FR/2325_bdg_erw.kml" TargetMode="External"/><Relationship Id="rId428" Type="http://schemas.openxmlformats.org/officeDocument/2006/relationships/hyperlink" Target="https://map.geo.admin.ch/?zoom=13&amp;E=2571383.529&amp;N=1163984.175&amp;layers=ch.kantone.cadastralwebmap-farbe,ch.swisstopo.amtliches-strassenverzeichnis,ch.bfs.gebaeude_wohnungs_register,KML||https://tinyurl.com/yy7ya4g9/FR/2125_bdg_erw.kml" TargetMode="External"/><Relationship Id="rId635" Type="http://schemas.openxmlformats.org/officeDocument/2006/relationships/hyperlink" Target="https://map.geo.admin.ch/?zoom=13&amp;E=2567604&amp;N=1162925&amp;layers=ch.kantone.cadastralwebmap-farbe,ch.swisstopo.amtliches-strassenverzeichnis,ch.bfs.gebaeude_wohnungs_register,KML||https://tinyurl.com/yy7ya4g9/FR/2160_bdg_erw.kml" TargetMode="External"/><Relationship Id="rId842" Type="http://schemas.openxmlformats.org/officeDocument/2006/relationships/hyperlink" Target="https://map.geo.admin.ch/?zoom=13&amp;E=2577176.773&amp;N=1182148.509&amp;layers=ch.kantone.cadastralwebmap-farbe,ch.swisstopo.amtliches-strassenverzeichnis,ch.bfs.gebaeude_wohnungs_register,KML||https://tinyurl.com/yy7ya4g9/FR/2228_bdg_erw.kml" TargetMode="External"/><Relationship Id="rId1058" Type="http://schemas.openxmlformats.org/officeDocument/2006/relationships/hyperlink" Target="https://map.geo.admin.ch/?zoom=13&amp;E=2581905.827&amp;N=1202247.462&amp;layers=ch.kantone.cadastralwebmap-farbe,ch.swisstopo.amtliches-strassenverzeichnis,ch.bfs.gebaeude_wohnungs_register,KML||https://tinyurl.com/yy7ya4g9/FR/2265_bdg_erw.kml" TargetMode="External"/><Relationship Id="rId1265" Type="http://schemas.openxmlformats.org/officeDocument/2006/relationships/hyperlink" Target="https://map.geo.admin.ch/?zoom=13&amp;E=2584352.804&amp;N=1193883.617&amp;layers=ch.kantone.cadastralwebmap-farbe,ch.swisstopo.amtliches-strassenverzeichnis,ch.bfs.gebaeude_wohnungs_register,KML||https://tinyurl.com/yy7ya4g9/FR/2295_bdg_erw.kml" TargetMode="External"/><Relationship Id="rId1472" Type="http://schemas.openxmlformats.org/officeDocument/2006/relationships/hyperlink" Target="https://map.geo.admin.ch/?zoom=13&amp;E=2591334.75&amp;N=1191760.125&amp;layers=ch.kantone.cadastralwebmap-farbe,ch.swisstopo.amtliches-strassenverzeichnis,ch.bfs.gebaeude_wohnungs_register,KML||https://tinyurl.com/yy7ya4g9/FR/2308_bdg_erw.kml" TargetMode="External"/><Relationship Id="rId702" Type="http://schemas.openxmlformats.org/officeDocument/2006/relationships/hyperlink" Target="https://map.geo.admin.ch/?zoom=13&amp;E=2569014.25&amp;N=1178312.875&amp;layers=ch.kantone.cadastralwebmap-farbe,ch.swisstopo.amtliches-strassenverzeichnis,ch.bfs.gebaeude_wohnungs_register,KML||https://tinyurl.com/yy7ya4g9/FR/2186_bdg_erw.kml" TargetMode="External"/><Relationship Id="rId1125" Type="http://schemas.openxmlformats.org/officeDocument/2006/relationships/hyperlink" Target="https://map.geo.admin.ch/?zoom=13&amp;E=2575895.892&amp;N=1197664.484&amp;layers=ch.kantone.cadastralwebmap-farbe,ch.swisstopo.amtliches-strassenverzeichnis,ch.bfs.gebaeude_wohnungs_register,KML||https://tinyurl.com/yy7ya4g9/FR/2275_bdg_erw.kml" TargetMode="External"/><Relationship Id="rId1332" Type="http://schemas.openxmlformats.org/officeDocument/2006/relationships/hyperlink" Target="https://map.geo.admin.ch/?zoom=13&amp;E=2583688&amp;N=1185175&amp;layers=ch.kantone.cadastralwebmap-farbe,ch.swisstopo.amtliches-strassenverzeichnis,ch.bfs.gebaeude_wohnungs_register,KML||https://tinyurl.com/yy7ya4g9/FR/2306_bdg_erw.kml" TargetMode="External"/><Relationship Id="rId1777" Type="http://schemas.openxmlformats.org/officeDocument/2006/relationships/hyperlink" Target="https://map.geo.admin.ch/?zoom=13&amp;E=2561400.923&amp;N=1153392.465&amp;layers=ch.kantone.cadastralwebmap-farbe,ch.swisstopo.amtliches-strassenverzeichnis,ch.bfs.gebaeude_wohnungs_register,KML||https://tinyurl.com/yy7ya4g9/FR/2325_bdg_erw.kml" TargetMode="External"/><Relationship Id="rId1984" Type="http://schemas.openxmlformats.org/officeDocument/2006/relationships/hyperlink" Target="https://map.geo.admin.ch/?zoom=13&amp;E=2562330.534&amp;N=1152619.911&amp;layers=ch.kantone.cadastralwebmap-farbe,ch.swisstopo.amtliches-strassenverzeichnis,ch.bfs.gebaeude_wohnungs_register,KML||https://tinyurl.com/yy7ya4g9/FR/2325_bdg_erw.kml" TargetMode="External"/><Relationship Id="rId69" Type="http://schemas.openxmlformats.org/officeDocument/2006/relationships/hyperlink" Target="https://map.geo.admin.ch/?zoom=13&amp;E=2564769.017&amp;N=1185450.035&amp;layers=ch.kantone.cadastralwebmap-farbe,ch.swisstopo.amtliches-strassenverzeichnis,ch.bfs.gebaeude_wohnungs_register,KML||https://tinyurl.com/yy7ya4g9/FR/2029_bdg_erw.kml" TargetMode="External"/><Relationship Id="rId1637" Type="http://schemas.openxmlformats.org/officeDocument/2006/relationships/hyperlink" Target="https://map.geo.admin.ch/?zoom=13&amp;E=2591304.75&amp;N=1191457.625&amp;layers=ch.kantone.cadastralwebmap-farbe,ch.swisstopo.amtliches-strassenverzeichnis,ch.bfs.gebaeude_wohnungs_register,KML||https://tinyurl.com/yy7ya4g9/FR/2308_bdg_erw.kml" TargetMode="External"/><Relationship Id="rId1844" Type="http://schemas.openxmlformats.org/officeDocument/2006/relationships/hyperlink" Target="https://map.geo.admin.ch/?zoom=13&amp;E=2563149.63&amp;N=1151969.297&amp;layers=ch.kantone.cadastralwebmap-farbe,ch.swisstopo.amtliches-strassenverzeichnis,ch.bfs.gebaeude_wohnungs_register,KML||https://tinyurl.com/yy7ya4g9/FR/2325_bdg_erw.kml" TargetMode="External"/><Relationship Id="rId1704" Type="http://schemas.openxmlformats.org/officeDocument/2006/relationships/hyperlink" Target="https://map.geo.admin.ch/?zoom=13&amp;E=2587731.817&amp;N=1191567.344&amp;layers=ch.kantone.cadastralwebmap-farbe,ch.swisstopo.amtliches-strassenverzeichnis,ch.bfs.gebaeude_wohnungs_register,KML||https://tinyurl.com/yy7ya4g9/FR/2309_bdg_erw.kml" TargetMode="External"/><Relationship Id="rId285" Type="http://schemas.openxmlformats.org/officeDocument/2006/relationships/hyperlink" Target="https://map.geo.admin.ch/?zoom=13&amp;E=2556256.84&amp;N=1167144.147&amp;layers=ch.kantone.cadastralwebmap-farbe,ch.swisstopo.amtliches-strassenverzeichnis,ch.bfs.gebaeude_wohnungs_register,KML||https://tinyurl.com/yy7ya4g9/FR/2099_bdg_erw.kml" TargetMode="External"/><Relationship Id="rId1911" Type="http://schemas.openxmlformats.org/officeDocument/2006/relationships/hyperlink" Target="https://map.geo.admin.ch/?zoom=13&amp;E=2562464.617&amp;N=1152107.091&amp;layers=ch.kantone.cadastralwebmap-farbe,ch.swisstopo.amtliches-strassenverzeichnis,ch.bfs.gebaeude_wohnungs_register,KML||https://tinyurl.com/yy7ya4g9/FR/2325_bdg_erw.kml" TargetMode="External"/><Relationship Id="rId492" Type="http://schemas.openxmlformats.org/officeDocument/2006/relationships/hyperlink" Target="https://map.geo.admin.ch/?zoom=13&amp;E=2571245.903&amp;N=1161674.01&amp;layers=ch.kantone.cadastralwebmap-farbe,ch.swisstopo.amtliches-strassenverzeichnis,ch.bfs.gebaeude_wohnungs_register,KML||https://tinyurl.com/yy7ya4g9/FR/2125_bdg_erw.kml" TargetMode="External"/><Relationship Id="rId797" Type="http://schemas.openxmlformats.org/officeDocument/2006/relationships/hyperlink" Target="https://map.geo.admin.ch/?zoom=13&amp;E=2579943.72&amp;N=1177429.728&amp;layers=ch.kantone.cadastralwebmap-farbe,ch.swisstopo.amtliches-strassenverzeichnis,ch.bfs.gebaeude_wohnungs_register,KML||https://tinyurl.com/yy7ya4g9/FR/2220_bdg_erw.kml" TargetMode="External"/><Relationship Id="rId145" Type="http://schemas.openxmlformats.org/officeDocument/2006/relationships/hyperlink" Target="https://map.geo.admin.ch/?zoom=13&amp;E=2567506.268&amp;N=1189148.102&amp;layers=ch.kantone.cadastralwebmap-farbe,ch.swisstopo.amtliches-strassenverzeichnis,ch.bfs.gebaeude_wohnungs_register,KML||https://tinyurl.com/yy7ya4g9/FR/2053_bdg_erw.kml" TargetMode="External"/><Relationship Id="rId352" Type="http://schemas.openxmlformats.org/officeDocument/2006/relationships/hyperlink" Target="https://map.geo.admin.ch/?zoom=13&amp;E=2573768.655&amp;N=1162141.149&amp;layers=ch.kantone.cadastralwebmap-farbe,ch.swisstopo.amtliches-strassenverzeichnis,ch.bfs.gebaeude_wohnungs_register,KML||https://tinyurl.com/yy7ya4g9/FR/2124_bdg_erw.kml" TargetMode="External"/><Relationship Id="rId1287" Type="http://schemas.openxmlformats.org/officeDocument/2006/relationships/hyperlink" Target="https://map.geo.admin.ch/?zoom=13&amp;E=2589483&amp;N=1177836&amp;layers=ch.kantone.cadastralwebmap-farbe,ch.swisstopo.amtliches-strassenverzeichnis,ch.bfs.gebaeude_wohnungs_register,KML||https://tinyurl.com/yy7ya4g9/FR/2299_bdg_erw.kml" TargetMode="External"/><Relationship Id="rId2033" Type="http://schemas.openxmlformats.org/officeDocument/2006/relationships/hyperlink" Target="https://map.geo.admin.ch/?zoom=13&amp;E=2558897.865&amp;N=1153077.949&amp;layers=ch.kantone.cadastralwebmap-farbe,ch.swisstopo.amtliches-strassenverzeichnis,ch.bfs.gebaeude_wohnungs_register,KML||https://tinyurl.com/yy7ya4g9/FR/2325_bdg_erw.kml" TargetMode="External"/><Relationship Id="rId212" Type="http://schemas.openxmlformats.org/officeDocument/2006/relationships/hyperlink" Target="https://map.geo.admin.ch/?zoom=13&amp;E=2551424.241&amp;N=1159202.765&amp;layers=ch.kantone.cadastralwebmap-farbe,ch.swisstopo.amtliches-strassenverzeichnis,ch.bfs.gebaeude_wohnungs_register,KML||https://tinyurl.com/yy7ya4g9/FR/2061_bdg_erw.kml" TargetMode="External"/><Relationship Id="rId657" Type="http://schemas.openxmlformats.org/officeDocument/2006/relationships/hyperlink" Target="https://map.geo.admin.ch/?zoom=13&amp;E=2580029.7&amp;N=1163260.051&amp;layers=ch.kantone.cadastralwebmap-farbe,ch.swisstopo.amtliches-strassenverzeichnis,ch.bfs.gebaeude_wohnungs_register,KML||https://tinyurl.com/yy7ya4g9/FR/2163_bdg_erw.kml" TargetMode="External"/><Relationship Id="rId864" Type="http://schemas.openxmlformats.org/officeDocument/2006/relationships/hyperlink" Target="https://map.geo.admin.ch/?zoom=13&amp;E=2566734.722&amp;N=1178411.575&amp;layers=ch.kantone.cadastralwebmap-farbe,ch.swisstopo.amtliches-strassenverzeichnis,ch.bfs.gebaeude_wohnungs_register,KML||https://tinyurl.com/yy7ya4g9/FR/2234_bdg_erw.kml" TargetMode="External"/><Relationship Id="rId1494" Type="http://schemas.openxmlformats.org/officeDocument/2006/relationships/hyperlink" Target="https://map.geo.admin.ch/?zoom=13&amp;E=2590558.75&amp;N=1190227.375&amp;layers=ch.kantone.cadastralwebmap-farbe,ch.swisstopo.amtliches-strassenverzeichnis,ch.bfs.gebaeude_wohnungs_register,KML||https://tinyurl.com/yy7ya4g9/FR/2308_bdg_erw.kml" TargetMode="External"/><Relationship Id="rId1799" Type="http://schemas.openxmlformats.org/officeDocument/2006/relationships/hyperlink" Target="https://map.geo.admin.ch/?zoom=13&amp;E=2558152.237&amp;N=1152192.188&amp;layers=ch.kantone.cadastralwebmap-farbe,ch.swisstopo.amtliches-strassenverzeichnis,ch.bfs.gebaeude_wohnungs_register,KML||https://tinyurl.com/yy7ya4g9/FR/2325_bdg_erw.kml" TargetMode="External"/><Relationship Id="rId517" Type="http://schemas.openxmlformats.org/officeDocument/2006/relationships/hyperlink" Target="https://map.geo.admin.ch/?zoom=13&amp;E=2572940&amp;N=1160380&amp;layers=ch.kantone.cadastralwebmap-farbe,ch.swisstopo.amtliches-strassenverzeichnis,ch.bfs.gebaeude_wohnungs_register,KML||https://tinyurl.com/yy7ya4g9/FR/2135_bdg_erw.kml" TargetMode="External"/><Relationship Id="rId724" Type="http://schemas.openxmlformats.org/officeDocument/2006/relationships/hyperlink" Target="https://map.geo.admin.ch/?zoom=13&amp;E=2577160.643&amp;N=1184653.182&amp;layers=ch.kantone.cadastralwebmap-farbe,ch.swisstopo.amtliches-strassenverzeichnis,ch.bfs.gebaeude_wohnungs_register,KML||https://tinyurl.com/yy7ya4g9/FR/2198_bdg_erw.kml" TargetMode="External"/><Relationship Id="rId931" Type="http://schemas.openxmlformats.org/officeDocument/2006/relationships/hyperlink" Target="https://map.geo.admin.ch/?zoom=13&amp;E=2568230&amp;N=1181766.25&amp;layers=ch.kantone.cadastralwebmap-farbe,ch.swisstopo.amtliches-strassenverzeichnis,ch.bfs.gebaeude_wohnungs_register,KML||https://tinyurl.com/yy7ya4g9/FR/2237_bdg_erw.kml" TargetMode="External"/><Relationship Id="rId1147" Type="http://schemas.openxmlformats.org/officeDocument/2006/relationships/hyperlink" Target="https://map.geo.admin.ch/?zoom=13&amp;E=2579070.96&amp;N=1194779.134&amp;layers=ch.kantone.cadastralwebmap-farbe,ch.swisstopo.amtliches-strassenverzeichnis,ch.bfs.gebaeude_wohnungs_register,KML||https://tinyurl.com/yy7ya4g9/FR/2275_bdg_erw.kml" TargetMode="External"/><Relationship Id="rId1354" Type="http://schemas.openxmlformats.org/officeDocument/2006/relationships/hyperlink" Target="https://map.geo.admin.ch/?zoom=13&amp;E=2593221.75&amp;N=1190961.125&amp;layers=ch.kantone.cadastralwebmap-farbe,ch.swisstopo.amtliches-strassenverzeichnis,ch.bfs.gebaeude_wohnungs_register,KML||https://tinyurl.com/yy7ya4g9/FR/2308_bdg_erw.kml" TargetMode="External"/><Relationship Id="rId1561" Type="http://schemas.openxmlformats.org/officeDocument/2006/relationships/hyperlink" Target="https://map.geo.admin.ch/?zoom=13&amp;E=2591757.25&amp;N=1191139.125&amp;layers=ch.kantone.cadastralwebmap-farbe,ch.swisstopo.amtliches-strassenverzeichnis,ch.bfs.gebaeude_wohnungs_register,KML||https://tinyurl.com/yy7ya4g9/FR/2308_bdg_erw.kml" TargetMode="External"/><Relationship Id="rId60" Type="http://schemas.openxmlformats.org/officeDocument/2006/relationships/hyperlink" Target="https://map.geo.admin.ch/?zoom=13&amp;E=2566090.352&amp;N=1185130.031&amp;layers=ch.kantone.cadastralwebmap-farbe,ch.swisstopo.amtliches-strassenverzeichnis,ch.bfs.gebaeude_wohnungs_register,KML||https://tinyurl.com/yy7ya4g9/FR/2029_bdg_erw.kml" TargetMode="External"/><Relationship Id="rId1007" Type="http://schemas.openxmlformats.org/officeDocument/2006/relationships/hyperlink" Target="https://map.geo.admin.ch/?zoom=13&amp;E=2582740.226&amp;N=1205105.156&amp;layers=ch.kantone.cadastralwebmap-farbe,ch.swisstopo.amtliches-strassenverzeichnis,ch.bfs.gebaeude_wohnungs_register,KML||https://tinyurl.com/yy7ya4g9/FR/2258_bdg_erw.kml" TargetMode="External"/><Relationship Id="rId1214" Type="http://schemas.openxmlformats.org/officeDocument/2006/relationships/hyperlink" Target="https://map.geo.admin.ch/?zoom=13&amp;E=2576390.084&amp;N=1202362.679&amp;layers=ch.kantone.cadastralwebmap-farbe,ch.swisstopo.amtliches-strassenverzeichnis,ch.bfs.gebaeude_wohnungs_register,KML||https://tinyurl.com/yy7ya4g9/FR/2284_bdg_erw.kml" TargetMode="External"/><Relationship Id="rId1421" Type="http://schemas.openxmlformats.org/officeDocument/2006/relationships/hyperlink" Target="https://map.geo.admin.ch/?zoom=13&amp;E=2590492.25&amp;N=1190388.875&amp;layers=ch.kantone.cadastralwebmap-farbe,ch.swisstopo.amtliches-strassenverzeichnis,ch.bfs.gebaeude_wohnungs_register,KML||https://tinyurl.com/yy7ya4g9/FR/2308_bdg_erw.kml" TargetMode="External"/><Relationship Id="rId1659" Type="http://schemas.openxmlformats.org/officeDocument/2006/relationships/hyperlink" Target="https://map.geo.admin.ch/?zoom=13&amp;E=2589082.5&amp;N=1190919.125&amp;layers=ch.kantone.cadastralwebmap-farbe,ch.swisstopo.amtliches-strassenverzeichnis,ch.bfs.gebaeude_wohnungs_register,KML||https://tinyurl.com/yy7ya4g9/FR/2308_bdg_erw.kml" TargetMode="External"/><Relationship Id="rId1866" Type="http://schemas.openxmlformats.org/officeDocument/2006/relationships/hyperlink" Target="https://map.geo.admin.ch/?zoom=13&amp;E=2559215.932&amp;N=1153263.956&amp;layers=ch.kantone.cadastralwebmap-farbe,ch.swisstopo.amtliches-strassenverzeichnis,ch.bfs.gebaeude_wohnungs_register,KML||https://tinyurl.com/yy7ya4g9/FR/2325_bdg_erw.kml" TargetMode="External"/><Relationship Id="rId1519" Type="http://schemas.openxmlformats.org/officeDocument/2006/relationships/hyperlink" Target="https://map.geo.admin.ch/?zoom=13&amp;E=2590505.25&amp;N=1190150.375&amp;layers=ch.kantone.cadastralwebmap-farbe,ch.swisstopo.amtliches-strassenverzeichnis,ch.bfs.gebaeude_wohnungs_register,KML||https://tinyurl.com/yy7ya4g9/FR/2308_bdg_erw.kml" TargetMode="External"/><Relationship Id="rId1726" Type="http://schemas.openxmlformats.org/officeDocument/2006/relationships/hyperlink" Target="https://map.geo.admin.ch/?zoom=13&amp;E=2554787.389&amp;N=1152519.463&amp;layers=ch.kantone.cadastralwebmap-farbe,ch.swisstopo.amtliches-strassenverzeichnis,ch.bfs.gebaeude_wohnungs_register,KML||https://tinyurl.com/yy7ya4g9/FR/2323_bdg_erw.kml" TargetMode="External"/><Relationship Id="rId1933" Type="http://schemas.openxmlformats.org/officeDocument/2006/relationships/hyperlink" Target="https://map.geo.admin.ch/?zoom=13&amp;E=2563362.674&amp;N=1151737.873&amp;layers=ch.kantone.cadastralwebmap-farbe,ch.swisstopo.amtliches-strassenverzeichnis,ch.bfs.gebaeude_wohnungs_register,KML||https://tinyurl.com/yy7ya4g9/FR/2325_bdg_erw.kml" TargetMode="External"/><Relationship Id="rId18" Type="http://schemas.openxmlformats.org/officeDocument/2006/relationships/hyperlink" Target="https://map.geo.admin.ch/?zoom=13&amp;E=2556592.5&amp;N=1184629.125&amp;layers=ch.kantone.cadastralwebmap-farbe,ch.swisstopo.amtliches-strassenverzeichnis,ch.bfs.gebaeude_wohnungs_register,KML||https://tinyurl.com/yy7ya4g9/FR/2011_bdg_erw.kml" TargetMode="External"/><Relationship Id="rId167" Type="http://schemas.openxmlformats.org/officeDocument/2006/relationships/hyperlink" Target="https://map.geo.admin.ch/?zoom=13&amp;E=2555541&amp;N=1188904&amp;layers=ch.kantone.cadastralwebmap-farbe,ch.swisstopo.amtliches-strassenverzeichnis,ch.bfs.gebaeude_wohnungs_register,KML||https://tinyurl.com/yy7ya4g9/FR/2054_bdg_erw.kml" TargetMode="External"/><Relationship Id="rId374" Type="http://schemas.openxmlformats.org/officeDocument/2006/relationships/hyperlink" Target="https://map.geo.admin.ch/?zoom=13&amp;E=2573810.656&amp;N=1162097.149&amp;layers=ch.kantone.cadastralwebmap-farbe,ch.swisstopo.amtliches-strassenverzeichnis,ch.bfs.gebaeude_wohnungs_register,KML||https://tinyurl.com/yy7ya4g9/FR/2124_bdg_erw.kml" TargetMode="External"/><Relationship Id="rId581" Type="http://schemas.openxmlformats.org/officeDocument/2006/relationships/hyperlink" Target="https://map.geo.admin.ch/?zoom=13&amp;E=2571429.474&amp;N=1165972.073&amp;layers=ch.kantone.cadastralwebmap-farbe,ch.swisstopo.amtliches-strassenverzeichnis,ch.bfs.gebaeude_wohnungs_register,KML||https://tinyurl.com/yy7ya4g9/FR/2148_bdg_erw.kml" TargetMode="External"/><Relationship Id="rId2055" Type="http://schemas.openxmlformats.org/officeDocument/2006/relationships/hyperlink" Target="https://map.geo.admin.ch/?zoom=13&amp;E=2558812.022&amp;N=1153220.721&amp;layers=ch.kantone.cadastralwebmap-farbe,ch.swisstopo.amtliches-strassenverzeichnis,ch.bfs.gebaeude_wohnungs_register,KML||https://tinyurl.com/yy7ya4g9/FR/2325_bdg_erw.kml" TargetMode="External"/><Relationship Id="rId234" Type="http://schemas.openxmlformats.org/officeDocument/2006/relationships/hyperlink" Target="https://map.geo.admin.ch/?zoom=13&amp;E=2560855.627&amp;N=1169404.492&amp;layers=ch.kantone.cadastralwebmap-farbe,ch.swisstopo.amtliches-strassenverzeichnis,ch.bfs.gebaeude_wohnungs_register,KML||https://tinyurl.com/yy7ya4g9/FR/2087_bdg_erw.kml" TargetMode="External"/><Relationship Id="rId679" Type="http://schemas.openxmlformats.org/officeDocument/2006/relationships/hyperlink" Target="https://map.geo.admin.ch/?zoom=13&amp;E=2572486.538&amp;N=1181670.736&amp;layers=ch.kantone.cadastralwebmap-farbe,ch.swisstopo.amtliches-strassenverzeichnis,ch.bfs.gebaeude_wohnungs_register,KML||https://tinyurl.com/yy7ya4g9/FR/2174_bdg_erw.kml" TargetMode="External"/><Relationship Id="rId886" Type="http://schemas.openxmlformats.org/officeDocument/2006/relationships/hyperlink" Target="https://map.geo.admin.ch/?zoom=13&amp;E=2570295.109&amp;N=1173016.715&amp;layers=ch.kantone.cadastralwebmap-farbe,ch.swisstopo.amtliches-strassenverzeichnis,ch.bfs.gebaeude_wohnungs_register,KML||https://tinyurl.com/yy7ya4g9/FR/2236_bdg_erw.kml" TargetMode="External"/><Relationship Id="rId2" Type="http://schemas.openxmlformats.org/officeDocument/2006/relationships/hyperlink" Target="https://www.housing-stat.ch/files/Traitement_erreurs_FR.pdf" TargetMode="External"/><Relationship Id="rId441" Type="http://schemas.openxmlformats.org/officeDocument/2006/relationships/hyperlink" Target="https://map.geo.admin.ch/?zoom=13&amp;E=2571546.321&amp;N=1162634.463&amp;layers=ch.kantone.cadastralwebmap-farbe,ch.swisstopo.amtliches-strassenverzeichnis,ch.bfs.gebaeude_wohnungs_register,KML||https://tinyurl.com/yy7ya4g9/FR/2125_bdg_erw.kml" TargetMode="External"/><Relationship Id="rId539" Type="http://schemas.openxmlformats.org/officeDocument/2006/relationships/hyperlink" Target="https://map.geo.admin.ch/?zoom=13&amp;E=2573003.413&amp;N=1159914.1&amp;layers=ch.kantone.cadastralwebmap-farbe,ch.swisstopo.amtliches-strassenverzeichnis,ch.bfs.gebaeude_wohnungs_register,KML||https://tinyurl.com/yy7ya4g9/FR/2135_bdg_erw.kml" TargetMode="External"/><Relationship Id="rId746" Type="http://schemas.openxmlformats.org/officeDocument/2006/relationships/hyperlink" Target="https://map.geo.admin.ch/?zoom=13&amp;E=2577939.796&amp;N=1181199.058&amp;layers=ch.kantone.cadastralwebmap-farbe,ch.swisstopo.amtliches-strassenverzeichnis,ch.bfs.gebaeude_wohnungs_register,KML||https://tinyurl.com/yy7ya4g9/FR/2206_bdg_erw.kml" TargetMode="External"/><Relationship Id="rId1071" Type="http://schemas.openxmlformats.org/officeDocument/2006/relationships/hyperlink" Target="https://map.geo.admin.ch/?zoom=13&amp;E=2581962.1&amp;N=1202821.747&amp;layers=ch.kantone.cadastralwebmap-farbe,ch.swisstopo.amtliches-strassenverzeichnis,ch.bfs.gebaeude_wohnungs_register,KML||https://tinyurl.com/yy7ya4g9/FR/2265_bdg_erw.kml" TargetMode="External"/><Relationship Id="rId1169" Type="http://schemas.openxmlformats.org/officeDocument/2006/relationships/hyperlink" Target="https://map.geo.admin.ch/?zoom=13&amp;E=2580574.081&amp;N=1200509.2&amp;layers=ch.kantone.cadastralwebmap-farbe,ch.swisstopo.amtliches-strassenverzeichnis,ch.bfs.gebaeude_wohnungs_register,KML||https://tinyurl.com/yy7ya4g9/FR/2276_bdg_erw.kml" TargetMode="External"/><Relationship Id="rId1376" Type="http://schemas.openxmlformats.org/officeDocument/2006/relationships/hyperlink" Target="https://map.geo.admin.ch/?zoom=13&amp;E=2590434.75&amp;N=1190411.375&amp;layers=ch.kantone.cadastralwebmap-farbe,ch.swisstopo.amtliches-strassenverzeichnis,ch.bfs.gebaeude_wohnungs_register,KML||https://tinyurl.com/yy7ya4g9/FR/2308_bdg_erw.kml" TargetMode="External"/><Relationship Id="rId1583" Type="http://schemas.openxmlformats.org/officeDocument/2006/relationships/hyperlink" Target="https://map.geo.admin.ch/?zoom=13&amp;E=2590607.25&amp;N=1190239.125&amp;layers=ch.kantone.cadastralwebmap-farbe,ch.swisstopo.amtliches-strassenverzeichnis,ch.bfs.gebaeude_wohnungs_register,KML||https://tinyurl.com/yy7ya4g9/FR/2308_bdg_erw.kml" TargetMode="External"/><Relationship Id="rId301" Type="http://schemas.openxmlformats.org/officeDocument/2006/relationships/hyperlink" Target="https://map.geo.admin.ch/?zoom=13&amp;E=2562180&amp;N=1168195&amp;layers=ch.kantone.cadastralwebmap-farbe,ch.swisstopo.amtliches-strassenverzeichnis,ch.bfs.gebaeude_wohnungs_register,KML||https://tinyurl.com/yy7ya4g9/FR/2113_bdg_erw.kml" TargetMode="External"/><Relationship Id="rId953" Type="http://schemas.openxmlformats.org/officeDocument/2006/relationships/hyperlink" Target="https://map.geo.admin.ch/?zoom=13&amp;E=2573766&amp;N=1192215&amp;layers=ch.kantone.cadastralwebmap-farbe,ch.swisstopo.amtliches-strassenverzeichnis,ch.bfs.gebaeude_wohnungs_register,KML||https://tinyurl.com/yy7ya4g9/FR/2254_bdg_erw.kml" TargetMode="External"/><Relationship Id="rId1029" Type="http://schemas.openxmlformats.org/officeDocument/2006/relationships/hyperlink" Target="https://map.geo.admin.ch/?zoom=13&amp;E=2579767.373&amp;N=1193486.399&amp;layers=ch.kantone.cadastralwebmap-farbe,ch.swisstopo.amtliches-strassenverzeichnis,ch.bfs.gebaeude_wohnungs_register,KML||https://tinyurl.com/yy7ya4g9/FR/2262_bdg_erw.kml" TargetMode="External"/><Relationship Id="rId1236" Type="http://schemas.openxmlformats.org/officeDocument/2006/relationships/hyperlink" Target="https://map.geo.admin.ch/?zoom=13&amp;E=2580921.38&amp;N=1187612.91&amp;layers=ch.kantone.cadastralwebmap-farbe,ch.swisstopo.amtliches-strassenverzeichnis,ch.bfs.gebaeude_wohnungs_register,KML||https://tinyurl.com/yy7ya4g9/FR/2293_bdg_erw.kml" TargetMode="External"/><Relationship Id="rId1790" Type="http://schemas.openxmlformats.org/officeDocument/2006/relationships/hyperlink" Target="https://map.geo.admin.ch/?zoom=13&amp;E=2560225.268&amp;N=1154186.645&amp;layers=ch.kantone.cadastralwebmap-farbe,ch.swisstopo.amtliches-strassenverzeichnis,ch.bfs.gebaeude_wohnungs_register,KML||https://tinyurl.com/yy7ya4g9/FR/2325_bdg_erw.kml" TargetMode="External"/><Relationship Id="rId1888" Type="http://schemas.openxmlformats.org/officeDocument/2006/relationships/hyperlink" Target="https://map.geo.admin.ch/?zoom=13&amp;E=2563296.849&amp;N=1151728.324&amp;layers=ch.kantone.cadastralwebmap-farbe,ch.swisstopo.amtliches-strassenverzeichnis,ch.bfs.gebaeude_wohnungs_register,KML||https://tinyurl.com/yy7ya4g9/FR/2325_bdg_erw.kml" TargetMode="External"/><Relationship Id="rId82" Type="http://schemas.openxmlformats.org/officeDocument/2006/relationships/hyperlink" Target="https://map.geo.admin.ch/?zoom=13&amp;E=2565475.8&amp;N=1193850.2&amp;layers=ch.kantone.cadastralwebmap-farbe,ch.swisstopo.amtliches-strassenverzeichnis,ch.bfs.gebaeude_wohnungs_register,KML||https://tinyurl.com/yy7ya4g9/FR/2041_bdg_erw.kml" TargetMode="External"/><Relationship Id="rId606" Type="http://schemas.openxmlformats.org/officeDocument/2006/relationships/hyperlink" Target="https://map.geo.admin.ch/?zoom=13&amp;E=2564458.736&amp;N=1165208.379&amp;layers=ch.kantone.cadastralwebmap-farbe,ch.swisstopo.amtliches-strassenverzeichnis,ch.bfs.gebaeude_wohnungs_register,KML||https://tinyurl.com/yy7ya4g9/FR/2152_bdg_erw.kml" TargetMode="External"/><Relationship Id="rId813" Type="http://schemas.openxmlformats.org/officeDocument/2006/relationships/hyperlink" Target="https://map.geo.admin.ch/?zoom=13&amp;E=2576819.66&amp;N=1175306.103&amp;layers=ch.kantone.cadastralwebmap-farbe,ch.swisstopo.amtliches-strassenverzeichnis,ch.bfs.gebaeude_wohnungs_register,KML||https://tinyurl.com/yy7ya4g9/FR/2226_bdg_erw.kml" TargetMode="External"/><Relationship Id="rId1443" Type="http://schemas.openxmlformats.org/officeDocument/2006/relationships/hyperlink" Target="https://map.geo.admin.ch/?zoom=13&amp;E=2591815&amp;N=1192626.125&amp;layers=ch.kantone.cadastralwebmap-farbe,ch.swisstopo.amtliches-strassenverzeichnis,ch.bfs.gebaeude_wohnungs_register,KML||https://tinyurl.com/yy7ya4g9/FR/2308_bdg_erw.kml" TargetMode="External"/><Relationship Id="rId1650" Type="http://schemas.openxmlformats.org/officeDocument/2006/relationships/hyperlink" Target="https://map.geo.admin.ch/?zoom=13&amp;E=2590312.75&amp;N=1190214.875&amp;layers=ch.kantone.cadastralwebmap-farbe,ch.swisstopo.amtliches-strassenverzeichnis,ch.bfs.gebaeude_wohnungs_register,KML||https://tinyurl.com/yy7ya4g9/FR/2308_bdg_erw.kml" TargetMode="External"/><Relationship Id="rId1748" Type="http://schemas.openxmlformats.org/officeDocument/2006/relationships/hyperlink" Target="https://map.geo.admin.ch/?zoom=13&amp;E=2558503.909&amp;N=1153339.736&amp;layers=ch.kantone.cadastralwebmap-farbe,ch.swisstopo.amtliches-strassenverzeichnis,ch.bfs.gebaeude_wohnungs_register,KML||https://tinyurl.com/yy7ya4g9/FR/2325_bdg_erw.kml" TargetMode="External"/><Relationship Id="rId1303" Type="http://schemas.openxmlformats.org/officeDocument/2006/relationships/hyperlink" Target="https://map.geo.admin.ch/?zoom=13&amp;E=2584409.817&amp;N=1175555.809&amp;layers=ch.kantone.cadastralwebmap-farbe,ch.swisstopo.amtliches-strassenverzeichnis,ch.bfs.gebaeude_wohnungs_register,KML||https://tinyurl.com/yy7ya4g9/FR/2303_bdg_erw.kml" TargetMode="External"/><Relationship Id="rId1510" Type="http://schemas.openxmlformats.org/officeDocument/2006/relationships/hyperlink" Target="https://map.geo.admin.ch/?zoom=13&amp;E=2590616.5&amp;N=1190208.125&amp;layers=ch.kantone.cadastralwebmap-farbe,ch.swisstopo.amtliches-strassenverzeichnis,ch.bfs.gebaeude_wohnungs_register,KML||https://tinyurl.com/yy7ya4g9/FR/2308_bdg_erw.kml" TargetMode="External"/><Relationship Id="rId1955" Type="http://schemas.openxmlformats.org/officeDocument/2006/relationships/hyperlink" Target="https://map.geo.admin.ch/?zoom=13&amp;E=2562173.958&amp;N=1152366.81&amp;layers=ch.kantone.cadastralwebmap-farbe,ch.swisstopo.amtliches-strassenverzeichnis,ch.bfs.gebaeude_wohnungs_register,KML||https://tinyurl.com/yy7ya4g9/FR/2325_bdg_erw.kml" TargetMode="External"/><Relationship Id="rId1608" Type="http://schemas.openxmlformats.org/officeDocument/2006/relationships/hyperlink" Target="https://map.geo.admin.ch/?zoom=13&amp;E=2592916&amp;N=1192542.625&amp;layers=ch.kantone.cadastralwebmap-farbe,ch.swisstopo.amtliches-strassenverzeichnis,ch.bfs.gebaeude_wohnungs_register,KML||https://tinyurl.com/yy7ya4g9/FR/2308_bdg_erw.kml" TargetMode="External"/><Relationship Id="rId1815" Type="http://schemas.openxmlformats.org/officeDocument/2006/relationships/hyperlink" Target="https://map.geo.admin.ch/?zoom=13&amp;E=2558453.793&amp;N=1152424.804&amp;layers=ch.kantone.cadastralwebmap-farbe,ch.swisstopo.amtliches-strassenverzeichnis,ch.bfs.gebaeude_wohnungs_register,KML||https://tinyurl.com/yy7ya4g9/FR/2325_bdg_erw.kml" TargetMode="External"/><Relationship Id="rId189" Type="http://schemas.openxmlformats.org/officeDocument/2006/relationships/hyperlink" Target="https://map.geo.admin.ch/?zoom=13&amp;E=2552885.854&amp;N=1187421.841&amp;layers=ch.kantone.cadastralwebmap-farbe,ch.swisstopo.amtliches-strassenverzeichnis,ch.bfs.gebaeude_wohnungs_register,KML||https://tinyurl.com/yy7ya4g9/FR/2054_bdg_erw.kml" TargetMode="External"/><Relationship Id="rId396" Type="http://schemas.openxmlformats.org/officeDocument/2006/relationships/hyperlink" Target="https://map.geo.admin.ch/?zoom=13&amp;E=2571575&amp;N=1163886&amp;layers=ch.kantone.cadastralwebmap-farbe,ch.swisstopo.amtliches-strassenverzeichnis,ch.bfs.gebaeude_wohnungs_register,KML||https://tinyurl.com/yy7ya4g9/FR/2125_bdg_erw.kml" TargetMode="External"/><Relationship Id="rId2077" Type="http://schemas.openxmlformats.org/officeDocument/2006/relationships/hyperlink" Target="https://map.geo.admin.ch/?zoom=13&amp;E=2561073&amp;N=1158326.375&amp;layers=ch.kantone.cadastralwebmap-farbe,ch.swisstopo.amtliches-strassenverzeichnis,ch.bfs.gebaeude_wohnungs_register,KML||https://tinyurl.com/yy7ya4g9/FR/2336_bdg_erw.kml" TargetMode="External"/><Relationship Id="rId256" Type="http://schemas.openxmlformats.org/officeDocument/2006/relationships/hyperlink" Target="https://map.geo.admin.ch/?zoom=13&amp;E=2559482.998&amp;N=1170510.145&amp;layers=ch.kantone.cadastralwebmap-farbe,ch.swisstopo.amtliches-strassenverzeichnis,ch.bfs.gebaeude_wohnungs_register,KML||https://tinyurl.com/yy7ya4g9/FR/2096_bdg_erw.kml" TargetMode="External"/><Relationship Id="rId463" Type="http://schemas.openxmlformats.org/officeDocument/2006/relationships/hyperlink" Target="https://map.geo.admin.ch/?zoom=13&amp;E=2570932.331&amp;N=1163290.508&amp;layers=ch.kantone.cadastralwebmap-farbe,ch.swisstopo.amtliches-strassenverzeichnis,ch.bfs.gebaeude_wohnungs_register,KML||https://tinyurl.com/yy7ya4g9/FR/2125_bdg_erw.kml" TargetMode="External"/><Relationship Id="rId670" Type="http://schemas.openxmlformats.org/officeDocument/2006/relationships/hyperlink" Target="https://map.geo.admin.ch/?zoom=13&amp;E=2568160&amp;N=1176300&amp;layers=ch.kantone.cadastralwebmap-farbe,ch.swisstopo.amtliches-strassenverzeichnis,ch.bfs.gebaeude_wohnungs_register,KML||https://tinyurl.com/yy7ya4g9/FR/2173_bdg_erw.kml" TargetMode="External"/><Relationship Id="rId1093" Type="http://schemas.openxmlformats.org/officeDocument/2006/relationships/hyperlink" Target="https://map.geo.admin.ch/?zoom=13&amp;E=2573742.586&amp;N=1189347.151&amp;layers=ch.kantone.cadastralwebmap-farbe,ch.swisstopo.amtliches-strassenverzeichnis,ch.bfs.gebaeude_wohnungs_register,KML||https://tinyurl.com/yy7ya4g9/FR/2272_bdg_erw.kml" TargetMode="External"/><Relationship Id="rId116" Type="http://schemas.openxmlformats.org/officeDocument/2006/relationships/hyperlink" Target="https://map.geo.admin.ch/?zoom=13&amp;E=2567971.871&amp;N=1191535.771&amp;layers=ch.kantone.cadastralwebmap-farbe,ch.swisstopo.amtliches-strassenverzeichnis,ch.bfs.gebaeude_wohnungs_register,KML||https://tinyurl.com/yy7ya4g9/FR/2053_bdg_erw.kml" TargetMode="External"/><Relationship Id="rId323" Type="http://schemas.openxmlformats.org/officeDocument/2006/relationships/hyperlink" Target="https://map.geo.admin.ch/?zoom=13&amp;E=2569292.85&amp;N=1148183.099&amp;layers=ch.kantone.cadastralwebmap-farbe,ch.swisstopo.amtliches-strassenverzeichnis,ch.bfs.gebaeude_wohnungs_register,KML||https://tinyurl.com/yy7ya4g9/FR/2121_bdg_erw.kml" TargetMode="External"/><Relationship Id="rId530" Type="http://schemas.openxmlformats.org/officeDocument/2006/relationships/hyperlink" Target="https://map.geo.admin.ch/?zoom=13&amp;E=2572694.807&amp;N=1160201.139&amp;layers=ch.kantone.cadastralwebmap-farbe,ch.swisstopo.amtliches-strassenverzeichnis,ch.bfs.gebaeude_wohnungs_register,KML||https://tinyurl.com/yy7ya4g9/FR/2135_bdg_erw.kml" TargetMode="External"/><Relationship Id="rId768" Type="http://schemas.openxmlformats.org/officeDocument/2006/relationships/hyperlink" Target="https://map.geo.admin.ch/?zoom=13&amp;E=2574049.835&amp;N=1181296.356&amp;layers=ch.kantone.cadastralwebmap-farbe,ch.swisstopo.amtliches-strassenverzeichnis,ch.bfs.gebaeude_wohnungs_register,KML||https://tinyurl.com/yy7ya4g9/FR/2208_bdg_erw.kml" TargetMode="External"/><Relationship Id="rId975" Type="http://schemas.openxmlformats.org/officeDocument/2006/relationships/hyperlink" Target="https://map.geo.admin.ch/?zoom=13&amp;E=2575950.881&amp;N=1189906.147&amp;layers=ch.kantone.cadastralwebmap-farbe,ch.swisstopo.amtliches-strassenverzeichnis,ch.bfs.gebaeude_wohnungs_register,KML||https://tinyurl.com/yy7ya4g9/FR/2254_bdg_erw.kml" TargetMode="External"/><Relationship Id="rId1160" Type="http://schemas.openxmlformats.org/officeDocument/2006/relationships/hyperlink" Target="https://map.geo.admin.ch/?zoom=13&amp;E=2578176.146&amp;N=1199578.874&amp;layers=ch.kantone.cadastralwebmap-farbe,ch.swisstopo.amtliches-strassenverzeichnis,ch.bfs.gebaeude_wohnungs_register,KML||https://tinyurl.com/yy7ya4g9/FR/2275_bdg_erw.kml" TargetMode="External"/><Relationship Id="rId1398" Type="http://schemas.openxmlformats.org/officeDocument/2006/relationships/hyperlink" Target="https://map.geo.admin.ch/?zoom=13&amp;E=2590570&amp;N=1190366.375&amp;layers=ch.kantone.cadastralwebmap-farbe,ch.swisstopo.amtliches-strassenverzeichnis,ch.bfs.gebaeude_wohnungs_register,KML||https://tinyurl.com/yy7ya4g9/FR/2308_bdg_erw.kml" TargetMode="External"/><Relationship Id="rId2004" Type="http://schemas.openxmlformats.org/officeDocument/2006/relationships/hyperlink" Target="https://map.geo.admin.ch/?zoom=13&amp;E=2557976.607&amp;N=1153534.071&amp;layers=ch.kantone.cadastralwebmap-farbe,ch.swisstopo.amtliches-strassenverzeichnis,ch.bfs.gebaeude_wohnungs_register,KML||https://tinyurl.com/yy7ya4g9/FR/2325_bdg_erw.kml" TargetMode="External"/><Relationship Id="rId628" Type="http://schemas.openxmlformats.org/officeDocument/2006/relationships/hyperlink" Target="https://map.geo.admin.ch/?zoom=13&amp;E=2567183&amp;N=1163247&amp;layers=ch.kantone.cadastralwebmap-farbe,ch.swisstopo.amtliches-strassenverzeichnis,ch.bfs.gebaeude_wohnungs_register,KML||https://tinyurl.com/yy7ya4g9/FR/2160_bdg_erw.kml" TargetMode="External"/><Relationship Id="rId835" Type="http://schemas.openxmlformats.org/officeDocument/2006/relationships/hyperlink" Target="https://map.geo.admin.ch/?zoom=13&amp;E=2575805.5&amp;N=1182879.375&amp;layers=ch.kantone.cadastralwebmap-farbe,ch.swisstopo.amtliches-strassenverzeichnis,ch.bfs.gebaeude_wohnungs_register,KML||https://tinyurl.com/yy7ya4g9/FR/2228_bdg_erw.kml" TargetMode="External"/><Relationship Id="rId1258" Type="http://schemas.openxmlformats.org/officeDocument/2006/relationships/hyperlink" Target="https://map.geo.admin.ch/?zoom=13&amp;E=2583430&amp;N=1193178&amp;layers=ch.kantone.cadastralwebmap-farbe,ch.swisstopo.amtliches-strassenverzeichnis,ch.bfs.gebaeude_wohnungs_register,KML||https://tinyurl.com/yy7ya4g9/FR/2295_bdg_erw.kml" TargetMode="External"/><Relationship Id="rId1465" Type="http://schemas.openxmlformats.org/officeDocument/2006/relationships/hyperlink" Target="https://map.geo.admin.ch/?zoom=13&amp;E=2591294.5&amp;N=1191633.625&amp;layers=ch.kantone.cadastralwebmap-farbe,ch.swisstopo.amtliches-strassenverzeichnis,ch.bfs.gebaeude_wohnungs_register,KML||https://tinyurl.com/yy7ya4g9/FR/2308_bdg_erw.kml" TargetMode="External"/><Relationship Id="rId1672" Type="http://schemas.openxmlformats.org/officeDocument/2006/relationships/hyperlink" Target="https://map.geo.admin.ch/?zoom=13&amp;E=2590036.25&amp;N=1189257.875&amp;layers=ch.kantone.cadastralwebmap-farbe,ch.swisstopo.amtliches-strassenverzeichnis,ch.bfs.gebaeude_wohnungs_register,KML||https://tinyurl.com/yy7ya4g9/FR/2308_bdg_erw.kml" TargetMode="External"/><Relationship Id="rId1020" Type="http://schemas.openxmlformats.org/officeDocument/2006/relationships/hyperlink" Target="https://map.geo.admin.ch/?zoom=13&amp;E=2577960&amp;N=1191390&amp;layers=ch.kantone.cadastralwebmap-farbe,ch.swisstopo.amtliches-strassenverzeichnis,ch.bfs.gebaeude_wohnungs_register,KML||https://tinyurl.com/yy7ya4g9/FR/2262_bdg_erw.kml" TargetMode="External"/><Relationship Id="rId1118" Type="http://schemas.openxmlformats.org/officeDocument/2006/relationships/hyperlink" Target="https://map.geo.admin.ch/?zoom=13&amp;E=2575985.51&amp;N=1197734.212&amp;layers=ch.kantone.cadastralwebmap-farbe,ch.swisstopo.amtliches-strassenverzeichnis,ch.bfs.gebaeude_wohnungs_register,KML||https://tinyurl.com/yy7ya4g9/FR/2275_bdg_erw.kml" TargetMode="External"/><Relationship Id="rId1325" Type="http://schemas.openxmlformats.org/officeDocument/2006/relationships/hyperlink" Target="https://map.geo.admin.ch/?zoom=13&amp;E=2586615&amp;N=1185054&amp;layers=ch.kantone.cadastralwebmap-farbe,ch.swisstopo.amtliches-strassenverzeichnis,ch.bfs.gebaeude_wohnungs_register,KML||https://tinyurl.com/yy7ya4g9/FR/2306_bdg_erw.kml" TargetMode="External"/><Relationship Id="rId1532" Type="http://schemas.openxmlformats.org/officeDocument/2006/relationships/hyperlink" Target="https://map.geo.admin.ch/?zoom=13&amp;E=2588932.25&amp;N=1189768.625&amp;layers=ch.kantone.cadastralwebmap-farbe,ch.swisstopo.amtliches-strassenverzeichnis,ch.bfs.gebaeude_wohnungs_register,KML||https://tinyurl.com/yy7ya4g9/FR/2308_bdg_erw.kml" TargetMode="External"/><Relationship Id="rId1977" Type="http://schemas.openxmlformats.org/officeDocument/2006/relationships/hyperlink" Target="https://map.geo.admin.ch/?zoom=13&amp;E=2559791.226&amp;N=1152198.188&amp;layers=ch.kantone.cadastralwebmap-farbe,ch.swisstopo.amtliches-strassenverzeichnis,ch.bfs.gebaeude_wohnungs_register,KML||https://tinyurl.com/yy7ya4g9/FR/2325_bdg_erw.kml" TargetMode="External"/><Relationship Id="rId902" Type="http://schemas.openxmlformats.org/officeDocument/2006/relationships/hyperlink" Target="https://map.geo.admin.ch/?zoom=13&amp;E=2567942&amp;N=1173527&amp;layers=ch.kantone.cadastralwebmap-farbe,ch.swisstopo.amtliches-strassenverzeichnis,ch.bfs.gebaeude_wohnungs_register,KML||https://tinyurl.com/yy7ya4g9/FR/2236_bdg_erw.kml" TargetMode="External"/><Relationship Id="rId1837" Type="http://schemas.openxmlformats.org/officeDocument/2006/relationships/hyperlink" Target="https://map.geo.admin.ch/?zoom=13&amp;E=2558346.352&amp;N=1152665.674&amp;layers=ch.kantone.cadastralwebmap-farbe,ch.swisstopo.amtliches-strassenverzeichnis,ch.bfs.gebaeude_wohnungs_register,KML||https://tinyurl.com/yy7ya4g9/FR/2325_bdg_erw.kml" TargetMode="External"/><Relationship Id="rId31" Type="http://schemas.openxmlformats.org/officeDocument/2006/relationships/hyperlink" Target="https://map.geo.admin.ch/?zoom=13&amp;E=2560271.75&amp;N=1183548&amp;layers=ch.kantone.cadastralwebmap-farbe,ch.swisstopo.amtliches-strassenverzeichnis,ch.bfs.gebaeude_wohnungs_register,KML||https://tinyurl.com/yy7ya4g9/FR/2016_bdg_erw.kml" TargetMode="External"/><Relationship Id="rId180" Type="http://schemas.openxmlformats.org/officeDocument/2006/relationships/hyperlink" Target="https://map.geo.admin.ch/?zoom=13&amp;E=2555030.991&amp;N=1188042.195&amp;layers=ch.kantone.cadastralwebmap-farbe,ch.swisstopo.amtliches-strassenverzeichnis,ch.bfs.gebaeude_wohnungs_register,KML||https://tinyurl.com/yy7ya4g9/FR/2054_bdg_erw.kml" TargetMode="External"/><Relationship Id="rId278" Type="http://schemas.openxmlformats.org/officeDocument/2006/relationships/hyperlink" Target="https://map.geo.admin.ch/?zoom=13&amp;E=2556666&amp;N=1167322&amp;layers=ch.kantone.cadastralwebmap-farbe,ch.swisstopo.amtliches-strassenverzeichnis,ch.bfs.gebaeude_wohnungs_register,KML||https://tinyurl.com/yy7ya4g9/FR/2099_bdg_erw.kml" TargetMode="External"/><Relationship Id="rId1904" Type="http://schemas.openxmlformats.org/officeDocument/2006/relationships/hyperlink" Target="https://map.geo.admin.ch/?zoom=13&amp;E=2561983.679&amp;N=1152597.816&amp;layers=ch.kantone.cadastralwebmap-farbe,ch.swisstopo.amtliches-strassenverzeichnis,ch.bfs.gebaeude_wohnungs_register,KML||https://tinyurl.com/yy7ya4g9/FR/2325_bdg_erw.kml" TargetMode="External"/><Relationship Id="rId485" Type="http://schemas.openxmlformats.org/officeDocument/2006/relationships/hyperlink" Target="https://map.geo.admin.ch/?zoom=13&amp;E=2567178.475&amp;N=1161470.659&amp;layers=ch.kantone.cadastralwebmap-farbe,ch.swisstopo.amtliches-strassenverzeichnis,ch.bfs.gebaeude_wohnungs_register,KML||https://tinyurl.com/yy7ya4g9/FR/2125_bdg_erw.kml" TargetMode="External"/><Relationship Id="rId692" Type="http://schemas.openxmlformats.org/officeDocument/2006/relationships/hyperlink" Target="https://map.geo.admin.ch/?zoom=13&amp;E=2574318.356&amp;N=1184842.457&amp;layers=ch.kantone.cadastralwebmap-farbe,ch.swisstopo.amtliches-strassenverzeichnis,ch.bfs.gebaeude_wohnungs_register,KML||https://tinyurl.com/yy7ya4g9/FR/2183_bdg_erw.kml" TargetMode="External"/><Relationship Id="rId138" Type="http://schemas.openxmlformats.org/officeDocument/2006/relationships/hyperlink" Target="https://map.geo.admin.ch/?zoom=13&amp;E=2567420&amp;N=1191630&amp;layers=ch.kantone.cadastralwebmap-farbe,ch.swisstopo.amtliches-strassenverzeichnis,ch.bfs.gebaeude_wohnungs_register,KML||https://tinyurl.com/yy7ya4g9/FR/2053_bdg_erw.kml" TargetMode="External"/><Relationship Id="rId345" Type="http://schemas.openxmlformats.org/officeDocument/2006/relationships/hyperlink" Target="https://map.geo.admin.ch/?zoom=13&amp;E=2573788.656&amp;N=1162093.149&amp;layers=ch.kantone.cadastralwebmap-farbe,ch.swisstopo.amtliches-strassenverzeichnis,ch.bfs.gebaeude_wohnungs_register,KML||https://tinyurl.com/yy7ya4g9/FR/2124_bdg_erw.kml" TargetMode="External"/><Relationship Id="rId552" Type="http://schemas.openxmlformats.org/officeDocument/2006/relationships/hyperlink" Target="https://map.geo.admin.ch/?zoom=13&amp;E=2571234.133&amp;N=1167448.434&amp;layers=ch.kantone.cadastralwebmap-farbe,ch.swisstopo.amtliches-strassenverzeichnis,ch.bfs.gebaeude_wohnungs_register,KML||https://tinyurl.com/yy7ya4g9/FR/2140_bdg_erw.kml" TargetMode="External"/><Relationship Id="rId997" Type="http://schemas.openxmlformats.org/officeDocument/2006/relationships/hyperlink" Target="https://map.geo.admin.ch/?zoom=13&amp;E=2576598.484&amp;N=1191440.247&amp;layers=ch.kantone.cadastralwebmap-farbe,ch.swisstopo.amtliches-strassenverzeichnis,ch.bfs.gebaeude_wohnungs_register,KML||https://tinyurl.com/yy7ya4g9/FR/2254_bdg_erw.kml" TargetMode="External"/><Relationship Id="rId1182" Type="http://schemas.openxmlformats.org/officeDocument/2006/relationships/hyperlink" Target="https://map.geo.admin.ch/?zoom=13&amp;E=2575244&amp;N=1201403.5&amp;layers=ch.kantone.cadastralwebmap-farbe,ch.swisstopo.amtliches-strassenverzeichnis,ch.bfs.gebaeude_wohnungs_register,KML||https://tinyurl.com/yy7ya4g9/FR/2284_bdg_erw.kml" TargetMode="External"/><Relationship Id="rId2026" Type="http://schemas.openxmlformats.org/officeDocument/2006/relationships/hyperlink" Target="https://map.geo.admin.ch/?zoom=13&amp;E=2558780.336&amp;N=1153224.214&amp;layers=ch.kantone.cadastralwebmap-farbe,ch.swisstopo.amtliches-strassenverzeichnis,ch.bfs.gebaeude_wohnungs_register,KML||https://tinyurl.com/yy7ya4g9/FR/2325_bdg_erw.kml" TargetMode="External"/><Relationship Id="rId205" Type="http://schemas.openxmlformats.org/officeDocument/2006/relationships/hyperlink" Target="https://map.geo.admin.ch/?zoom=13&amp;E=2550460.25&amp;N=1185596.625&amp;layers=ch.kantone.cadastralwebmap-farbe,ch.swisstopo.amtliches-strassenverzeichnis,ch.bfs.gebaeude_wohnungs_register,KML||https://tinyurl.com/yy7ya4g9/FR/2055_bdg_erw.kml" TargetMode="External"/><Relationship Id="rId412" Type="http://schemas.openxmlformats.org/officeDocument/2006/relationships/hyperlink" Target="https://map.geo.admin.ch/?zoom=13&amp;E=2571102.39&amp;N=1163509.228&amp;layers=ch.kantone.cadastralwebmap-farbe,ch.swisstopo.amtliches-strassenverzeichnis,ch.bfs.gebaeude_wohnungs_register,KML||https://tinyurl.com/yy7ya4g9/FR/2125_bdg_erw.kml" TargetMode="External"/><Relationship Id="rId857" Type="http://schemas.openxmlformats.org/officeDocument/2006/relationships/hyperlink" Target="https://map.geo.admin.ch/?zoom=13&amp;E=2572733.905&amp;N=1177948.956&amp;layers=ch.kantone.cadastralwebmap-farbe,ch.swisstopo.amtliches-strassenverzeichnis,ch.bfs.gebaeude_wohnungs_register,KML||https://tinyurl.com/yy7ya4g9/FR/2233_bdg_erw.kml" TargetMode="External"/><Relationship Id="rId1042" Type="http://schemas.openxmlformats.org/officeDocument/2006/relationships/hyperlink" Target="https://map.geo.admin.ch/?zoom=13&amp;E=2581473.542&amp;N=1195057.511&amp;layers=ch.kantone.cadastralwebmap-farbe,ch.swisstopo.amtliches-strassenverzeichnis,ch.bfs.gebaeude_wohnungs_register,KML||https://tinyurl.com/yy7ya4g9/FR/2262_bdg_erw.kml" TargetMode="External"/><Relationship Id="rId1487" Type="http://schemas.openxmlformats.org/officeDocument/2006/relationships/hyperlink" Target="https://map.geo.admin.ch/?zoom=13&amp;E=2591922&amp;N=1189598.875&amp;layers=ch.kantone.cadastralwebmap-farbe,ch.swisstopo.amtliches-strassenverzeichnis,ch.bfs.gebaeude_wohnungs_register,KML||https://tinyurl.com/yy7ya4g9/FR/2308_bdg_erw.kml" TargetMode="External"/><Relationship Id="rId1694" Type="http://schemas.openxmlformats.org/officeDocument/2006/relationships/hyperlink" Target="https://map.geo.admin.ch/?zoom=13&amp;E=2591142.016&amp;N=1193364.658&amp;layers=ch.kantone.cadastralwebmap-farbe,ch.swisstopo.amtliches-strassenverzeichnis,ch.bfs.gebaeude_wohnungs_register,KML||https://tinyurl.com/yy7ya4g9/FR/2309_bdg_erw.kml" TargetMode="External"/><Relationship Id="rId717" Type="http://schemas.openxmlformats.org/officeDocument/2006/relationships/hyperlink" Target="https://map.geo.admin.ch/?zoom=13&amp;E=2577288.213&amp;N=1182688.789&amp;layers=ch.kantone.cadastralwebmap-farbe,ch.swisstopo.amtliches-strassenverzeichnis,ch.bfs.gebaeude_wohnungs_register,KML||https://tinyurl.com/yy7ya4g9/FR/2196_bdg_erw.kml" TargetMode="External"/><Relationship Id="rId924" Type="http://schemas.openxmlformats.org/officeDocument/2006/relationships/hyperlink" Target="https://map.geo.admin.ch/?zoom=13&amp;E=2573203.18&amp;N=1174921.974&amp;layers=ch.kantone.cadastralwebmap-farbe,ch.swisstopo.amtliches-strassenverzeichnis,ch.bfs.gebaeude_wohnungs_register,KML||https://tinyurl.com/yy7ya4g9/FR/2236_bdg_erw.kml" TargetMode="External"/><Relationship Id="rId1347" Type="http://schemas.openxmlformats.org/officeDocument/2006/relationships/hyperlink" Target="https://map.geo.admin.ch/?zoom=13&amp;E=2590456.5&amp;N=1189967.125&amp;layers=ch.kantone.cadastralwebmap-farbe,ch.swisstopo.amtliches-strassenverzeichnis,ch.bfs.gebaeude_wohnungs_register,KML||https://tinyurl.com/yy7ya4g9/FR/2308_bdg_erw.kml" TargetMode="External"/><Relationship Id="rId1554" Type="http://schemas.openxmlformats.org/officeDocument/2006/relationships/hyperlink" Target="https://map.geo.admin.ch/?zoom=13&amp;E=2591583&amp;N=1191187.875&amp;layers=ch.kantone.cadastralwebmap-farbe,ch.swisstopo.amtliches-strassenverzeichnis,ch.bfs.gebaeude_wohnungs_register,KML||https://tinyurl.com/yy7ya4g9/FR/2308_bdg_erw.kml" TargetMode="External"/><Relationship Id="rId1761" Type="http://schemas.openxmlformats.org/officeDocument/2006/relationships/hyperlink" Target="https://map.geo.admin.ch/?zoom=13&amp;E=2559168.077&amp;N=1152152.569&amp;layers=ch.kantone.cadastralwebmap-farbe,ch.swisstopo.amtliches-strassenverzeichnis,ch.bfs.gebaeude_wohnungs_register,KML||https://tinyurl.com/yy7ya4g9/FR/2325_bdg_erw.kml" TargetMode="External"/><Relationship Id="rId1999" Type="http://schemas.openxmlformats.org/officeDocument/2006/relationships/hyperlink" Target="https://map.geo.admin.ch/?zoom=13&amp;E=2558696.848&amp;N=1153568.752&amp;layers=ch.kantone.cadastralwebmap-farbe,ch.swisstopo.amtliches-strassenverzeichnis,ch.bfs.gebaeude_wohnungs_register,KML||https://tinyurl.com/yy7ya4g9/FR/2325_bdg_erw.kml" TargetMode="External"/><Relationship Id="rId53" Type="http://schemas.openxmlformats.org/officeDocument/2006/relationships/hyperlink" Target="https://map.geo.admin.ch/?zoom=13&amp;E=2557546&amp;N=1181586.375&amp;layers=ch.kantone.cadastralwebmap-farbe,ch.swisstopo.amtliches-strassenverzeichnis,ch.bfs.gebaeude_wohnungs_register,KML||https://tinyurl.com/yy7ya4g9/FR/2027_bdg_erw.kml" TargetMode="External"/><Relationship Id="rId1207" Type="http://schemas.openxmlformats.org/officeDocument/2006/relationships/hyperlink" Target="https://map.geo.admin.ch/?zoom=13&amp;E=2574913.785&amp;N=1201106.866&amp;layers=ch.kantone.cadastralwebmap-farbe,ch.swisstopo.amtliches-strassenverzeichnis,ch.bfs.gebaeude_wohnungs_register,KML||https://tinyurl.com/yy7ya4g9/FR/2284_bdg_erw.kml" TargetMode="External"/><Relationship Id="rId1414" Type="http://schemas.openxmlformats.org/officeDocument/2006/relationships/hyperlink" Target="https://map.geo.admin.ch/?zoom=13&amp;E=2590559.75&amp;N=1190377.125&amp;layers=ch.kantone.cadastralwebmap-farbe,ch.swisstopo.amtliches-strassenverzeichnis,ch.bfs.gebaeude_wohnungs_register,KML||https://tinyurl.com/yy7ya4g9/FR/2308_bdg_erw.kml" TargetMode="External"/><Relationship Id="rId1621" Type="http://schemas.openxmlformats.org/officeDocument/2006/relationships/hyperlink" Target="https://map.geo.admin.ch/?zoom=13&amp;E=2593385&amp;N=1192087.625&amp;layers=ch.kantone.cadastralwebmap-farbe,ch.swisstopo.amtliches-strassenverzeichnis,ch.bfs.gebaeude_wohnungs_register,KML||https://tinyurl.com/yy7ya4g9/FR/2308_bdg_erw.kml" TargetMode="External"/><Relationship Id="rId1859" Type="http://schemas.openxmlformats.org/officeDocument/2006/relationships/hyperlink" Target="https://map.geo.admin.ch/?zoom=13&amp;E=2560964.932&amp;N=1153496.581&amp;layers=ch.kantone.cadastralwebmap-farbe,ch.swisstopo.amtliches-strassenverzeichnis,ch.bfs.gebaeude_wohnungs_register,KML||https://tinyurl.com/yy7ya4g9/FR/2325_bdg_erw.kml" TargetMode="External"/><Relationship Id="rId1719" Type="http://schemas.openxmlformats.org/officeDocument/2006/relationships/hyperlink" Target="https://map.geo.admin.ch/?zoom=13&amp;E=2554948.649&amp;N=1150781.367&amp;layers=ch.kantone.cadastralwebmap-farbe,ch.swisstopo.amtliches-strassenverzeichnis,ch.bfs.gebaeude_wohnungs_register,KML||https://tinyurl.com/yy7ya4g9/FR/2321_bdg_erw.kml" TargetMode="External"/><Relationship Id="rId1926" Type="http://schemas.openxmlformats.org/officeDocument/2006/relationships/hyperlink" Target="https://map.geo.admin.ch/?zoom=13&amp;E=2563056.951&amp;N=1152080.172&amp;layers=ch.kantone.cadastralwebmap-farbe,ch.swisstopo.amtliches-strassenverzeichnis,ch.bfs.gebaeude_wohnungs_register,KML||https://tinyurl.com/yy7ya4g9/FR/2325_bdg_erw.kml" TargetMode="External"/><Relationship Id="rId2090" Type="http://schemas.openxmlformats.org/officeDocument/2006/relationships/printerSettings" Target="../printerSettings/printerSettings7.bin"/><Relationship Id="rId367" Type="http://schemas.openxmlformats.org/officeDocument/2006/relationships/hyperlink" Target="https://map.geo.admin.ch/?zoom=13&amp;E=2573751.655&amp;N=1162202.147&amp;layers=ch.kantone.cadastralwebmap-farbe,ch.swisstopo.amtliches-strassenverzeichnis,ch.bfs.gebaeude_wohnungs_register,KML||https://tinyurl.com/yy7ya4g9/FR/2124_bdg_erw.kml" TargetMode="External"/><Relationship Id="rId574" Type="http://schemas.openxmlformats.org/officeDocument/2006/relationships/hyperlink" Target="https://map.geo.admin.ch/?zoom=13&amp;E=2571325.407&amp;N=1165484.13&amp;layers=ch.kantone.cadastralwebmap-farbe,ch.swisstopo.amtliches-strassenverzeichnis,ch.bfs.gebaeude_wohnungs_register,KML||https://tinyurl.com/yy7ya4g9/FR/2148_bdg_erw.kml" TargetMode="External"/><Relationship Id="rId2048" Type="http://schemas.openxmlformats.org/officeDocument/2006/relationships/hyperlink" Target="https://map.geo.admin.ch/?zoom=13&amp;E=2557767.992&amp;N=1152154.259&amp;layers=ch.kantone.cadastralwebmap-farbe,ch.swisstopo.amtliches-strassenverzeichnis,ch.bfs.gebaeude_wohnungs_register,KML||https://tinyurl.com/yy7ya4g9/FR/2325_bdg_erw.kml" TargetMode="External"/><Relationship Id="rId227" Type="http://schemas.openxmlformats.org/officeDocument/2006/relationships/hyperlink" Target="https://map.geo.admin.ch/?zoom=13&amp;E=2551217.176&amp;N=1164994.615&amp;layers=ch.kantone.cadastralwebmap-farbe,ch.swisstopo.amtliches-strassenverzeichnis,ch.bfs.gebaeude_wohnungs_register,KML||https://tinyurl.com/yy7ya4g9/FR/2072_bdg_erw.kml" TargetMode="External"/><Relationship Id="rId781" Type="http://schemas.openxmlformats.org/officeDocument/2006/relationships/hyperlink" Target="https://map.geo.admin.ch/?zoom=13&amp;E=2571072.039&amp;N=1179372.851&amp;layers=ch.kantone.cadastralwebmap-farbe,ch.swisstopo.amtliches-strassenverzeichnis,ch.bfs.gebaeude_wohnungs_register,KML||https://tinyurl.com/yy7ya4g9/FR/2211_bdg_erw.kml" TargetMode="External"/><Relationship Id="rId879" Type="http://schemas.openxmlformats.org/officeDocument/2006/relationships/hyperlink" Target="https://map.geo.admin.ch/?zoom=13&amp;E=2574415.5&amp;N=1187402.125&amp;layers=ch.kantone.cadastralwebmap-farbe,ch.swisstopo.amtliches-strassenverzeichnis,ch.bfs.gebaeude_wohnungs_register,KML||https://tinyurl.com/yy7ya4g9/FR/2235_bdg_erw.kml" TargetMode="External"/><Relationship Id="rId434" Type="http://schemas.openxmlformats.org/officeDocument/2006/relationships/hyperlink" Target="https://map.geo.admin.ch/?zoom=13&amp;E=2571206.618&amp;N=1161941.182&amp;layers=ch.kantone.cadastralwebmap-farbe,ch.swisstopo.amtliches-strassenverzeichnis,ch.bfs.gebaeude_wohnungs_register,KML||https://tinyurl.com/yy7ya4g9/FR/2125_bdg_erw.kml" TargetMode="External"/><Relationship Id="rId641" Type="http://schemas.openxmlformats.org/officeDocument/2006/relationships/hyperlink" Target="https://map.geo.admin.ch/?zoom=13&amp;E=2573114.19&amp;N=1157295.909&amp;layers=ch.kantone.cadastralwebmap-farbe,ch.swisstopo.amtliches-strassenverzeichnis,ch.bfs.gebaeude_wohnungs_register,KML||https://tinyurl.com/yy7ya4g9/FR/2162_bdg_erw.kml" TargetMode="External"/><Relationship Id="rId739" Type="http://schemas.openxmlformats.org/officeDocument/2006/relationships/hyperlink" Target="https://map.geo.admin.ch/?zoom=13&amp;E=2578275&amp;N=1180627&amp;layers=ch.kantone.cadastralwebmap-farbe,ch.swisstopo.amtliches-strassenverzeichnis,ch.bfs.gebaeude_wohnungs_register,KML||https://tinyurl.com/yy7ya4g9/FR/2206_bdg_erw.kml" TargetMode="External"/><Relationship Id="rId1064" Type="http://schemas.openxmlformats.org/officeDocument/2006/relationships/hyperlink" Target="https://map.geo.admin.ch/?zoom=13&amp;E=2581208.5&amp;N=1202725.5&amp;layers=ch.kantone.cadastralwebmap-farbe,ch.swisstopo.amtliches-strassenverzeichnis,ch.bfs.gebaeude_wohnungs_register,KML||https://tinyurl.com/yy7ya4g9/FR/2265_bdg_erw.kml" TargetMode="External"/><Relationship Id="rId1271" Type="http://schemas.openxmlformats.org/officeDocument/2006/relationships/hyperlink" Target="https://map.geo.admin.ch/?zoom=13&amp;E=2588771.545&amp;N=1187645.207&amp;layers=ch.kantone.cadastralwebmap-farbe,ch.swisstopo.amtliches-strassenverzeichnis,ch.bfs.gebaeude_wohnungs_register,KML||https://tinyurl.com/yy7ya4g9/FR/2296_bdg_erw.kml" TargetMode="External"/><Relationship Id="rId1369" Type="http://schemas.openxmlformats.org/officeDocument/2006/relationships/hyperlink" Target="https://map.geo.admin.ch/?zoom=13&amp;E=2593823.14&amp;N=1190022.87&amp;layers=ch.kantone.cadastralwebmap-farbe,ch.swisstopo.amtliches-strassenverzeichnis,ch.bfs.gebaeude_wohnungs_register,KML||https://tinyurl.com/yy7ya4g9/FR/2308_bdg_erw.kml" TargetMode="External"/><Relationship Id="rId1576" Type="http://schemas.openxmlformats.org/officeDocument/2006/relationships/hyperlink" Target="https://map.geo.admin.ch/?zoom=13&amp;E=2590558.25&amp;N=1190279.625&amp;layers=ch.kantone.cadastralwebmap-farbe,ch.swisstopo.amtliches-strassenverzeichnis,ch.bfs.gebaeude_wohnungs_register,KML||https://tinyurl.com/yy7ya4g9/FR/2308_bdg_erw.kml" TargetMode="External"/><Relationship Id="rId501" Type="http://schemas.openxmlformats.org/officeDocument/2006/relationships/hyperlink" Target="https://map.geo.admin.ch/?zoom=13&amp;E=2575314.071&amp;N=1167550.185&amp;layers=ch.kantone.cadastralwebmap-farbe,ch.swisstopo.amtliches-strassenverzeichnis,ch.bfs.gebaeude_wohnungs_register,KML||https://tinyurl.com/yy7ya4g9/FR/2129_bdg_erw.kml" TargetMode="External"/><Relationship Id="rId946" Type="http://schemas.openxmlformats.org/officeDocument/2006/relationships/hyperlink" Target="https://map.geo.admin.ch/?zoom=13&amp;E=2577444.5&amp;N=1177948.625&amp;layers=ch.kantone.cadastralwebmap-farbe,ch.swisstopo.amtliches-strassenverzeichnis,ch.bfs.gebaeude_wohnungs_register,KML||https://tinyurl.com/yy7ya4g9/FR/2238_bdg_erw.kml" TargetMode="External"/><Relationship Id="rId1131" Type="http://schemas.openxmlformats.org/officeDocument/2006/relationships/hyperlink" Target="https://map.geo.admin.ch/?zoom=13&amp;E=2575952.034&amp;N=1198012.071&amp;layers=ch.kantone.cadastralwebmap-farbe,ch.swisstopo.amtliches-strassenverzeichnis,ch.bfs.gebaeude_wohnungs_register,KML||https://tinyurl.com/yy7ya4g9/FR/2275_bdg_erw.kml" TargetMode="External"/><Relationship Id="rId1229" Type="http://schemas.openxmlformats.org/officeDocument/2006/relationships/hyperlink" Target="https://map.geo.admin.ch/?zoom=13&amp;E=2580821.893&amp;N=1188831.295&amp;layers=ch.kantone.cadastralwebmap-farbe,ch.swisstopo.amtliches-strassenverzeichnis,ch.bfs.gebaeude_wohnungs_register,KML||https://tinyurl.com/yy7ya4g9/FR/2293_bdg_erw.kml" TargetMode="External"/><Relationship Id="rId1783" Type="http://schemas.openxmlformats.org/officeDocument/2006/relationships/hyperlink" Target="https://map.geo.admin.ch/?zoom=13&amp;E=2559478.154&amp;N=1153577.431&amp;layers=ch.kantone.cadastralwebmap-farbe,ch.swisstopo.amtliches-strassenverzeichnis,ch.bfs.gebaeude_wohnungs_register,KML||https://tinyurl.com/yy7ya4g9/FR/2325_bdg_erw.kml" TargetMode="External"/><Relationship Id="rId1990" Type="http://schemas.openxmlformats.org/officeDocument/2006/relationships/hyperlink" Target="https://map.geo.admin.ch/?zoom=13&amp;E=2561026.688&amp;N=1153485.044&amp;layers=ch.kantone.cadastralwebmap-farbe,ch.swisstopo.amtliches-strassenverzeichnis,ch.bfs.gebaeude_wohnungs_register,KML||https://tinyurl.com/yy7ya4g9/FR/2325_bdg_erw.kml" TargetMode="External"/><Relationship Id="rId75" Type="http://schemas.openxmlformats.org/officeDocument/2006/relationships/hyperlink" Target="https://map.geo.admin.ch/?zoom=13&amp;E=2564749.897&amp;N=1193358.188&amp;layers=ch.kantone.cadastralwebmap-farbe,ch.swisstopo.amtliches-strassenverzeichnis,ch.bfs.gebaeude_wohnungs_register,KML||https://tinyurl.com/yy7ya4g9/FR/2041_bdg_erw.kml" TargetMode="External"/><Relationship Id="rId806" Type="http://schemas.openxmlformats.org/officeDocument/2006/relationships/hyperlink" Target="https://map.geo.admin.ch/?zoom=13&amp;E=2579999.28&amp;N=1174460.997&amp;layers=ch.kantone.cadastralwebmap-farbe,ch.swisstopo.amtliches-strassenverzeichnis,ch.bfs.gebaeude_wohnungs_register,KML||https://tinyurl.com/yy7ya4g9/FR/2220_bdg_erw.kml" TargetMode="External"/><Relationship Id="rId1436" Type="http://schemas.openxmlformats.org/officeDocument/2006/relationships/hyperlink" Target="https://map.geo.admin.ch/?zoom=13&amp;E=2591616.75&amp;N=1191212.625&amp;layers=ch.kantone.cadastralwebmap-farbe,ch.swisstopo.amtliches-strassenverzeichnis,ch.bfs.gebaeude_wohnungs_register,KML||https://tinyurl.com/yy7ya4g9/FR/2308_bdg_erw.kml" TargetMode="External"/><Relationship Id="rId1643" Type="http://schemas.openxmlformats.org/officeDocument/2006/relationships/hyperlink" Target="https://map.geo.admin.ch/?zoom=13&amp;E=2590412&amp;N=1190267.875&amp;layers=ch.kantone.cadastralwebmap-farbe,ch.swisstopo.amtliches-strassenverzeichnis,ch.bfs.gebaeude_wohnungs_register,KML||https://tinyurl.com/yy7ya4g9/FR/2308_bdg_erw.kml" TargetMode="External"/><Relationship Id="rId1850" Type="http://schemas.openxmlformats.org/officeDocument/2006/relationships/hyperlink" Target="https://map.geo.admin.ch/?zoom=13&amp;E=2563700.069&amp;N=1151632.383&amp;layers=ch.kantone.cadastralwebmap-farbe,ch.swisstopo.amtliches-strassenverzeichnis,ch.bfs.gebaeude_wohnungs_register,KML||https://tinyurl.com/yy7ya4g9/FR/2325_bdg_erw.kml" TargetMode="External"/><Relationship Id="rId1503" Type="http://schemas.openxmlformats.org/officeDocument/2006/relationships/hyperlink" Target="https://map.geo.admin.ch/?zoom=13&amp;E=2590586.25&amp;N=1190235.125&amp;layers=ch.kantone.cadastralwebmap-farbe,ch.swisstopo.amtliches-strassenverzeichnis,ch.bfs.gebaeude_wohnungs_register,KML||https://tinyurl.com/yy7ya4g9/FR/2308_bdg_erw.kml" TargetMode="External"/><Relationship Id="rId1710" Type="http://schemas.openxmlformats.org/officeDocument/2006/relationships/hyperlink" Target="https://map.geo.admin.ch/?zoom=13&amp;E=2554714&amp;N=1150702&amp;layers=ch.kantone.cadastralwebmap-farbe,ch.swisstopo.amtliches-strassenverzeichnis,ch.bfs.gebaeude_wohnungs_register,KML||https://tinyurl.com/yy7ya4g9/FR/2321_bdg_erw.kml" TargetMode="External"/><Relationship Id="rId1948" Type="http://schemas.openxmlformats.org/officeDocument/2006/relationships/hyperlink" Target="https://map.geo.admin.ch/?zoom=13&amp;E=2562996.24&amp;N=1151473.964&amp;layers=ch.kantone.cadastralwebmap-farbe,ch.swisstopo.amtliches-strassenverzeichnis,ch.bfs.gebaeude_wohnungs_register,KML||https://tinyurl.com/yy7ya4g9/FR/2325_bdg_erw.kml" TargetMode="External"/><Relationship Id="rId291" Type="http://schemas.openxmlformats.org/officeDocument/2006/relationships/hyperlink" Target="https://map.geo.admin.ch/?zoom=13&amp;E=2553486.401&amp;N=1165018.438&amp;layers=ch.kantone.cadastralwebmap-farbe,ch.swisstopo.amtliches-strassenverzeichnis,ch.bfs.gebaeude_wohnungs_register,KML||https://tinyurl.com/yy7ya4g9/FR/2102_bdg_erw.kml" TargetMode="External"/><Relationship Id="rId1808" Type="http://schemas.openxmlformats.org/officeDocument/2006/relationships/hyperlink" Target="https://map.geo.admin.ch/?zoom=13&amp;E=2558144.599&amp;N=1154000.016&amp;layers=ch.kantone.cadastralwebmap-farbe,ch.swisstopo.amtliches-strassenverzeichnis,ch.bfs.gebaeude_wohnungs_register,KML||https://tinyurl.com/yy7ya4g9/FR/2325_bdg_erw.kml" TargetMode="External"/><Relationship Id="rId151" Type="http://schemas.openxmlformats.org/officeDocument/2006/relationships/hyperlink" Target="https://map.geo.admin.ch/?zoom=13&amp;E=2554659.683&amp;N=1188128.284&amp;layers=ch.kantone.cadastralwebmap-farbe,ch.swisstopo.amtliches-strassenverzeichnis,ch.bfs.gebaeude_wohnungs_register,KML||https://tinyurl.com/yy7ya4g9/FR/2054_bdg_erw.kml" TargetMode="External"/><Relationship Id="rId389" Type="http://schemas.openxmlformats.org/officeDocument/2006/relationships/hyperlink" Target="https://map.geo.admin.ch/?zoom=13&amp;E=2570655.497&amp;N=1163191.682&amp;layers=ch.kantone.cadastralwebmap-farbe,ch.swisstopo.amtliches-strassenverzeichnis,ch.bfs.gebaeude_wohnungs_register,KML||https://tinyurl.com/yy7ya4g9/FR/2125_bdg_erw.kml" TargetMode="External"/><Relationship Id="rId596" Type="http://schemas.openxmlformats.org/officeDocument/2006/relationships/hyperlink" Target="https://map.geo.admin.ch/?zoom=13&amp;E=2571267.397&amp;N=1165740.338&amp;layers=ch.kantone.cadastralwebmap-farbe,ch.swisstopo.amtliches-strassenverzeichnis,ch.bfs.gebaeude_wohnungs_register,KML||https://tinyurl.com/yy7ya4g9/FR/2148_bdg_erw.kml" TargetMode="External"/><Relationship Id="rId249" Type="http://schemas.openxmlformats.org/officeDocument/2006/relationships/hyperlink" Target="https://map.geo.admin.ch/?zoom=13&amp;E=2558965.286&amp;N=1170363.58&amp;layers=ch.kantone.cadastralwebmap-farbe,ch.swisstopo.amtliches-strassenverzeichnis,ch.bfs.gebaeude_wohnungs_register,KML||https://tinyurl.com/yy7ya4g9/FR/2096_bdg_erw.kml" TargetMode="External"/><Relationship Id="rId456" Type="http://schemas.openxmlformats.org/officeDocument/2006/relationships/hyperlink" Target="https://map.geo.admin.ch/?zoom=13&amp;E=2572244.5&amp;N=1163923.3&amp;layers=ch.kantone.cadastralwebmap-farbe,ch.swisstopo.amtliches-strassenverzeichnis,ch.bfs.gebaeude_wohnungs_register,KML||https://tinyurl.com/yy7ya4g9/FR/2125_bdg_erw.kml" TargetMode="External"/><Relationship Id="rId663" Type="http://schemas.openxmlformats.org/officeDocument/2006/relationships/hyperlink" Target="https://map.geo.admin.ch/?zoom=13&amp;E=2579310.453&amp;N=1162605.32&amp;layers=ch.kantone.cadastralwebmap-farbe,ch.swisstopo.amtliches-strassenverzeichnis,ch.bfs.gebaeude_wohnungs_register,KML||https://tinyurl.com/yy7ya4g9/FR/2163_bdg_erw.kml" TargetMode="External"/><Relationship Id="rId870" Type="http://schemas.openxmlformats.org/officeDocument/2006/relationships/hyperlink" Target="https://map.geo.admin.ch/?zoom=13&amp;E=2575840&amp;N=1187150&amp;layers=ch.kantone.cadastralwebmap-farbe,ch.swisstopo.amtliches-strassenverzeichnis,ch.bfs.gebaeude_wohnungs_register,KML||https://tinyurl.com/yy7ya4g9/FR/2235_bdg_erw.kml" TargetMode="External"/><Relationship Id="rId1086" Type="http://schemas.openxmlformats.org/officeDocument/2006/relationships/hyperlink" Target="https://map.geo.admin.ch/?zoom=13&amp;E=2581218.945&amp;N=1192903.128&amp;layers=ch.kantone.cadastralwebmap-farbe,ch.swisstopo.amtliches-strassenverzeichnis,ch.bfs.gebaeude_wohnungs_register,KML||https://tinyurl.com/yy7ya4g9/FR/2266_bdg_erw.kml" TargetMode="External"/><Relationship Id="rId1293" Type="http://schemas.openxmlformats.org/officeDocument/2006/relationships/hyperlink" Target="https://map.geo.admin.ch/?zoom=13&amp;E=2589108.706&amp;N=1169320.203&amp;layers=ch.kantone.cadastralwebmap-farbe,ch.swisstopo.amtliches-strassenverzeichnis,ch.bfs.gebaeude_wohnungs_register,KML||https://tinyurl.com/yy7ya4g9/FR/2299_bdg_erw.kml" TargetMode="External"/><Relationship Id="rId109" Type="http://schemas.openxmlformats.org/officeDocument/2006/relationships/hyperlink" Target="https://map.geo.admin.ch/?zoom=13&amp;E=2565796&amp;N=1188949&amp;layers=ch.kantone.cadastralwebmap-farbe,ch.swisstopo.amtliches-strassenverzeichnis,ch.bfs.gebaeude_wohnungs_register,KML||https://tinyurl.com/yy7ya4g9/FR/2053_bdg_erw.kml" TargetMode="External"/><Relationship Id="rId316" Type="http://schemas.openxmlformats.org/officeDocument/2006/relationships/hyperlink" Target="https://map.geo.admin.ch/?zoom=13&amp;E=2562536&amp;N=1174130&amp;layers=ch.kantone.cadastralwebmap-farbe,ch.swisstopo.amtliches-strassenverzeichnis,ch.bfs.gebaeude_wohnungs_register,KML||https://tinyurl.com/yy7ya4g9/FR/2117_bdg_erw.kml" TargetMode="External"/><Relationship Id="rId523" Type="http://schemas.openxmlformats.org/officeDocument/2006/relationships/hyperlink" Target="https://map.geo.admin.ch/?zoom=13&amp;E=2573093.332&amp;N=1160593.272&amp;layers=ch.kantone.cadastralwebmap-farbe,ch.swisstopo.amtliches-strassenverzeichnis,ch.bfs.gebaeude_wohnungs_register,KML||https://tinyurl.com/yy7ya4g9/FR/2135_bdg_erw.kml" TargetMode="External"/><Relationship Id="rId968" Type="http://schemas.openxmlformats.org/officeDocument/2006/relationships/hyperlink" Target="https://map.geo.admin.ch/?zoom=13&amp;E=2575949.881&amp;N=1189846.148&amp;layers=ch.kantone.cadastralwebmap-farbe,ch.swisstopo.amtliches-strassenverzeichnis,ch.bfs.gebaeude_wohnungs_register,KML||https://tinyurl.com/yy7ya4g9/FR/2254_bdg_erw.kml" TargetMode="External"/><Relationship Id="rId1153" Type="http://schemas.openxmlformats.org/officeDocument/2006/relationships/hyperlink" Target="https://map.geo.admin.ch/?zoom=13&amp;E=2578499.905&amp;N=1199832.786&amp;layers=ch.kantone.cadastralwebmap-farbe,ch.swisstopo.amtliches-strassenverzeichnis,ch.bfs.gebaeude_wohnungs_register,KML||https://tinyurl.com/yy7ya4g9/FR/2275_bdg_erw.kml" TargetMode="External"/><Relationship Id="rId1598" Type="http://schemas.openxmlformats.org/officeDocument/2006/relationships/hyperlink" Target="https://map.geo.admin.ch/?zoom=13&amp;E=2592046.75&amp;N=1191200.125&amp;layers=ch.kantone.cadastralwebmap-farbe,ch.swisstopo.amtliches-strassenverzeichnis,ch.bfs.gebaeude_wohnungs_register,KML||https://tinyurl.com/yy7ya4g9/FR/2308_bdg_erw.kml" TargetMode="External"/><Relationship Id="rId97" Type="http://schemas.openxmlformats.org/officeDocument/2006/relationships/hyperlink" Target="https://map.geo.admin.ch/?zoom=13&amp;E=2555378.868&amp;N=1183499.634&amp;layers=ch.kantone.cadastralwebmap-farbe,ch.swisstopo.amtliches-strassenverzeichnis,ch.bfs.gebaeude_wohnungs_register,KML||https://tinyurl.com/yy7ya4g9/FR/2050_bdg_erw.kml" TargetMode="External"/><Relationship Id="rId730" Type="http://schemas.openxmlformats.org/officeDocument/2006/relationships/hyperlink" Target="https://map.geo.admin.ch/?zoom=13&amp;E=2572136&amp;N=1186970&amp;layers=ch.kantone.cadastralwebmap-farbe,ch.swisstopo.amtliches-strassenverzeichnis,ch.bfs.gebaeude_wohnungs_register,KML||https://tinyurl.com/yy7ya4g9/FR/2200_bdg_erw.kml" TargetMode="External"/><Relationship Id="rId828" Type="http://schemas.openxmlformats.org/officeDocument/2006/relationships/hyperlink" Target="https://map.geo.admin.ch/?zoom=13&amp;E=2577228&amp;N=1183616&amp;layers=ch.kantone.cadastralwebmap-farbe,ch.swisstopo.amtliches-strassenverzeichnis,ch.bfs.gebaeude_wohnungs_register,KML||https://tinyurl.com/yy7ya4g9/FR/2228_bdg_erw.kml" TargetMode="External"/><Relationship Id="rId1013" Type="http://schemas.openxmlformats.org/officeDocument/2006/relationships/hyperlink" Target="https://map.geo.admin.ch/?zoom=13&amp;E=2573911.953&amp;N=1196116.054&amp;layers=ch.kantone.cadastralwebmap-farbe,ch.swisstopo.amtliches-strassenverzeichnis,ch.bfs.gebaeude_wohnungs_register,KML||https://tinyurl.com/yy7ya4g9/FR/2261_bdg_erw.kml" TargetMode="External"/><Relationship Id="rId1360" Type="http://schemas.openxmlformats.org/officeDocument/2006/relationships/hyperlink" Target="https://map.geo.admin.ch/?zoom=13&amp;E=2591832.75&amp;N=1191711.375&amp;layers=ch.kantone.cadastralwebmap-farbe,ch.swisstopo.amtliches-strassenverzeichnis,ch.bfs.gebaeude_wohnungs_register,KML||https://tinyurl.com/yy7ya4g9/FR/2308_bdg_erw.kml" TargetMode="External"/><Relationship Id="rId1458" Type="http://schemas.openxmlformats.org/officeDocument/2006/relationships/hyperlink" Target="https://map.geo.admin.ch/?zoom=13&amp;E=2591413.5&amp;N=1191574.375&amp;layers=ch.kantone.cadastralwebmap-farbe,ch.swisstopo.amtliches-strassenverzeichnis,ch.bfs.gebaeude_wohnungs_register,KML||https://tinyurl.com/yy7ya4g9/FR/2308_bdg_erw.kml" TargetMode="External"/><Relationship Id="rId1665" Type="http://schemas.openxmlformats.org/officeDocument/2006/relationships/hyperlink" Target="https://map.geo.admin.ch/?zoom=13&amp;E=2593465.75&amp;N=1190357.125&amp;layers=ch.kantone.cadastralwebmap-farbe,ch.swisstopo.amtliches-strassenverzeichnis,ch.bfs.gebaeude_wohnungs_register,KML||https://tinyurl.com/yy7ya4g9/FR/2308_bdg_erw.kml" TargetMode="External"/><Relationship Id="rId1872" Type="http://schemas.openxmlformats.org/officeDocument/2006/relationships/hyperlink" Target="https://map.geo.admin.ch/?zoom=13&amp;E=2563366.368&amp;N=1151880.396&amp;layers=ch.kantone.cadastralwebmap-farbe,ch.swisstopo.amtliches-strassenverzeichnis,ch.bfs.gebaeude_wohnungs_register,KML||https://tinyurl.com/yy7ya4g9/FR/2325_bdg_erw.kml" TargetMode="External"/><Relationship Id="rId1220" Type="http://schemas.openxmlformats.org/officeDocument/2006/relationships/hyperlink" Target="https://map.geo.admin.ch/?zoom=13&amp;E=2588036.58&amp;N=1177421.645&amp;layers=ch.kantone.cadastralwebmap-farbe,ch.swisstopo.amtliches-strassenverzeichnis,ch.bfs.gebaeude_wohnungs_register,KML||https://tinyurl.com/yy7ya4g9/FR/2292_bdg_erw.kml" TargetMode="External"/><Relationship Id="rId1318" Type="http://schemas.openxmlformats.org/officeDocument/2006/relationships/hyperlink" Target="https://map.geo.admin.ch/?zoom=13&amp;E=2585678.019&amp;N=1188301.358&amp;layers=ch.kantone.cadastralwebmap-farbe,ch.swisstopo.amtliches-strassenverzeichnis,ch.bfs.gebaeude_wohnungs_register,KML||https://tinyurl.com/yy7ya4g9/FR/2305_bdg_erw.kml" TargetMode="External"/><Relationship Id="rId1525" Type="http://schemas.openxmlformats.org/officeDocument/2006/relationships/hyperlink" Target="https://map.geo.admin.ch/?zoom=13&amp;E=2590566.75&amp;N=1190382.375&amp;layers=ch.kantone.cadastralwebmap-farbe,ch.swisstopo.amtliches-strassenverzeichnis,ch.bfs.gebaeude_wohnungs_register,KML||https://tinyurl.com/yy7ya4g9/FR/2308_bdg_erw.kml" TargetMode="External"/><Relationship Id="rId1732" Type="http://schemas.openxmlformats.org/officeDocument/2006/relationships/hyperlink" Target="https://map.geo.admin.ch/?zoom=13&amp;E=2555028.104&amp;N=1153221.962&amp;layers=ch.kantone.cadastralwebmap-farbe,ch.swisstopo.amtliches-strassenverzeichnis,ch.bfs.gebaeude_wohnungs_register,KML||https://tinyurl.com/yy7ya4g9/FR/2323_bdg_erw.kml" TargetMode="External"/><Relationship Id="rId24" Type="http://schemas.openxmlformats.org/officeDocument/2006/relationships/hyperlink" Target="https://map.geo.admin.ch/?zoom=13&amp;E=2558330.901&amp;N=1184929.19&amp;layers=ch.kantone.cadastralwebmap-farbe,ch.swisstopo.amtliches-strassenverzeichnis,ch.bfs.gebaeude_wohnungs_register,KML||https://tinyurl.com/yy7ya4g9/FR/2011_bdg_erw.kml" TargetMode="External"/><Relationship Id="rId173" Type="http://schemas.openxmlformats.org/officeDocument/2006/relationships/hyperlink" Target="https://map.geo.admin.ch/?zoom=13&amp;E=2554129.487&amp;N=1188338.987&amp;layers=ch.kantone.cadastralwebmap-farbe,ch.swisstopo.amtliches-strassenverzeichnis,ch.bfs.gebaeude_wohnungs_register,KML||https://tinyurl.com/yy7ya4g9/FR/2054_bdg_erw.kml" TargetMode="External"/><Relationship Id="rId380" Type="http://schemas.openxmlformats.org/officeDocument/2006/relationships/hyperlink" Target="https://map.geo.admin.ch/?zoom=13&amp;E=2573999.788&amp;N=1161473.654&amp;layers=ch.kantone.cadastralwebmap-farbe,ch.swisstopo.amtliches-strassenverzeichnis,ch.bfs.gebaeude_wohnungs_register,KML||https://tinyurl.com/yy7ya4g9/FR/2124_bdg_erw.kml" TargetMode="External"/><Relationship Id="rId2061" Type="http://schemas.openxmlformats.org/officeDocument/2006/relationships/hyperlink" Target="https://map.geo.admin.ch/?zoom=13&amp;E=2553380&amp;N=1154110&amp;layers=ch.kantone.cadastralwebmap-farbe,ch.swisstopo.amtliches-strassenverzeichnis,ch.bfs.gebaeude_wohnungs_register,KML||https://tinyurl.com/yy7ya4g9/FR/2328_bdg_erw.kml" TargetMode="External"/><Relationship Id="rId240" Type="http://schemas.openxmlformats.org/officeDocument/2006/relationships/hyperlink" Target="https://map.geo.admin.ch/?zoom=13&amp;E=2558559.528&amp;N=1169584.378&amp;layers=ch.kantone.cadastralwebmap-farbe,ch.swisstopo.amtliches-strassenverzeichnis,ch.bfs.gebaeude_wohnungs_register,KML||https://tinyurl.com/yy7ya4g9/FR/2096_bdg_erw.kml" TargetMode="External"/><Relationship Id="rId478" Type="http://schemas.openxmlformats.org/officeDocument/2006/relationships/hyperlink" Target="https://map.geo.admin.ch/?zoom=13&amp;E=2568888.757&amp;N=1160942.003&amp;layers=ch.kantone.cadastralwebmap-farbe,ch.swisstopo.amtliches-strassenverzeichnis,ch.bfs.gebaeude_wohnungs_register,KML||https://tinyurl.com/yy7ya4g9/FR/2125_bdg_erw.kml" TargetMode="External"/><Relationship Id="rId685" Type="http://schemas.openxmlformats.org/officeDocument/2006/relationships/hyperlink" Target="https://map.geo.admin.ch/?zoom=13&amp;E=2574191.049&amp;N=1185906.668&amp;layers=ch.kantone.cadastralwebmap-farbe,ch.swisstopo.amtliches-strassenverzeichnis,ch.bfs.gebaeude_wohnungs_register,KML||https://tinyurl.com/yy7ya4g9/FR/2175_bdg_erw.kml" TargetMode="External"/><Relationship Id="rId892" Type="http://schemas.openxmlformats.org/officeDocument/2006/relationships/hyperlink" Target="https://map.geo.admin.ch/?zoom=13&amp;E=2572239&amp;N=1175399&amp;layers=ch.kantone.cadastralwebmap-farbe,ch.swisstopo.amtliches-strassenverzeichnis,ch.bfs.gebaeude_wohnungs_register,KML||https://tinyurl.com/yy7ya4g9/FR/2236_bdg_erw.kml" TargetMode="External"/><Relationship Id="rId100" Type="http://schemas.openxmlformats.org/officeDocument/2006/relationships/hyperlink" Target="https://map.geo.admin.ch/?zoom=13&amp;E=2556158.408&amp;N=1186411.68&amp;layers=ch.kantone.cadastralwebmap-farbe,ch.swisstopo.amtliches-strassenverzeichnis,ch.bfs.gebaeude_wohnungs_register,KML||https://tinyurl.com/yy7ya4g9/FR/2050_bdg_erw.kml" TargetMode="External"/><Relationship Id="rId338" Type="http://schemas.openxmlformats.org/officeDocument/2006/relationships/hyperlink" Target="https://map.geo.admin.ch/?zoom=13&amp;E=2572082.733&amp;N=1169996.343&amp;layers=ch.kantone.cadastralwebmap-farbe,ch.swisstopo.amtliches-strassenverzeichnis,ch.bfs.gebaeude_wohnungs_register,KML||https://tinyurl.com/yy7ya4g9/FR/2122_bdg_erw.kml" TargetMode="External"/><Relationship Id="rId545" Type="http://schemas.openxmlformats.org/officeDocument/2006/relationships/hyperlink" Target="https://map.geo.admin.ch/?zoom=13&amp;E=2584529.268&amp;N=1160830.87&amp;layers=ch.kantone.cadastralwebmap-farbe,ch.swisstopo.amtliches-strassenverzeichnis,ch.bfs.gebaeude_wohnungs_register,KML||https://tinyurl.com/yy7ya4g9/FR/2138_bdg_erw.kml" TargetMode="External"/><Relationship Id="rId752" Type="http://schemas.openxmlformats.org/officeDocument/2006/relationships/hyperlink" Target="https://map.geo.admin.ch/?zoom=13&amp;E=2576077.61&amp;N=1180501.387&amp;layers=ch.kantone.cadastralwebmap-farbe,ch.swisstopo.amtliches-strassenverzeichnis,ch.bfs.gebaeude_wohnungs_register,KML||https://tinyurl.com/yy7ya4g9/FR/2206_bdg_erw.kml" TargetMode="External"/><Relationship Id="rId1175" Type="http://schemas.openxmlformats.org/officeDocument/2006/relationships/hyperlink" Target="https://map.geo.admin.ch/?zoom=13&amp;E=2574036&amp;N=1200279.4&amp;layers=ch.kantone.cadastralwebmap-farbe,ch.swisstopo.amtliches-strassenverzeichnis,ch.bfs.gebaeude_wohnungs_register,KML||https://tinyurl.com/yy7ya4g9/FR/2284_bdg_erw.kml" TargetMode="External"/><Relationship Id="rId1382" Type="http://schemas.openxmlformats.org/officeDocument/2006/relationships/hyperlink" Target="https://map.geo.admin.ch/?zoom=13&amp;E=2590747.75&amp;N=1190724.875&amp;layers=ch.kantone.cadastralwebmap-farbe,ch.swisstopo.amtliches-strassenverzeichnis,ch.bfs.gebaeude_wohnungs_register,KML||https://tinyurl.com/yy7ya4g9/FR/2308_bdg_erw.kml" TargetMode="External"/><Relationship Id="rId2019" Type="http://schemas.openxmlformats.org/officeDocument/2006/relationships/hyperlink" Target="https://map.geo.admin.ch/?zoom=13&amp;E=2558923.13&amp;N=1153153.209&amp;layers=ch.kantone.cadastralwebmap-farbe,ch.swisstopo.amtliches-strassenverzeichnis,ch.bfs.gebaeude_wohnungs_register,KML||https://tinyurl.com/yy7ya4g9/FR/2325_bdg_erw.kml" TargetMode="External"/><Relationship Id="rId405" Type="http://schemas.openxmlformats.org/officeDocument/2006/relationships/hyperlink" Target="https://map.geo.admin.ch/?zoom=13&amp;E=2571285&amp;N=1161914&amp;layers=ch.kantone.cadastralwebmap-farbe,ch.swisstopo.amtliches-strassenverzeichnis,ch.bfs.gebaeude_wohnungs_register,KML||https://tinyurl.com/yy7ya4g9/FR/2125_bdg_erw.kml" TargetMode="External"/><Relationship Id="rId612" Type="http://schemas.openxmlformats.org/officeDocument/2006/relationships/hyperlink" Target="https://map.geo.admin.ch/?zoom=13&amp;E=2562875.856&amp;N=1161349.55&amp;layers=ch.kantone.cadastralwebmap-farbe,ch.swisstopo.amtliches-strassenverzeichnis,ch.bfs.gebaeude_wohnungs_register,KML||https://tinyurl.com/yy7ya4g9/FR/2152_bdg_erw.kml" TargetMode="External"/><Relationship Id="rId1035" Type="http://schemas.openxmlformats.org/officeDocument/2006/relationships/hyperlink" Target="https://map.geo.admin.ch/?zoom=13&amp;E=2580917.813&amp;N=1195006.65&amp;layers=ch.kantone.cadastralwebmap-farbe,ch.swisstopo.amtliches-strassenverzeichnis,ch.bfs.gebaeude_wohnungs_register,KML||https://tinyurl.com/yy7ya4g9/FR/2262_bdg_erw.kml" TargetMode="External"/><Relationship Id="rId1242" Type="http://schemas.openxmlformats.org/officeDocument/2006/relationships/hyperlink" Target="https://map.geo.admin.ch/?zoom=13&amp;E=2581480.967&amp;N=1189266.239&amp;layers=ch.kantone.cadastralwebmap-farbe,ch.swisstopo.amtliches-strassenverzeichnis,ch.bfs.gebaeude_wohnungs_register,KML||https://tinyurl.com/yy7ya4g9/FR/2293_bdg_erw.kml" TargetMode="External"/><Relationship Id="rId1687" Type="http://schemas.openxmlformats.org/officeDocument/2006/relationships/hyperlink" Target="https://map.geo.admin.ch/?zoom=13&amp;E=2587380&amp;N=1191415&amp;layers=ch.kantone.cadastralwebmap-farbe,ch.swisstopo.amtliches-strassenverzeichnis,ch.bfs.gebaeude_wohnungs_register,KML||https://tinyurl.com/yy7ya4g9/FR/2309_bdg_erw.kml" TargetMode="External"/><Relationship Id="rId1894" Type="http://schemas.openxmlformats.org/officeDocument/2006/relationships/hyperlink" Target="https://map.geo.admin.ch/?zoom=13&amp;E=2562575.724&amp;N=1152390.514&amp;layers=ch.kantone.cadastralwebmap-farbe,ch.swisstopo.amtliches-strassenverzeichnis,ch.bfs.gebaeude_wohnungs_register,KML||https://tinyurl.com/yy7ya4g9/FR/2325_bdg_erw.kml" TargetMode="External"/><Relationship Id="rId917" Type="http://schemas.openxmlformats.org/officeDocument/2006/relationships/hyperlink" Target="https://map.geo.admin.ch/?zoom=13&amp;E=2573563.54&amp;N=1176508.187&amp;layers=ch.kantone.cadastralwebmap-farbe,ch.swisstopo.amtliches-strassenverzeichnis,ch.bfs.gebaeude_wohnungs_register,KML||https://tinyurl.com/yy7ya4g9/FR/2236_bdg_erw.kml" TargetMode="External"/><Relationship Id="rId1102" Type="http://schemas.openxmlformats.org/officeDocument/2006/relationships/hyperlink" Target="https://map.geo.admin.ch/?zoom=13&amp;E=2581502.032&amp;N=1198780.195&amp;layers=ch.kantone.cadastralwebmap-farbe,ch.swisstopo.amtliches-strassenverzeichnis,ch.bfs.gebaeude_wohnungs_register,KML||https://tinyurl.com/yy7ya4g9/FR/2275_bdg_erw.kml" TargetMode="External"/><Relationship Id="rId1547" Type="http://schemas.openxmlformats.org/officeDocument/2006/relationships/hyperlink" Target="https://map.geo.admin.ch/?zoom=13&amp;E=2590302.75&amp;N=1189991.625&amp;layers=ch.kantone.cadastralwebmap-farbe,ch.swisstopo.amtliches-strassenverzeichnis,ch.bfs.gebaeude_wohnungs_register,KML||https://tinyurl.com/yy7ya4g9/FR/2308_bdg_erw.kml" TargetMode="External"/><Relationship Id="rId1754" Type="http://schemas.openxmlformats.org/officeDocument/2006/relationships/hyperlink" Target="https://map.geo.admin.ch/?zoom=13&amp;E=2558761&amp;N=1153051&amp;layers=ch.kantone.cadastralwebmap-farbe,ch.swisstopo.amtliches-strassenverzeichnis,ch.bfs.gebaeude_wohnungs_register,KML||https://tinyurl.com/yy7ya4g9/FR/2325_bdg_erw.kml" TargetMode="External"/><Relationship Id="rId1961" Type="http://schemas.openxmlformats.org/officeDocument/2006/relationships/hyperlink" Target="https://map.geo.admin.ch/?zoom=13&amp;E=2561988.605&amp;N=1151195.543&amp;layers=ch.kantone.cadastralwebmap-farbe,ch.swisstopo.amtliches-strassenverzeichnis,ch.bfs.gebaeude_wohnungs_register,KML||https://tinyurl.com/yy7ya4g9/FR/2325_bdg_erw.kml" TargetMode="External"/><Relationship Id="rId46" Type="http://schemas.openxmlformats.org/officeDocument/2006/relationships/hyperlink" Target="https://map.geo.admin.ch/?zoom=13&amp;E=2553788.329&amp;N=1184688.553&amp;layers=ch.kantone.cadastralwebmap-farbe,ch.swisstopo.amtliches-strassenverzeichnis,ch.bfs.gebaeude_wohnungs_register,KML||https://tinyurl.com/yy7ya4g9/FR/2025_bdg_erw.kml" TargetMode="External"/><Relationship Id="rId1407" Type="http://schemas.openxmlformats.org/officeDocument/2006/relationships/hyperlink" Target="https://map.geo.admin.ch/?zoom=13&amp;E=2590544.5&amp;N=1190392.125&amp;layers=ch.kantone.cadastralwebmap-farbe,ch.swisstopo.amtliches-strassenverzeichnis,ch.bfs.gebaeude_wohnungs_register,KML||https://tinyurl.com/yy7ya4g9/FR/2308_bdg_erw.kml" TargetMode="External"/><Relationship Id="rId1614" Type="http://schemas.openxmlformats.org/officeDocument/2006/relationships/hyperlink" Target="https://map.geo.admin.ch/?zoom=13&amp;E=2590250.25&amp;N=1190518.875&amp;layers=ch.kantone.cadastralwebmap-farbe,ch.swisstopo.amtliches-strassenverzeichnis,ch.bfs.gebaeude_wohnungs_register,KML||https://tinyurl.com/yy7ya4g9/FR/2308_bdg_erw.kml" TargetMode="External"/><Relationship Id="rId1821" Type="http://schemas.openxmlformats.org/officeDocument/2006/relationships/hyperlink" Target="https://map.geo.admin.ch/?zoom=13&amp;E=2558193.224&amp;N=1152610.695&amp;layers=ch.kantone.cadastralwebmap-farbe,ch.swisstopo.amtliches-strassenverzeichnis,ch.bfs.gebaeude_wohnungs_register,KML||https://tinyurl.com/yy7ya4g9/FR/2325_bdg_erw.kml" TargetMode="External"/><Relationship Id="rId195" Type="http://schemas.openxmlformats.org/officeDocument/2006/relationships/hyperlink" Target="https://map.geo.admin.ch/?zoom=13&amp;E=2554690.205&amp;N=1188732.605&amp;layers=ch.kantone.cadastralwebmap-farbe,ch.swisstopo.amtliches-strassenverzeichnis,ch.bfs.gebaeude_wohnungs_register,KML||https://tinyurl.com/yy7ya4g9/FR/2054_bdg_erw.kml" TargetMode="External"/><Relationship Id="rId1919" Type="http://schemas.openxmlformats.org/officeDocument/2006/relationships/hyperlink" Target="https://map.geo.admin.ch/?zoom=13&amp;E=2558980.718&amp;N=1153338.559&amp;layers=ch.kantone.cadastralwebmap-farbe,ch.swisstopo.amtliches-strassenverzeichnis,ch.bfs.gebaeude_wohnungs_register,KML||https://tinyurl.com/yy7ya4g9/FR/2325_bdg_erw.kml" TargetMode="External"/><Relationship Id="rId2083" Type="http://schemas.openxmlformats.org/officeDocument/2006/relationships/hyperlink" Target="https://map.geo.admin.ch/?zoom=13&amp;E=2559610&amp;N=1159280&amp;layers=ch.kantone.cadastralwebmap-farbe,ch.swisstopo.amtliches-strassenverzeichnis,ch.bfs.gebaeude_wohnungs_register,KML||https://tinyurl.com/yy7ya4g9/FR/2338_bdg_erw.kml" TargetMode="External"/><Relationship Id="rId262" Type="http://schemas.openxmlformats.org/officeDocument/2006/relationships/hyperlink" Target="https://map.geo.admin.ch/?zoom=13&amp;E=2563091.015&amp;N=1173069.203&amp;layers=ch.kantone.cadastralwebmap-farbe,ch.swisstopo.amtliches-strassenverzeichnis,ch.bfs.gebaeude_wohnungs_register,KML||https://tinyurl.com/yy7ya4g9/FR/2096_bdg_erw.kml" TargetMode="External"/><Relationship Id="rId567" Type="http://schemas.openxmlformats.org/officeDocument/2006/relationships/hyperlink" Target="https://map.geo.admin.ch/?zoom=13&amp;E=2569467&amp;N=1160890&amp;layers=ch.kantone.cadastralwebmap-farbe,ch.swisstopo.amtliches-strassenverzeichnis,ch.bfs.gebaeude_wohnungs_register,KML||https://tinyurl.com/yy7ya4g9/FR/2145_bdg_erw.kml" TargetMode="External"/><Relationship Id="rId1197" Type="http://schemas.openxmlformats.org/officeDocument/2006/relationships/hyperlink" Target="https://map.geo.admin.ch/?zoom=13&amp;E=2573589.118&amp;N=1200011.779&amp;layers=ch.kantone.cadastralwebmap-farbe,ch.swisstopo.amtliches-strassenverzeichnis,ch.bfs.gebaeude_wohnungs_register,KML||https://tinyurl.com/yy7ya4g9/FR/2284_bdg_erw.kml" TargetMode="External"/><Relationship Id="rId122" Type="http://schemas.openxmlformats.org/officeDocument/2006/relationships/hyperlink" Target="https://map.geo.admin.ch/?zoom=13&amp;E=2566870&amp;N=1188111&amp;layers=ch.kantone.cadastralwebmap-farbe,ch.swisstopo.amtliches-strassenverzeichnis,ch.bfs.gebaeude_wohnungs_register,KML||https://tinyurl.com/yy7ya4g9/FR/2053_bdg_erw.kml" TargetMode="External"/><Relationship Id="rId774" Type="http://schemas.openxmlformats.org/officeDocument/2006/relationships/hyperlink" Target="https://map.geo.admin.ch/?zoom=13&amp;E=2571343.75&amp;N=1179702.75&amp;layers=ch.kantone.cadastralwebmap-farbe,ch.swisstopo.amtliches-strassenverzeichnis,ch.bfs.gebaeude_wohnungs_register,KML||https://tinyurl.com/yy7ya4g9/FR/2211_bdg_erw.kml" TargetMode="External"/><Relationship Id="rId981" Type="http://schemas.openxmlformats.org/officeDocument/2006/relationships/hyperlink" Target="https://map.geo.admin.ch/?zoom=13&amp;E=2576253&amp;N=1190726&amp;layers=ch.kantone.cadastralwebmap-farbe,ch.swisstopo.amtliches-strassenverzeichnis,ch.bfs.gebaeude_wohnungs_register,KML||https://tinyurl.com/yy7ya4g9/FR/2254_bdg_erw.kml" TargetMode="External"/><Relationship Id="rId1057" Type="http://schemas.openxmlformats.org/officeDocument/2006/relationships/hyperlink" Target="https://map.geo.admin.ch/?zoom=13&amp;E=2582232.401&amp;N=1202481.1&amp;layers=ch.kantone.cadastralwebmap-farbe,ch.swisstopo.amtliches-strassenverzeichnis,ch.bfs.gebaeude_wohnungs_register,KML||https://tinyurl.com/yy7ya4g9/FR/2265_bdg_erw.kml" TargetMode="External"/><Relationship Id="rId2010" Type="http://schemas.openxmlformats.org/officeDocument/2006/relationships/hyperlink" Target="https://map.geo.admin.ch/?zoom=13&amp;E=2557860.239&amp;N=1152533.941&amp;layers=ch.kantone.cadastralwebmap-farbe,ch.swisstopo.amtliches-strassenverzeichnis,ch.bfs.gebaeude_wohnungs_register,KML||https://tinyurl.com/yy7ya4g9/FR/2325_bdg_erw.kml" TargetMode="External"/><Relationship Id="rId427" Type="http://schemas.openxmlformats.org/officeDocument/2006/relationships/hyperlink" Target="https://map.geo.admin.ch/?zoom=13&amp;E=2570722&amp;N=1164001&amp;layers=ch.kantone.cadastralwebmap-farbe,ch.swisstopo.amtliches-strassenverzeichnis,ch.bfs.gebaeude_wohnungs_register,KML||https://tinyurl.com/yy7ya4g9/FR/2125_bdg_erw.kml" TargetMode="External"/><Relationship Id="rId634" Type="http://schemas.openxmlformats.org/officeDocument/2006/relationships/hyperlink" Target="https://map.geo.admin.ch/?zoom=13&amp;E=2567962.123&amp;N=1162789.866&amp;layers=ch.kantone.cadastralwebmap-farbe,ch.swisstopo.amtliches-strassenverzeichnis,ch.bfs.gebaeude_wohnungs_register,KML||https://tinyurl.com/yy7ya4g9/FR/2160_bdg_erw.kml" TargetMode="External"/><Relationship Id="rId841" Type="http://schemas.openxmlformats.org/officeDocument/2006/relationships/hyperlink" Target="https://map.geo.admin.ch/?zoom=13&amp;E=2576196.116&amp;N=1182567.597&amp;layers=ch.kantone.cadastralwebmap-farbe,ch.swisstopo.amtliches-strassenverzeichnis,ch.bfs.gebaeude_wohnungs_register,KML||https://tinyurl.com/yy7ya4g9/FR/2228_bdg_erw.kml" TargetMode="External"/><Relationship Id="rId1264" Type="http://schemas.openxmlformats.org/officeDocument/2006/relationships/hyperlink" Target="https://map.geo.admin.ch/?zoom=13&amp;E=2587083.011&amp;N=1193457.424&amp;layers=ch.kantone.cadastralwebmap-farbe,ch.swisstopo.amtliches-strassenverzeichnis,ch.bfs.gebaeude_wohnungs_register,KML||https://tinyurl.com/yy7ya4g9/FR/2295_bdg_erw.kml" TargetMode="External"/><Relationship Id="rId1471" Type="http://schemas.openxmlformats.org/officeDocument/2006/relationships/hyperlink" Target="https://map.geo.admin.ch/?zoom=13&amp;E=2591270.75&amp;N=1191759.625&amp;layers=ch.kantone.cadastralwebmap-farbe,ch.swisstopo.amtliches-strassenverzeichnis,ch.bfs.gebaeude_wohnungs_register,KML||https://tinyurl.com/yy7ya4g9/FR/2308_bdg_erw.kml" TargetMode="External"/><Relationship Id="rId1569" Type="http://schemas.openxmlformats.org/officeDocument/2006/relationships/hyperlink" Target="https://map.geo.admin.ch/?zoom=13&amp;E=2590834.5&amp;N=1190232.375&amp;layers=ch.kantone.cadastralwebmap-farbe,ch.swisstopo.amtliches-strassenverzeichnis,ch.bfs.gebaeude_wohnungs_register,KML||https://tinyurl.com/yy7ya4g9/FR/2308_bdg_erw.kml" TargetMode="External"/><Relationship Id="rId701" Type="http://schemas.openxmlformats.org/officeDocument/2006/relationships/hyperlink" Target="https://map.geo.admin.ch/?zoom=13&amp;E=2569585.75&amp;N=1177909.875&amp;layers=ch.kantone.cadastralwebmap-farbe,ch.swisstopo.amtliches-strassenverzeichnis,ch.bfs.gebaeude_wohnungs_register,KML||https://tinyurl.com/yy7ya4g9/FR/2186_bdg_erw.kml" TargetMode="External"/><Relationship Id="rId939" Type="http://schemas.openxmlformats.org/officeDocument/2006/relationships/hyperlink" Target="https://map.geo.admin.ch/?zoom=13&amp;E=2575779.5&amp;N=1177495.625&amp;layers=ch.kantone.cadastralwebmap-farbe,ch.swisstopo.amtliches-strassenverzeichnis,ch.bfs.gebaeude_wohnungs_register,KML||https://tinyurl.com/yy7ya4g9/FR/2238_bdg_erw.kml" TargetMode="External"/><Relationship Id="rId1124" Type="http://schemas.openxmlformats.org/officeDocument/2006/relationships/hyperlink" Target="https://map.geo.admin.ch/?zoom=13&amp;E=2577362.478&amp;N=1198569.593&amp;layers=ch.kantone.cadastralwebmap-farbe,ch.swisstopo.amtliches-strassenverzeichnis,ch.bfs.gebaeude_wohnungs_register,KML||https://tinyurl.com/yy7ya4g9/FR/2275_bdg_erw.kml" TargetMode="External"/><Relationship Id="rId1331" Type="http://schemas.openxmlformats.org/officeDocument/2006/relationships/hyperlink" Target="https://map.geo.admin.ch/?zoom=13&amp;E=2582653.374&amp;N=1185572.511&amp;layers=ch.kantone.cadastralwebmap-farbe,ch.swisstopo.amtliches-strassenverzeichnis,ch.bfs.gebaeude_wohnungs_register,KML||https://tinyurl.com/yy7ya4g9/FR/2306_bdg_erw.kml" TargetMode="External"/><Relationship Id="rId1776" Type="http://schemas.openxmlformats.org/officeDocument/2006/relationships/hyperlink" Target="https://map.geo.admin.ch/?zoom=13&amp;E=2561255&amp;N=1153512&amp;layers=ch.kantone.cadastralwebmap-farbe,ch.swisstopo.amtliches-strassenverzeichnis,ch.bfs.gebaeude_wohnungs_register,KML||https://tinyurl.com/yy7ya4g9/FR/2325_bdg_erw.kml" TargetMode="External"/><Relationship Id="rId1983" Type="http://schemas.openxmlformats.org/officeDocument/2006/relationships/hyperlink" Target="https://map.geo.admin.ch/?zoom=13&amp;E=2562426.711&amp;N=1152431.268&amp;layers=ch.kantone.cadastralwebmap-farbe,ch.swisstopo.amtliches-strassenverzeichnis,ch.bfs.gebaeude_wohnungs_register,KML||https://tinyurl.com/yy7ya4g9/FR/2325_bdg_erw.kml" TargetMode="External"/><Relationship Id="rId68" Type="http://schemas.openxmlformats.org/officeDocument/2006/relationships/hyperlink" Target="https://map.geo.admin.ch/?zoom=13&amp;E=2564749.908&amp;N=1185460.462&amp;layers=ch.kantone.cadastralwebmap-farbe,ch.swisstopo.amtliches-strassenverzeichnis,ch.bfs.gebaeude_wohnungs_register,KML||https://tinyurl.com/yy7ya4g9/FR/2029_bdg_erw.kml" TargetMode="External"/><Relationship Id="rId1429" Type="http://schemas.openxmlformats.org/officeDocument/2006/relationships/hyperlink" Target="https://map.geo.admin.ch/?zoom=13&amp;E=2591620.5&amp;N=1191193.875&amp;layers=ch.kantone.cadastralwebmap-farbe,ch.swisstopo.amtliches-strassenverzeichnis,ch.bfs.gebaeude_wohnungs_register,KML||https://tinyurl.com/yy7ya4g9/FR/2308_bdg_erw.kml" TargetMode="External"/><Relationship Id="rId1636" Type="http://schemas.openxmlformats.org/officeDocument/2006/relationships/hyperlink" Target="https://map.geo.admin.ch/?zoom=13&amp;E=2591334.83&amp;N=1191490.02&amp;layers=ch.kantone.cadastralwebmap-farbe,ch.swisstopo.amtliches-strassenverzeichnis,ch.bfs.gebaeude_wohnungs_register,KML||https://tinyurl.com/yy7ya4g9/FR/2308_bdg_erw.kml" TargetMode="External"/><Relationship Id="rId1843" Type="http://schemas.openxmlformats.org/officeDocument/2006/relationships/hyperlink" Target="https://map.geo.admin.ch/?zoom=13&amp;E=2563126.062&amp;N=1151981.743&amp;layers=ch.kantone.cadastralwebmap-farbe,ch.swisstopo.amtliches-strassenverzeichnis,ch.bfs.gebaeude_wohnungs_register,KML||https://tinyurl.com/yy7ya4g9/FR/2325_bdg_erw.kml" TargetMode="External"/><Relationship Id="rId1703" Type="http://schemas.openxmlformats.org/officeDocument/2006/relationships/hyperlink" Target="https://map.geo.admin.ch/?zoom=13&amp;E=2585907.407&amp;N=1191086.061&amp;layers=ch.kantone.cadastralwebmap-farbe,ch.swisstopo.amtliches-strassenverzeichnis,ch.bfs.gebaeude_wohnungs_register,KML||https://tinyurl.com/yy7ya4g9/FR/2309_bdg_erw.kml" TargetMode="External"/><Relationship Id="rId1910" Type="http://schemas.openxmlformats.org/officeDocument/2006/relationships/hyperlink" Target="https://map.geo.admin.ch/?zoom=13&amp;E=2562483.14&amp;N=1152073.958&amp;layers=ch.kantone.cadastralwebmap-farbe,ch.swisstopo.amtliches-strassenverzeichnis,ch.bfs.gebaeude_wohnungs_register,KML||https://tinyurl.com/yy7ya4g9/FR/2325_bdg_erw.kml" TargetMode="External"/><Relationship Id="rId284" Type="http://schemas.openxmlformats.org/officeDocument/2006/relationships/hyperlink" Target="https://map.geo.admin.ch/?zoom=13&amp;E=2556764.262&amp;N=1167667.906&amp;layers=ch.kantone.cadastralwebmap-farbe,ch.swisstopo.amtliches-strassenverzeichnis,ch.bfs.gebaeude_wohnungs_register,KML||https://tinyurl.com/yy7ya4g9/FR/2099_bdg_erw.kml" TargetMode="External"/><Relationship Id="rId491" Type="http://schemas.openxmlformats.org/officeDocument/2006/relationships/hyperlink" Target="https://map.geo.admin.ch/?zoom=13&amp;E=2571244.334&amp;N=1161650.223&amp;layers=ch.kantone.cadastralwebmap-farbe,ch.swisstopo.amtliches-strassenverzeichnis,ch.bfs.gebaeude_wohnungs_register,KML||https://tinyurl.com/yy7ya4g9/FR/2125_bdg_erw.kml" TargetMode="External"/><Relationship Id="rId144" Type="http://schemas.openxmlformats.org/officeDocument/2006/relationships/hyperlink" Target="https://map.geo.admin.ch/?zoom=13&amp;E=2567442.839&amp;N=1190588.602&amp;layers=ch.kantone.cadastralwebmap-farbe,ch.swisstopo.amtliches-strassenverzeichnis,ch.bfs.gebaeude_wohnungs_register,KML||https://tinyurl.com/yy7ya4g9/FR/2053_bdg_erw.kml" TargetMode="External"/><Relationship Id="rId589" Type="http://schemas.openxmlformats.org/officeDocument/2006/relationships/hyperlink" Target="https://map.geo.admin.ch/?zoom=13&amp;E=2570549.631&amp;N=1166020.123&amp;layers=ch.kantone.cadastralwebmap-farbe,ch.swisstopo.amtliches-strassenverzeichnis,ch.bfs.gebaeude_wohnungs_register,KML||https://tinyurl.com/yy7ya4g9/FR/2148_bdg_erw.kml" TargetMode="External"/><Relationship Id="rId796" Type="http://schemas.openxmlformats.org/officeDocument/2006/relationships/hyperlink" Target="https://map.geo.admin.ch/?zoom=13&amp;E=2570617.647&amp;N=1186046.762&amp;layers=ch.kantone.cadastralwebmap-farbe,ch.swisstopo.amtliches-strassenverzeichnis,ch.bfs.gebaeude_wohnungs_register,KML||https://tinyurl.com/yy7ya4g9/FR/2217_bdg_erw.kml" TargetMode="External"/><Relationship Id="rId351" Type="http://schemas.openxmlformats.org/officeDocument/2006/relationships/hyperlink" Target="https://map.geo.admin.ch/?zoom=13&amp;E=2573775.655&amp;N=1162142.149&amp;layers=ch.kantone.cadastralwebmap-farbe,ch.swisstopo.amtliches-strassenverzeichnis,ch.bfs.gebaeude_wohnungs_register,KML||https://tinyurl.com/yy7ya4g9/FR/2124_bdg_erw.kml" TargetMode="External"/><Relationship Id="rId449" Type="http://schemas.openxmlformats.org/officeDocument/2006/relationships/hyperlink" Target="https://map.geo.admin.ch/?zoom=13&amp;E=2571020&amp;N=1163710&amp;layers=ch.kantone.cadastralwebmap-farbe,ch.swisstopo.amtliches-strassenverzeichnis,ch.bfs.gebaeude_wohnungs_register,KML||https://tinyurl.com/yy7ya4g9/FR/2125_bdg_erw.kml" TargetMode="External"/><Relationship Id="rId656" Type="http://schemas.openxmlformats.org/officeDocument/2006/relationships/hyperlink" Target="https://map.geo.admin.ch/?zoom=13&amp;E=2578685.487&amp;N=1163555.924&amp;layers=ch.kantone.cadastralwebmap-farbe,ch.swisstopo.amtliches-strassenverzeichnis,ch.bfs.gebaeude_wohnungs_register,KML||https://tinyurl.com/yy7ya4g9/FR/2163_bdg_erw.kml" TargetMode="External"/><Relationship Id="rId863" Type="http://schemas.openxmlformats.org/officeDocument/2006/relationships/hyperlink" Target="https://map.geo.admin.ch/?zoom=13&amp;E=2568191.75&amp;N=1179696.125&amp;layers=ch.kantone.cadastralwebmap-farbe,ch.swisstopo.amtliches-strassenverzeichnis,ch.bfs.gebaeude_wohnungs_register,KML||https://tinyurl.com/yy7ya4g9/FR/2234_bdg_erw.kml" TargetMode="External"/><Relationship Id="rId1079" Type="http://schemas.openxmlformats.org/officeDocument/2006/relationships/hyperlink" Target="https://map.geo.admin.ch/?zoom=13&amp;E=2581634.279&amp;N=1202835.685&amp;layers=ch.kantone.cadastralwebmap-farbe,ch.swisstopo.amtliches-strassenverzeichnis,ch.bfs.gebaeude_wohnungs_register,KML||https://tinyurl.com/yy7ya4g9/FR/2265_bdg_erw.kml" TargetMode="External"/><Relationship Id="rId1286" Type="http://schemas.openxmlformats.org/officeDocument/2006/relationships/hyperlink" Target="https://map.geo.admin.ch/?zoom=13&amp;E=2589438&amp;N=1177823&amp;layers=ch.kantone.cadastralwebmap-farbe,ch.swisstopo.amtliches-strassenverzeichnis,ch.bfs.gebaeude_wohnungs_register,KML||https://tinyurl.com/yy7ya4g9/FR/2299_bdg_erw.kml" TargetMode="External"/><Relationship Id="rId1493" Type="http://schemas.openxmlformats.org/officeDocument/2006/relationships/hyperlink" Target="https://map.geo.admin.ch/?zoom=13&amp;E=2590554.25&amp;N=1190233.375&amp;layers=ch.kantone.cadastralwebmap-farbe,ch.swisstopo.amtliches-strassenverzeichnis,ch.bfs.gebaeude_wohnungs_register,KML||https://tinyurl.com/yy7ya4g9/FR/2308_bdg_erw.kml" TargetMode="External"/><Relationship Id="rId2032" Type="http://schemas.openxmlformats.org/officeDocument/2006/relationships/hyperlink" Target="https://map.geo.admin.ch/?zoom=13&amp;E=2560223.798&amp;N=1154209.362&amp;layers=ch.kantone.cadastralwebmap-farbe,ch.swisstopo.amtliches-strassenverzeichnis,ch.bfs.gebaeude_wohnungs_register,KML||https://tinyurl.com/yy7ya4g9/FR/2325_bdg_erw.kml" TargetMode="External"/><Relationship Id="rId211" Type="http://schemas.openxmlformats.org/officeDocument/2006/relationships/hyperlink" Target="https://map.geo.admin.ch/?zoom=13&amp;E=2551566.693&amp;N=1158996.407&amp;layers=ch.kantone.cadastralwebmap-farbe,ch.swisstopo.amtliches-strassenverzeichnis,ch.bfs.gebaeude_wohnungs_register,KML||https://tinyurl.com/yy7ya4g9/FR/2061_bdg_erw.kml" TargetMode="External"/><Relationship Id="rId309" Type="http://schemas.openxmlformats.org/officeDocument/2006/relationships/hyperlink" Target="https://map.geo.admin.ch/?zoom=13&amp;E=2566566&amp;N=1172930&amp;layers=ch.kantone.cadastralwebmap-farbe,ch.swisstopo.amtliches-strassenverzeichnis,ch.bfs.gebaeude_wohnungs_register,KML||https://tinyurl.com/yy7ya4g9/FR/2114_bdg_erw.kml" TargetMode="External"/><Relationship Id="rId516" Type="http://schemas.openxmlformats.org/officeDocument/2006/relationships/hyperlink" Target="https://map.geo.admin.ch/?zoom=13&amp;E=2572642.63&amp;N=1167608.897&amp;layers=ch.kantone.cadastralwebmap-farbe,ch.swisstopo.amtliches-strassenverzeichnis,ch.bfs.gebaeude_wohnungs_register,KML||https://tinyurl.com/yy7ya4g9/FR/2131_bdg_erw.kml" TargetMode="External"/><Relationship Id="rId1146" Type="http://schemas.openxmlformats.org/officeDocument/2006/relationships/hyperlink" Target="https://map.geo.admin.ch/?zoom=13&amp;E=2574971.177&amp;N=1193039.438&amp;layers=ch.kantone.cadastralwebmap-farbe,ch.swisstopo.amtliches-strassenverzeichnis,ch.bfs.gebaeude_wohnungs_register,KML||https://tinyurl.com/yy7ya4g9/FR/2275_bdg_erw.kml" TargetMode="External"/><Relationship Id="rId1798" Type="http://schemas.openxmlformats.org/officeDocument/2006/relationships/hyperlink" Target="https://map.geo.admin.ch/?zoom=13&amp;E=2558117.969&amp;N=1152149.689&amp;layers=ch.kantone.cadastralwebmap-farbe,ch.swisstopo.amtliches-strassenverzeichnis,ch.bfs.gebaeude_wohnungs_register,KML||https://tinyurl.com/yy7ya4g9/FR/2325_bdg_erw.kml" TargetMode="External"/><Relationship Id="rId723" Type="http://schemas.openxmlformats.org/officeDocument/2006/relationships/hyperlink" Target="https://map.geo.admin.ch/?zoom=13&amp;E=2576964&amp;N=1185654&amp;layers=ch.kantone.cadastralwebmap-farbe,ch.swisstopo.amtliches-strassenverzeichnis,ch.bfs.gebaeude_wohnungs_register,KML||https://tinyurl.com/yy7ya4g9/FR/2198_bdg_erw.kml" TargetMode="External"/><Relationship Id="rId930" Type="http://schemas.openxmlformats.org/officeDocument/2006/relationships/hyperlink" Target="https://map.geo.admin.ch/?zoom=13&amp;E=2567533&amp;N=1181481&amp;layers=ch.kantone.cadastralwebmap-farbe,ch.swisstopo.amtliches-strassenverzeichnis,ch.bfs.gebaeude_wohnungs_register,KML||https://tinyurl.com/yy7ya4g9/FR/2237_bdg_erw.kml" TargetMode="External"/><Relationship Id="rId1006" Type="http://schemas.openxmlformats.org/officeDocument/2006/relationships/hyperlink" Target="https://map.geo.admin.ch/?zoom=13&amp;E=2582627.976&amp;N=1205156.364&amp;layers=ch.kantone.cadastralwebmap-farbe,ch.swisstopo.amtliches-strassenverzeichnis,ch.bfs.gebaeude_wohnungs_register,KML||https://tinyurl.com/yy7ya4g9/FR/2258_bdg_erw.kml" TargetMode="External"/><Relationship Id="rId1353" Type="http://schemas.openxmlformats.org/officeDocument/2006/relationships/hyperlink" Target="https://map.geo.admin.ch/?zoom=13&amp;E=2591557.25&amp;N=1191093.625&amp;layers=ch.kantone.cadastralwebmap-farbe,ch.swisstopo.amtliches-strassenverzeichnis,ch.bfs.gebaeude_wohnungs_register,KML||https://tinyurl.com/yy7ya4g9/FR/2308_bdg_erw.kml" TargetMode="External"/><Relationship Id="rId1560" Type="http://schemas.openxmlformats.org/officeDocument/2006/relationships/hyperlink" Target="https://map.geo.admin.ch/?zoom=13&amp;E=2591727&amp;N=1191160.875&amp;layers=ch.kantone.cadastralwebmap-farbe,ch.swisstopo.amtliches-strassenverzeichnis,ch.bfs.gebaeude_wohnungs_register,KML||https://tinyurl.com/yy7ya4g9/FR/2308_bdg_erw.kml" TargetMode="External"/><Relationship Id="rId1658" Type="http://schemas.openxmlformats.org/officeDocument/2006/relationships/hyperlink" Target="https://map.geo.admin.ch/?zoom=13&amp;E=2591542.5&amp;N=1191279.875&amp;layers=ch.kantone.cadastralwebmap-farbe,ch.swisstopo.amtliches-strassenverzeichnis,ch.bfs.gebaeude_wohnungs_register,KML||https://tinyurl.com/yy7ya4g9/FR/2308_bdg_erw.kml" TargetMode="External"/><Relationship Id="rId1865" Type="http://schemas.openxmlformats.org/officeDocument/2006/relationships/hyperlink" Target="https://map.geo.admin.ch/?zoom=13&amp;E=2559034.699&amp;N=1153274.264&amp;layers=ch.kantone.cadastralwebmap-farbe,ch.swisstopo.amtliches-strassenverzeichnis,ch.bfs.gebaeude_wohnungs_register,KML||https://tinyurl.com/yy7ya4g9/FR/2325_bdg_erw.kml" TargetMode="External"/><Relationship Id="rId1213" Type="http://schemas.openxmlformats.org/officeDocument/2006/relationships/hyperlink" Target="https://map.geo.admin.ch/?zoom=13&amp;E=2572174.882&amp;N=1200228.553&amp;layers=ch.kantone.cadastralwebmap-farbe,ch.swisstopo.amtliches-strassenverzeichnis,ch.bfs.gebaeude_wohnungs_register,KML||https://tinyurl.com/yy7ya4g9/FR/2284_bdg_erw.kml" TargetMode="External"/><Relationship Id="rId1420" Type="http://schemas.openxmlformats.org/officeDocument/2006/relationships/hyperlink" Target="https://map.geo.admin.ch/?zoom=13&amp;E=2590490.25&amp;N=1190387.375&amp;layers=ch.kantone.cadastralwebmap-farbe,ch.swisstopo.amtliches-strassenverzeichnis,ch.bfs.gebaeude_wohnungs_register,KML||https://tinyurl.com/yy7ya4g9/FR/2308_bdg_erw.kml" TargetMode="External"/><Relationship Id="rId1518" Type="http://schemas.openxmlformats.org/officeDocument/2006/relationships/hyperlink" Target="https://map.geo.admin.ch/?zoom=13&amp;E=2590543.25&amp;N=1190232.875&amp;layers=ch.kantone.cadastralwebmap-farbe,ch.swisstopo.amtliches-strassenverzeichnis,ch.bfs.gebaeude_wohnungs_register,KML||https://tinyurl.com/yy7ya4g9/FR/2308_bdg_erw.kml" TargetMode="External"/><Relationship Id="rId1725" Type="http://schemas.openxmlformats.org/officeDocument/2006/relationships/hyperlink" Target="https://map.geo.admin.ch/?zoom=13&amp;E=2554526.904&amp;N=1151359.742&amp;layers=ch.kantone.cadastralwebmap-farbe,ch.swisstopo.amtliches-strassenverzeichnis,ch.bfs.gebaeude_wohnungs_register,KML||https://tinyurl.com/yy7ya4g9/FR/2321_bdg_erw.kml" TargetMode="External"/><Relationship Id="rId1932" Type="http://schemas.openxmlformats.org/officeDocument/2006/relationships/hyperlink" Target="https://map.geo.admin.ch/?zoom=13&amp;E=2563345.974&amp;N=1151928.328&amp;layers=ch.kantone.cadastralwebmap-farbe,ch.swisstopo.amtliches-strassenverzeichnis,ch.bfs.gebaeude_wohnungs_register,KML||https://tinyurl.com/yy7ya4g9/FR/2325_bdg_erw.kml" TargetMode="External"/><Relationship Id="rId17" Type="http://schemas.openxmlformats.org/officeDocument/2006/relationships/hyperlink" Target="https://map.geo.admin.ch/?zoom=13&amp;E=2557859&amp;N=1184434.3&amp;layers=ch.kantone.cadastralwebmap-farbe,ch.swisstopo.amtliches-strassenverzeichnis,ch.bfs.gebaeude_wohnungs_register,KML||https://tinyurl.com/yy7ya4g9/FR/2011_bdg_erw.kml" TargetMode="External"/><Relationship Id="rId166" Type="http://schemas.openxmlformats.org/officeDocument/2006/relationships/hyperlink" Target="https://map.geo.admin.ch/?zoom=13&amp;E=2555505&amp;N=1188967&amp;layers=ch.kantone.cadastralwebmap-farbe,ch.swisstopo.amtliches-strassenverzeichnis,ch.bfs.gebaeude_wohnungs_register,KML||https://tinyurl.com/yy7ya4g9/FR/2054_bdg_erw.kml" TargetMode="External"/><Relationship Id="rId373" Type="http://schemas.openxmlformats.org/officeDocument/2006/relationships/hyperlink" Target="https://map.geo.admin.ch/?zoom=13&amp;E=2573803.656&amp;N=1162122.148&amp;layers=ch.kantone.cadastralwebmap-farbe,ch.swisstopo.amtliches-strassenverzeichnis,ch.bfs.gebaeude_wohnungs_register,KML||https://tinyurl.com/yy7ya4g9/FR/2124_bdg_erw.kml" TargetMode="External"/><Relationship Id="rId580" Type="http://schemas.openxmlformats.org/officeDocument/2006/relationships/hyperlink" Target="https://map.geo.admin.ch/?zoom=13&amp;E=2571398.563&amp;N=1165920.129&amp;layers=ch.kantone.cadastralwebmap-farbe,ch.swisstopo.amtliches-strassenverzeichnis,ch.bfs.gebaeude_wohnungs_register,KML||https://tinyurl.com/yy7ya4g9/FR/2148_bdg_erw.kml" TargetMode="External"/><Relationship Id="rId2054" Type="http://schemas.openxmlformats.org/officeDocument/2006/relationships/hyperlink" Target="https://map.geo.admin.ch/?zoom=13&amp;E=2558787.854&amp;N=1153222.631&amp;layers=ch.kantone.cadastralwebmap-farbe,ch.swisstopo.amtliches-strassenverzeichnis,ch.bfs.gebaeude_wohnungs_register,KML||https://tinyurl.com/yy7ya4g9/FR/2325_bdg_erw.kml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233" Type="http://schemas.openxmlformats.org/officeDocument/2006/relationships/hyperlink" Target="https://map.geo.admin.ch/?zoom=13&amp;E=2564415.501&amp;N=1172212.167&amp;layers=ch.kantone.cadastralwebmap-farbe,ch.swisstopo.amtliches-strassenverzeichnis,ch.bfs.gebaeude_wohnungs_register,KML||https://tinyurl.com/yy7ya4g9/FR/2086_bdg_erw.kml" TargetMode="External"/><Relationship Id="rId440" Type="http://schemas.openxmlformats.org/officeDocument/2006/relationships/hyperlink" Target="https://map.geo.admin.ch/?zoom=13&amp;E=2571503.679&amp;N=1162671.259&amp;layers=ch.kantone.cadastralwebmap-farbe,ch.swisstopo.amtliches-strassenverzeichnis,ch.bfs.gebaeude_wohnungs_register,KML||https://tinyurl.com/yy7ya4g9/FR/2125_bdg_erw.kml" TargetMode="External"/><Relationship Id="rId678" Type="http://schemas.openxmlformats.org/officeDocument/2006/relationships/hyperlink" Target="https://map.geo.admin.ch/?zoom=13&amp;E=2572483.145&amp;N=1181674.444&amp;layers=ch.kantone.cadastralwebmap-farbe,ch.swisstopo.amtliches-strassenverzeichnis,ch.bfs.gebaeude_wohnungs_register,KML||https://tinyurl.com/yy7ya4g9/FR/2174_bdg_erw.kml" TargetMode="External"/><Relationship Id="rId885" Type="http://schemas.openxmlformats.org/officeDocument/2006/relationships/hyperlink" Target="https://map.geo.admin.ch/?zoom=13&amp;E=2570473.378&amp;N=1173003.271&amp;layers=ch.kantone.cadastralwebmap-farbe,ch.swisstopo.amtliches-strassenverzeichnis,ch.bfs.gebaeude_wohnungs_register,KML||https://tinyurl.com/yy7ya4g9/FR/2236_bdg_erw.kml" TargetMode="External"/><Relationship Id="rId1070" Type="http://schemas.openxmlformats.org/officeDocument/2006/relationships/hyperlink" Target="https://map.geo.admin.ch/?zoom=13&amp;E=2581701.023&amp;N=1202530.384&amp;layers=ch.kantone.cadastralwebmap-farbe,ch.swisstopo.amtliches-strassenverzeichnis,ch.bfs.gebaeude_wohnungs_register,KML||https://tinyurl.com/yy7ya4g9/FR/2265_bdg_erw.kml" TargetMode="External"/><Relationship Id="rId300" Type="http://schemas.openxmlformats.org/officeDocument/2006/relationships/hyperlink" Target="https://map.geo.admin.ch/?zoom=13&amp;E=2562085.3&amp;N=1168381.1&amp;layers=ch.kantone.cadastralwebmap-farbe,ch.swisstopo.amtliches-strassenverzeichnis,ch.bfs.gebaeude_wohnungs_register,KML||https://tinyurl.com/yy7ya4g9/FR/2113_bdg_erw.kml" TargetMode="External"/><Relationship Id="rId538" Type="http://schemas.openxmlformats.org/officeDocument/2006/relationships/hyperlink" Target="https://map.geo.admin.ch/?zoom=13&amp;E=2578388.011&amp;N=1160679.726&amp;layers=ch.kantone.cadastralwebmap-farbe,ch.swisstopo.amtliches-strassenverzeichnis,ch.bfs.gebaeude_wohnungs_register,KML||https://tinyurl.com/yy7ya4g9/FR/2135_bdg_erw.kml" TargetMode="External"/><Relationship Id="rId745" Type="http://schemas.openxmlformats.org/officeDocument/2006/relationships/hyperlink" Target="https://map.geo.admin.ch/?zoom=13&amp;E=2577823.558&amp;N=1181373.406&amp;layers=ch.kantone.cadastralwebmap-farbe,ch.swisstopo.amtliches-strassenverzeichnis,ch.bfs.gebaeude_wohnungs_register,KML||https://tinyurl.com/yy7ya4g9/FR/2206_bdg_erw.kml" TargetMode="External"/><Relationship Id="rId952" Type="http://schemas.openxmlformats.org/officeDocument/2006/relationships/hyperlink" Target="https://map.geo.admin.ch/?zoom=13&amp;E=2575252&amp;N=1191555&amp;layers=ch.kantone.cadastralwebmap-farbe,ch.swisstopo.amtliches-strassenverzeichnis,ch.bfs.gebaeude_wohnungs_register,KML||https://tinyurl.com/yy7ya4g9/FR/2254_bdg_erw.kml" TargetMode="External"/><Relationship Id="rId1168" Type="http://schemas.openxmlformats.org/officeDocument/2006/relationships/hyperlink" Target="https://map.geo.admin.ch/?zoom=13&amp;E=2580896.5&amp;N=1200072.25&amp;layers=ch.kantone.cadastralwebmap-farbe,ch.swisstopo.amtliches-strassenverzeichnis,ch.bfs.gebaeude_wohnungs_register,KML||https://tinyurl.com/yy7ya4g9/FR/2276_bdg_erw.kml" TargetMode="External"/><Relationship Id="rId1375" Type="http://schemas.openxmlformats.org/officeDocument/2006/relationships/hyperlink" Target="https://map.geo.admin.ch/?zoom=13&amp;E=2590353.5&amp;N=1190315.375&amp;layers=ch.kantone.cadastralwebmap-farbe,ch.swisstopo.amtliches-strassenverzeichnis,ch.bfs.gebaeude_wohnungs_register,KML||https://tinyurl.com/yy7ya4g9/FR/2308_bdg_erw.kml" TargetMode="External"/><Relationship Id="rId1582" Type="http://schemas.openxmlformats.org/officeDocument/2006/relationships/hyperlink" Target="https://map.geo.admin.ch/?zoom=13&amp;E=2590589&amp;N=1190246.125&amp;layers=ch.kantone.cadastralwebmap-farbe,ch.swisstopo.amtliches-strassenverzeichnis,ch.bfs.gebaeude_wohnungs_register,KML||https://tinyurl.com/yy7ya4g9/FR/2308_bdg_erw.kml" TargetMode="External"/><Relationship Id="rId81" Type="http://schemas.openxmlformats.org/officeDocument/2006/relationships/hyperlink" Target="https://map.geo.admin.ch/?zoom=13&amp;E=2565146.1&amp;N=1193422.9&amp;layers=ch.kantone.cadastralwebmap-farbe,ch.swisstopo.amtliches-strassenverzeichnis,ch.bfs.gebaeude_wohnungs_register,KML||https://tinyurl.com/yy7ya4g9/FR/2041_bdg_erw.kml" TargetMode="External"/><Relationship Id="rId605" Type="http://schemas.openxmlformats.org/officeDocument/2006/relationships/hyperlink" Target="https://map.geo.admin.ch/?zoom=13&amp;E=2576791.396&amp;N=1171724.132&amp;layers=ch.kantone.cadastralwebmap-farbe,ch.swisstopo.amtliches-strassenverzeichnis,ch.bfs.gebaeude_wohnungs_register,KML||https://tinyurl.com/yy7ya4g9/FR/2149_bdg_erw.kml" TargetMode="External"/><Relationship Id="rId812" Type="http://schemas.openxmlformats.org/officeDocument/2006/relationships/hyperlink" Target="https://map.geo.admin.ch/?zoom=13&amp;E=2576553.25&amp;N=1175033.125&amp;layers=ch.kantone.cadastralwebmap-farbe,ch.swisstopo.amtliches-strassenverzeichnis,ch.bfs.gebaeude_wohnungs_register,KML||https://tinyurl.com/yy7ya4g9/FR/2226_bdg_erw.kml" TargetMode="External"/><Relationship Id="rId1028" Type="http://schemas.openxmlformats.org/officeDocument/2006/relationships/hyperlink" Target="https://map.geo.admin.ch/?zoom=13&amp;E=2581507.372&amp;N=1196603.558&amp;layers=ch.kantone.cadastralwebmap-farbe,ch.swisstopo.amtliches-strassenverzeichnis,ch.bfs.gebaeude_wohnungs_register,KML||https://tinyurl.com/yy7ya4g9/FR/2262_bdg_erw.kml" TargetMode="External"/><Relationship Id="rId1235" Type="http://schemas.openxmlformats.org/officeDocument/2006/relationships/hyperlink" Target="https://map.geo.admin.ch/?zoom=13&amp;E=2580936.88&amp;N=1187680.41&amp;layers=ch.kantone.cadastralwebmap-farbe,ch.swisstopo.amtliches-strassenverzeichnis,ch.bfs.gebaeude_wohnungs_register,KML||https://tinyurl.com/yy7ya4g9/FR/2293_bdg_erw.kml" TargetMode="External"/><Relationship Id="rId1442" Type="http://schemas.openxmlformats.org/officeDocument/2006/relationships/hyperlink" Target="https://map.geo.admin.ch/?zoom=13&amp;E=2591811.25&amp;N=1192621.875&amp;layers=ch.kantone.cadastralwebmap-farbe,ch.swisstopo.amtliches-strassenverzeichnis,ch.bfs.gebaeude_wohnungs_register,KML||https://tinyurl.com/yy7ya4g9/FR/2308_bdg_erw.kml" TargetMode="External"/><Relationship Id="rId1887" Type="http://schemas.openxmlformats.org/officeDocument/2006/relationships/hyperlink" Target="https://map.geo.admin.ch/?zoom=13&amp;E=2563064.446&amp;N=1152089.412&amp;layers=ch.kantone.cadastralwebmap-farbe,ch.swisstopo.amtliches-strassenverzeichnis,ch.bfs.gebaeude_wohnungs_register,KML||https://tinyurl.com/yy7ya4g9/FR/2325_bdg_erw.kml" TargetMode="External"/><Relationship Id="rId1302" Type="http://schemas.openxmlformats.org/officeDocument/2006/relationships/hyperlink" Target="https://map.geo.admin.ch/?zoom=13&amp;E=2583120&amp;N=1176759&amp;layers=ch.kantone.cadastralwebmap-farbe,ch.swisstopo.amtliches-strassenverzeichnis,ch.bfs.gebaeude_wohnungs_register,KML||https://tinyurl.com/yy7ya4g9/FR/2303_bdg_erw.kml" TargetMode="External"/><Relationship Id="rId1747" Type="http://schemas.openxmlformats.org/officeDocument/2006/relationships/hyperlink" Target="https://map.geo.admin.ch/?zoom=13&amp;E=2561985.593&amp;N=1152785.293&amp;layers=ch.kantone.cadastralwebmap-farbe,ch.swisstopo.amtliches-strassenverzeichnis,ch.bfs.gebaeude_wohnungs_register,KML||https://tinyurl.com/yy7ya4g9/FR/2325_bdg_erw.kml" TargetMode="External"/><Relationship Id="rId1954" Type="http://schemas.openxmlformats.org/officeDocument/2006/relationships/hyperlink" Target="https://map.geo.admin.ch/?zoom=13&amp;E=2562585.927&amp;N=1152124.176&amp;layers=ch.kantone.cadastralwebmap-farbe,ch.swisstopo.amtliches-strassenverzeichnis,ch.bfs.gebaeude_wohnungs_register,KML||https://tinyurl.com/yy7ya4g9/FR/2325_bdg_erw.kml" TargetMode="External"/><Relationship Id="rId39" Type="http://schemas.openxmlformats.org/officeDocument/2006/relationships/hyperlink" Target="https://map.geo.admin.ch/?zoom=13&amp;E=2561131.881&amp;N=1194895.617&amp;layers=ch.kantone.cadastralwebmap-farbe,ch.swisstopo.amtliches-strassenverzeichnis,ch.bfs.gebaeude_wohnungs_register,KML||https://tinyurl.com/yy7ya4g9/FR/2022_bdg_erw.kml" TargetMode="External"/><Relationship Id="rId1607" Type="http://schemas.openxmlformats.org/officeDocument/2006/relationships/hyperlink" Target="https://map.geo.admin.ch/?zoom=13&amp;E=2592933&amp;N=1192545.125&amp;layers=ch.kantone.cadastralwebmap-farbe,ch.swisstopo.amtliches-strassenverzeichnis,ch.bfs.gebaeude_wohnungs_register,KML||https://tinyurl.com/yy7ya4g9/FR/2308_bdg_erw.kml" TargetMode="External"/><Relationship Id="rId1814" Type="http://schemas.openxmlformats.org/officeDocument/2006/relationships/hyperlink" Target="https://map.geo.admin.ch/?zoom=13&amp;E=2562481.356&amp;N=1152385.625&amp;layers=ch.kantone.cadastralwebmap-farbe,ch.swisstopo.amtliches-strassenverzeichnis,ch.bfs.gebaeude_wohnungs_register,KML||https://tinyurl.com/yy7ya4g9/FR/2325_bdg_erw.kml" TargetMode="External"/><Relationship Id="rId188" Type="http://schemas.openxmlformats.org/officeDocument/2006/relationships/hyperlink" Target="https://map.geo.admin.ch/?zoom=13&amp;E=2559285.771&amp;N=1188097.417&amp;layers=ch.kantone.cadastralwebmap-farbe,ch.swisstopo.amtliches-strassenverzeichnis,ch.bfs.gebaeude_wohnungs_register,KML||https://tinyurl.com/yy7ya4g9/FR/2054_bdg_erw.kml" TargetMode="External"/><Relationship Id="rId395" Type="http://schemas.openxmlformats.org/officeDocument/2006/relationships/hyperlink" Target="https://map.geo.admin.ch/?zoom=13&amp;E=2571606&amp;N=1163717&amp;layers=ch.kantone.cadastralwebmap-farbe,ch.swisstopo.amtliches-strassenverzeichnis,ch.bfs.gebaeude_wohnungs_register,KML||https://tinyurl.com/yy7ya4g9/FR/2125_bdg_erw.kml" TargetMode="External"/><Relationship Id="rId2076" Type="http://schemas.openxmlformats.org/officeDocument/2006/relationships/hyperlink" Target="https://map.geo.admin.ch/?zoom=13&amp;E=2561328&amp;N=1157920.625&amp;layers=ch.kantone.cadastralwebmap-farbe,ch.swisstopo.amtliches-strassenverzeichnis,ch.bfs.gebaeude_wohnungs_register,KML||https://tinyurl.com/yy7ya4g9/FR/2336_bdg_erw.kml" TargetMode="External"/><Relationship Id="rId255" Type="http://schemas.openxmlformats.org/officeDocument/2006/relationships/hyperlink" Target="https://map.geo.admin.ch/?zoom=13&amp;E=2559411.871&amp;N=1170561.455&amp;layers=ch.kantone.cadastralwebmap-farbe,ch.swisstopo.amtliches-strassenverzeichnis,ch.bfs.gebaeude_wohnungs_register,KML||https://tinyurl.com/yy7ya4g9/FR/2096_bdg_erw.kml" TargetMode="External"/><Relationship Id="rId462" Type="http://schemas.openxmlformats.org/officeDocument/2006/relationships/hyperlink" Target="https://map.geo.admin.ch/?zoom=13&amp;E=2570310.116&amp;N=1164002.498&amp;layers=ch.kantone.cadastralwebmap-farbe,ch.swisstopo.amtliches-strassenverzeichnis,ch.bfs.gebaeude_wohnungs_register,KML||https://tinyurl.com/yy7ya4g9/FR/2125_bdg_erw.kml" TargetMode="External"/><Relationship Id="rId1092" Type="http://schemas.openxmlformats.org/officeDocument/2006/relationships/hyperlink" Target="https://map.geo.admin.ch/?zoom=13&amp;E=2573433.221&amp;N=1190498.123&amp;layers=ch.kantone.cadastralwebmap-farbe,ch.swisstopo.amtliches-strassenverzeichnis,ch.bfs.gebaeude_wohnungs_register,KML||https://tinyurl.com/yy7ya4g9/FR/2272_bdg_erw.kml" TargetMode="External"/><Relationship Id="rId1397" Type="http://schemas.openxmlformats.org/officeDocument/2006/relationships/hyperlink" Target="https://map.geo.admin.ch/?zoom=13&amp;E=2590107.75&amp;N=1192509.375&amp;layers=ch.kantone.cadastralwebmap-farbe,ch.swisstopo.amtliches-strassenverzeichnis,ch.bfs.gebaeude_wohnungs_register,KML||https://tinyurl.com/yy7ya4g9/FR/2308_bdg_erw.kml" TargetMode="External"/><Relationship Id="rId115" Type="http://schemas.openxmlformats.org/officeDocument/2006/relationships/hyperlink" Target="https://map.geo.admin.ch/?zoom=13&amp;E=2568117.614&amp;N=1190215.639&amp;layers=ch.kantone.cadastralwebmap-farbe,ch.swisstopo.amtliches-strassenverzeichnis,ch.bfs.gebaeude_wohnungs_register,KML||https://tinyurl.com/yy7ya4g9/FR/2053_bdg_erw.kml" TargetMode="External"/><Relationship Id="rId322" Type="http://schemas.openxmlformats.org/officeDocument/2006/relationships/hyperlink" Target="https://map.geo.admin.ch/?zoom=13&amp;E=2569885&amp;N=1148500&amp;layers=ch.kantone.cadastralwebmap-farbe,ch.swisstopo.amtliches-strassenverzeichnis,ch.bfs.gebaeude_wohnungs_register,KML||https://tinyurl.com/yy7ya4g9/FR/2121_bdg_erw.kml" TargetMode="External"/><Relationship Id="rId767" Type="http://schemas.openxmlformats.org/officeDocument/2006/relationships/hyperlink" Target="https://map.geo.admin.ch/?zoom=13&amp;E=2574090.435&amp;N=1181926.217&amp;layers=ch.kantone.cadastralwebmap-farbe,ch.swisstopo.amtliches-strassenverzeichnis,ch.bfs.gebaeude_wohnungs_register,KML||https://tinyurl.com/yy7ya4g9/FR/2208_bdg_erw.kml" TargetMode="External"/><Relationship Id="rId974" Type="http://schemas.openxmlformats.org/officeDocument/2006/relationships/hyperlink" Target="https://map.geo.admin.ch/?zoom=13&amp;E=2575931.608&amp;N=1189833.981&amp;layers=ch.kantone.cadastralwebmap-farbe,ch.swisstopo.amtliches-strassenverzeichnis,ch.bfs.gebaeude_wohnungs_register,KML||https://tinyurl.com/yy7ya4g9/FR/2254_bdg_erw.kml" TargetMode="External"/><Relationship Id="rId2003" Type="http://schemas.openxmlformats.org/officeDocument/2006/relationships/hyperlink" Target="https://map.geo.admin.ch/?zoom=13&amp;E=2557976.609&amp;N=1153519.66&amp;layers=ch.kantone.cadastralwebmap-farbe,ch.swisstopo.amtliches-strassenverzeichnis,ch.bfs.gebaeude_wohnungs_register,KML||https://tinyurl.com/yy7ya4g9/FR/2325_bdg_erw.kml" TargetMode="External"/><Relationship Id="rId627" Type="http://schemas.openxmlformats.org/officeDocument/2006/relationships/hyperlink" Target="https://map.geo.admin.ch/?zoom=13&amp;E=2564846.335&amp;N=1163267.927&amp;layers=ch.kantone.cadastralwebmap-farbe,ch.swisstopo.amtliches-strassenverzeichnis,ch.bfs.gebaeude_wohnungs_register,KML||https://tinyurl.com/yy7ya4g9/FR/2155_bdg_erw.kml" TargetMode="External"/><Relationship Id="rId834" Type="http://schemas.openxmlformats.org/officeDocument/2006/relationships/hyperlink" Target="https://map.geo.admin.ch/?zoom=13&amp;E=2577051.498&amp;N=1182115.653&amp;layers=ch.kantone.cadastralwebmap-farbe,ch.swisstopo.amtliches-strassenverzeichnis,ch.bfs.gebaeude_wohnungs_register,KML||https://tinyurl.com/yy7ya4g9/FR/2228_bdg_erw.kml" TargetMode="External"/><Relationship Id="rId1257" Type="http://schemas.openxmlformats.org/officeDocument/2006/relationships/hyperlink" Target="https://map.geo.admin.ch/?zoom=13&amp;E=2585651.346&amp;N=1191925.728&amp;layers=ch.kantone.cadastralwebmap-farbe,ch.swisstopo.amtliches-strassenverzeichnis,ch.bfs.gebaeude_wohnungs_register,KML||https://tinyurl.com/yy7ya4g9/FR/2295_bdg_erw.kml" TargetMode="External"/><Relationship Id="rId1464" Type="http://schemas.openxmlformats.org/officeDocument/2006/relationships/hyperlink" Target="https://map.geo.admin.ch/?zoom=13&amp;E=2591212.5&amp;N=1191617.125&amp;layers=ch.kantone.cadastralwebmap-farbe,ch.swisstopo.amtliches-strassenverzeichnis,ch.bfs.gebaeude_wohnungs_register,KML||https://tinyurl.com/yy7ya4g9/FR/2308_bdg_erw.kml" TargetMode="External"/><Relationship Id="rId1671" Type="http://schemas.openxmlformats.org/officeDocument/2006/relationships/hyperlink" Target="https://map.geo.admin.ch/?zoom=13&amp;E=2592340.59&amp;N=1192136.25&amp;layers=ch.kantone.cadastralwebmap-farbe,ch.swisstopo.amtliches-strassenverzeichnis,ch.bfs.gebaeude_wohnungs_register,KML||https://tinyurl.com/yy7ya4g9/FR/2308_bdg_erw.kml" TargetMode="External"/><Relationship Id="rId901" Type="http://schemas.openxmlformats.org/officeDocument/2006/relationships/hyperlink" Target="https://map.geo.admin.ch/?zoom=13&amp;E=2567945&amp;N=1173522&amp;layers=ch.kantone.cadastralwebmap-farbe,ch.swisstopo.amtliches-strassenverzeichnis,ch.bfs.gebaeude_wohnungs_register,KML||https://tinyurl.com/yy7ya4g9/FR/2236_bdg_erw.kml" TargetMode="External"/><Relationship Id="rId1117" Type="http://schemas.openxmlformats.org/officeDocument/2006/relationships/hyperlink" Target="https://map.geo.admin.ch/?zoom=13&amp;E=2576010.181&amp;N=1197741.548&amp;layers=ch.kantone.cadastralwebmap-farbe,ch.swisstopo.amtliches-strassenverzeichnis,ch.bfs.gebaeude_wohnungs_register,KML||https://tinyurl.com/yy7ya4g9/FR/2275_bdg_erw.kml" TargetMode="External"/><Relationship Id="rId1324" Type="http://schemas.openxmlformats.org/officeDocument/2006/relationships/hyperlink" Target="https://map.geo.admin.ch/?zoom=13&amp;E=2582670&amp;N=1185520&amp;layers=ch.kantone.cadastralwebmap-farbe,ch.swisstopo.amtliches-strassenverzeichnis,ch.bfs.gebaeude_wohnungs_register,KML||https://tinyurl.com/yy7ya4g9/FR/2306_bdg_erw.kml" TargetMode="External"/><Relationship Id="rId1531" Type="http://schemas.openxmlformats.org/officeDocument/2006/relationships/hyperlink" Target="https://map.geo.admin.ch/?zoom=13&amp;E=2592109.25&amp;N=1189337.625&amp;layers=ch.kantone.cadastralwebmap-farbe,ch.swisstopo.amtliches-strassenverzeichnis,ch.bfs.gebaeude_wohnungs_register,KML||https://tinyurl.com/yy7ya4g9/FR/2308_bdg_erw.kml" TargetMode="External"/><Relationship Id="rId1769" Type="http://schemas.openxmlformats.org/officeDocument/2006/relationships/hyperlink" Target="https://map.geo.admin.ch/?zoom=13&amp;E=2562313.5&amp;N=1152536.75&amp;layers=ch.kantone.cadastralwebmap-farbe,ch.swisstopo.amtliches-strassenverzeichnis,ch.bfs.gebaeude_wohnungs_register,KML||https://tinyurl.com/yy7ya4g9/FR/2325_bdg_erw.kml" TargetMode="External"/><Relationship Id="rId1976" Type="http://schemas.openxmlformats.org/officeDocument/2006/relationships/hyperlink" Target="https://map.geo.admin.ch/?zoom=13&amp;E=2559791.263&amp;N=1152203.727&amp;layers=ch.kantone.cadastralwebmap-farbe,ch.swisstopo.amtliches-strassenverzeichnis,ch.bfs.gebaeude_wohnungs_register,KML||https://tinyurl.com/yy7ya4g9/FR/2325_bdg_erw.kml" TargetMode="External"/><Relationship Id="rId30" Type="http://schemas.openxmlformats.org/officeDocument/2006/relationships/hyperlink" Target="https://map.geo.admin.ch/?zoom=13&amp;E=2560277.25&amp;N=1183551.375&amp;layers=ch.kantone.cadastralwebmap-farbe,ch.swisstopo.amtliches-strassenverzeichnis,ch.bfs.gebaeude_wohnungs_register,KML||https://tinyurl.com/yy7ya4g9/FR/2016_bdg_erw.kml" TargetMode="External"/><Relationship Id="rId1629" Type="http://schemas.openxmlformats.org/officeDocument/2006/relationships/hyperlink" Target="https://map.geo.admin.ch/?zoom=13&amp;E=2589966.75&amp;N=1189532.125&amp;layers=ch.kantone.cadastralwebmap-farbe,ch.swisstopo.amtliches-strassenverzeichnis,ch.bfs.gebaeude_wohnungs_register,KML||https://tinyurl.com/yy7ya4g9/FR/2308_bdg_erw.kml" TargetMode="External"/><Relationship Id="rId1836" Type="http://schemas.openxmlformats.org/officeDocument/2006/relationships/hyperlink" Target="https://map.geo.admin.ch/?zoom=13&amp;E=2558317.555&amp;N=1152686.934&amp;layers=ch.kantone.cadastralwebmap-farbe,ch.swisstopo.amtliches-strassenverzeichnis,ch.bfs.gebaeude_wohnungs_register,KML||https://tinyurl.com/yy7ya4g9/FR/2325_bdg_erw.kml" TargetMode="External"/><Relationship Id="rId1903" Type="http://schemas.openxmlformats.org/officeDocument/2006/relationships/hyperlink" Target="https://map.geo.admin.ch/?zoom=13&amp;E=2563107.78&amp;N=1152135.344&amp;layers=ch.kantone.cadastralwebmap-farbe,ch.swisstopo.amtliches-strassenverzeichnis,ch.bfs.gebaeude_wohnungs_register,KML||https://tinyurl.com/yy7ya4g9/FR/2325_bdg_erw.kml" TargetMode="External"/><Relationship Id="rId277" Type="http://schemas.openxmlformats.org/officeDocument/2006/relationships/hyperlink" Target="https://map.geo.admin.ch/?zoom=13&amp;E=2556656&amp;N=1167329&amp;layers=ch.kantone.cadastralwebmap-farbe,ch.swisstopo.amtliches-strassenverzeichnis,ch.bfs.gebaeude_wohnungs_register,KML||https://tinyurl.com/yy7ya4g9/FR/2099_bdg_erw.kml" TargetMode="External"/><Relationship Id="rId484" Type="http://schemas.openxmlformats.org/officeDocument/2006/relationships/hyperlink" Target="https://map.geo.admin.ch/?zoom=13&amp;E=2568613.675&amp;N=1161866.068&amp;layers=ch.kantone.cadastralwebmap-farbe,ch.swisstopo.amtliches-strassenverzeichnis,ch.bfs.gebaeude_wohnungs_register,KML||https://tinyurl.com/yy7ya4g9/FR/2125_bdg_erw.kml" TargetMode="External"/><Relationship Id="rId137" Type="http://schemas.openxmlformats.org/officeDocument/2006/relationships/hyperlink" Target="https://map.geo.admin.ch/?zoom=13&amp;E=2567380&amp;N=1189990&amp;layers=ch.kantone.cadastralwebmap-farbe,ch.swisstopo.amtliches-strassenverzeichnis,ch.bfs.gebaeude_wohnungs_register,KML||https://tinyurl.com/yy7ya4g9/FR/2053_bdg_erw.kml" TargetMode="External"/><Relationship Id="rId344" Type="http://schemas.openxmlformats.org/officeDocument/2006/relationships/hyperlink" Target="https://map.geo.admin.ch/?zoom=13&amp;E=2574020.45&amp;N=1161468.584&amp;layers=ch.kantone.cadastralwebmap-farbe,ch.swisstopo.amtliches-strassenverzeichnis,ch.bfs.gebaeude_wohnungs_register,KML||https://tinyurl.com/yy7ya4g9/FR/2124_bdg_erw.kml" TargetMode="External"/><Relationship Id="rId691" Type="http://schemas.openxmlformats.org/officeDocument/2006/relationships/hyperlink" Target="https://map.geo.admin.ch/?zoom=13&amp;E=2566700.293&amp;N=1177638.867&amp;layers=ch.kantone.cadastralwebmap-farbe,ch.swisstopo.amtliches-strassenverzeichnis,ch.bfs.gebaeude_wohnungs_register,KML||https://tinyurl.com/yy7ya4g9/FR/2177_bdg_erw.kml" TargetMode="External"/><Relationship Id="rId789" Type="http://schemas.openxmlformats.org/officeDocument/2006/relationships/hyperlink" Target="https://map.geo.admin.ch/?zoom=13&amp;E=2572461.249&amp;N=1180338.322&amp;layers=ch.kantone.cadastralwebmap-farbe,ch.swisstopo.amtliches-strassenverzeichnis,ch.bfs.gebaeude_wohnungs_register,KML||https://tinyurl.com/yy7ya4g9/FR/2211_bdg_erw.kml" TargetMode="External"/><Relationship Id="rId996" Type="http://schemas.openxmlformats.org/officeDocument/2006/relationships/hyperlink" Target="https://map.geo.admin.ch/?zoom=13&amp;E=2574011.025&amp;N=1191428.915&amp;layers=ch.kantone.cadastralwebmap-farbe,ch.swisstopo.amtliches-strassenverzeichnis,ch.bfs.gebaeude_wohnungs_register,KML||https://tinyurl.com/yy7ya4g9/FR/2254_bdg_erw.kml" TargetMode="External"/><Relationship Id="rId2025" Type="http://schemas.openxmlformats.org/officeDocument/2006/relationships/hyperlink" Target="https://map.geo.admin.ch/?zoom=13&amp;E=2558880.654&amp;N=1153298.336&amp;layers=ch.kantone.cadastralwebmap-farbe,ch.swisstopo.amtliches-strassenverzeichnis,ch.bfs.gebaeude_wohnungs_register,KML||https://tinyurl.com/yy7ya4g9/FR/2325_bdg_erw.kml" TargetMode="External"/><Relationship Id="rId551" Type="http://schemas.openxmlformats.org/officeDocument/2006/relationships/hyperlink" Target="https://map.geo.admin.ch/?zoom=13&amp;E=2567865.75&amp;N=1168003.875&amp;layers=ch.kantone.cadastralwebmap-farbe,ch.swisstopo.amtliches-strassenverzeichnis,ch.bfs.gebaeude_wohnungs_register,KML||https://tinyurl.com/yy7ya4g9/FR/2140_bdg_erw.kml" TargetMode="External"/><Relationship Id="rId649" Type="http://schemas.openxmlformats.org/officeDocument/2006/relationships/hyperlink" Target="https://map.geo.admin.ch/?zoom=13&amp;E=2574415.621&amp;N=1157066.381&amp;layers=ch.kantone.cadastralwebmap-farbe,ch.swisstopo.amtliches-strassenverzeichnis,ch.bfs.gebaeude_wohnungs_register,KML||https://tinyurl.com/yy7ya4g9/FR/2162_bdg_erw.kml" TargetMode="External"/><Relationship Id="rId856" Type="http://schemas.openxmlformats.org/officeDocument/2006/relationships/hyperlink" Target="https://map.geo.admin.ch/?zoom=13&amp;E=2573239.375&amp;N=1178659.895&amp;layers=ch.kantone.cadastralwebmap-farbe,ch.swisstopo.amtliches-strassenverzeichnis,ch.bfs.gebaeude_wohnungs_register,KML||https://tinyurl.com/yy7ya4g9/FR/2233_bdg_erw.kml" TargetMode="External"/><Relationship Id="rId1181" Type="http://schemas.openxmlformats.org/officeDocument/2006/relationships/hyperlink" Target="https://map.geo.admin.ch/?zoom=13&amp;E=2574072.14&amp;N=1200298.85&amp;layers=ch.kantone.cadastralwebmap-farbe,ch.swisstopo.amtliches-strassenverzeichnis,ch.bfs.gebaeude_wohnungs_register,KML||https://tinyurl.com/yy7ya4g9/FR/2284_bdg_erw.kml" TargetMode="External"/><Relationship Id="rId1279" Type="http://schemas.openxmlformats.org/officeDocument/2006/relationships/hyperlink" Target="https://map.geo.admin.ch/?zoom=13&amp;E=2587294.6&amp;N=1167939.1&amp;layers=ch.kantone.cadastralwebmap-farbe,ch.swisstopo.amtliches-strassenverzeichnis,ch.bfs.gebaeude_wohnungs_register,KML||https://tinyurl.com/yy7ya4g9/FR/2299_bdg_erw.kml" TargetMode="External"/><Relationship Id="rId1486" Type="http://schemas.openxmlformats.org/officeDocument/2006/relationships/hyperlink" Target="https://map.geo.admin.ch/?zoom=13&amp;E=2589544.75&amp;N=1189264.125&amp;layers=ch.kantone.cadastralwebmap-farbe,ch.swisstopo.amtliches-strassenverzeichnis,ch.bfs.gebaeude_wohnungs_register,KML||https://tinyurl.com/yy7ya4g9/FR/2308_bdg_erw.kml" TargetMode="External"/><Relationship Id="rId204" Type="http://schemas.openxmlformats.org/officeDocument/2006/relationships/hyperlink" Target="https://map.geo.admin.ch/?zoom=13&amp;E=2550643&amp;N=1185887.375&amp;layers=ch.kantone.cadastralwebmap-farbe,ch.swisstopo.amtliches-strassenverzeichnis,ch.bfs.gebaeude_wohnungs_register,KML||https://tinyurl.com/yy7ya4g9/FR/2055_bdg_erw.kml" TargetMode="External"/><Relationship Id="rId411" Type="http://schemas.openxmlformats.org/officeDocument/2006/relationships/hyperlink" Target="https://map.geo.admin.ch/?zoom=13&amp;E=2570766.025&amp;N=1162680.667&amp;layers=ch.kantone.cadastralwebmap-farbe,ch.swisstopo.amtliches-strassenverzeichnis,ch.bfs.gebaeude_wohnungs_register,KML||https://tinyurl.com/yy7ya4g9/FR/2125_bdg_erw.kml" TargetMode="External"/><Relationship Id="rId509" Type="http://schemas.openxmlformats.org/officeDocument/2006/relationships/hyperlink" Target="https://map.geo.admin.ch/?zoom=13&amp;E=2573479.416&amp;N=1165246.953&amp;layers=ch.kantone.cadastralwebmap-farbe,ch.swisstopo.amtliches-strassenverzeichnis,ch.bfs.gebaeude_wohnungs_register,KML||https://tinyurl.com/yy7ya4g9/FR/2131_bdg_erw.kml" TargetMode="External"/><Relationship Id="rId1041" Type="http://schemas.openxmlformats.org/officeDocument/2006/relationships/hyperlink" Target="https://map.geo.admin.ch/?zoom=13&amp;E=2579233.234&amp;N=1193897.709&amp;layers=ch.kantone.cadastralwebmap-farbe,ch.swisstopo.amtliches-strassenverzeichnis,ch.bfs.gebaeude_wohnungs_register,KML||https://tinyurl.com/yy7ya4g9/FR/2262_bdg_erw.kml" TargetMode="External"/><Relationship Id="rId1139" Type="http://schemas.openxmlformats.org/officeDocument/2006/relationships/hyperlink" Target="https://map.geo.admin.ch/?zoom=13&amp;E=2577985.638&amp;N=1195856.409&amp;layers=ch.kantone.cadastralwebmap-farbe,ch.swisstopo.amtliches-strassenverzeichnis,ch.bfs.gebaeude_wohnungs_register,KML||https://tinyurl.com/yy7ya4g9/FR/2275_bdg_erw.kml" TargetMode="External"/><Relationship Id="rId1346" Type="http://schemas.openxmlformats.org/officeDocument/2006/relationships/hyperlink" Target="https://map.geo.admin.ch/?zoom=13&amp;E=2590509.17&amp;N=1190024.05&amp;layers=ch.kantone.cadastralwebmap-farbe,ch.swisstopo.amtliches-strassenverzeichnis,ch.bfs.gebaeude_wohnungs_register,KML||https://tinyurl.com/yy7ya4g9/FR/2308_bdg_erw.kml" TargetMode="External"/><Relationship Id="rId1693" Type="http://schemas.openxmlformats.org/officeDocument/2006/relationships/hyperlink" Target="https://map.geo.admin.ch/?zoom=13&amp;E=2587669.971&amp;N=1190908.295&amp;layers=ch.kantone.cadastralwebmap-farbe,ch.swisstopo.amtliches-strassenverzeichnis,ch.bfs.gebaeude_wohnungs_register,KML||https://tinyurl.com/yy7ya4g9/FR/2309_bdg_erw.kml" TargetMode="External"/><Relationship Id="rId1998" Type="http://schemas.openxmlformats.org/officeDocument/2006/relationships/hyperlink" Target="https://map.geo.admin.ch/?zoom=13&amp;E=2558800.558&amp;N=1153487.096&amp;layers=ch.kantone.cadastralwebmap-farbe,ch.swisstopo.amtliches-strassenverzeichnis,ch.bfs.gebaeude_wohnungs_register,KML||https://tinyurl.com/yy7ya4g9/FR/2325_bdg_erw.kml" TargetMode="External"/><Relationship Id="rId716" Type="http://schemas.openxmlformats.org/officeDocument/2006/relationships/hyperlink" Target="https://map.geo.admin.ch/?zoom=13&amp;E=2577301.75&amp;N=1182966.625&amp;layers=ch.kantone.cadastralwebmap-farbe,ch.swisstopo.amtliches-strassenverzeichnis,ch.bfs.gebaeude_wohnungs_register,KML||https://tinyurl.com/yy7ya4g9/FR/2196_bdg_erw.kml" TargetMode="External"/><Relationship Id="rId923" Type="http://schemas.openxmlformats.org/officeDocument/2006/relationships/hyperlink" Target="https://map.geo.admin.ch/?zoom=13&amp;E=2574456.594&amp;N=1173574.281&amp;layers=ch.kantone.cadastralwebmap-farbe,ch.swisstopo.amtliches-strassenverzeichnis,ch.bfs.gebaeude_wohnungs_register,KML||https://tinyurl.com/yy7ya4g9/FR/2236_bdg_erw.kml" TargetMode="External"/><Relationship Id="rId1553" Type="http://schemas.openxmlformats.org/officeDocument/2006/relationships/hyperlink" Target="https://map.geo.admin.ch/?zoom=13&amp;E=2591546.25&amp;N=1191123.125&amp;layers=ch.kantone.cadastralwebmap-farbe,ch.swisstopo.amtliches-strassenverzeichnis,ch.bfs.gebaeude_wohnungs_register,KML||https://tinyurl.com/yy7ya4g9/FR/2308_bdg_erw.kml" TargetMode="External"/><Relationship Id="rId1760" Type="http://schemas.openxmlformats.org/officeDocument/2006/relationships/hyperlink" Target="https://map.geo.admin.ch/?zoom=13&amp;E=2559168.077&amp;N=1152152.569&amp;layers=ch.kantone.cadastralwebmap-farbe,ch.swisstopo.amtliches-strassenverzeichnis,ch.bfs.gebaeude_wohnungs_register,KML||https://tinyurl.com/yy7ya4g9/FR/2325_bdg_erw.kml" TargetMode="External"/><Relationship Id="rId1858" Type="http://schemas.openxmlformats.org/officeDocument/2006/relationships/hyperlink" Target="https://map.geo.admin.ch/?zoom=13&amp;E=2562860.168&amp;N=1152094.084&amp;layers=ch.kantone.cadastralwebmap-farbe,ch.swisstopo.amtliches-strassenverzeichnis,ch.bfs.gebaeude_wohnungs_register,KML||https://tinyurl.com/yy7ya4g9/FR/2325_bdg_erw.kml" TargetMode="External"/><Relationship Id="rId52" Type="http://schemas.openxmlformats.org/officeDocument/2006/relationships/hyperlink" Target="https://map.geo.admin.ch/?zoom=13&amp;E=2557563.739&amp;N=1181450.194&amp;layers=ch.kantone.cadastralwebmap-farbe,ch.swisstopo.amtliches-strassenverzeichnis,ch.bfs.gebaeude_wohnungs_register,KML||https://tinyurl.com/yy7ya4g9/FR/2027_bdg_erw.kml" TargetMode="External"/><Relationship Id="rId1206" Type="http://schemas.openxmlformats.org/officeDocument/2006/relationships/hyperlink" Target="https://map.geo.admin.ch/?zoom=13&amp;E=2574183.809&amp;N=1200681.402&amp;layers=ch.kantone.cadastralwebmap-farbe,ch.swisstopo.amtliches-strassenverzeichnis,ch.bfs.gebaeude_wohnungs_register,KML||https://tinyurl.com/yy7ya4g9/FR/2284_bdg_erw.kml" TargetMode="External"/><Relationship Id="rId1413" Type="http://schemas.openxmlformats.org/officeDocument/2006/relationships/hyperlink" Target="https://map.geo.admin.ch/?zoom=13&amp;E=2590557&amp;N=1190378.875&amp;layers=ch.kantone.cadastralwebmap-farbe,ch.swisstopo.amtliches-strassenverzeichnis,ch.bfs.gebaeude_wohnungs_register,KML||https://tinyurl.com/yy7ya4g9/FR/2308_bdg_erw.kml" TargetMode="External"/><Relationship Id="rId1620" Type="http://schemas.openxmlformats.org/officeDocument/2006/relationships/hyperlink" Target="https://map.geo.admin.ch/?zoom=13&amp;E=2593400.25&amp;N=1192077.625&amp;layers=ch.kantone.cadastralwebmap-farbe,ch.swisstopo.amtliches-strassenverzeichnis,ch.bfs.gebaeude_wohnungs_register,KML||https://tinyurl.com/yy7ya4g9/FR/2308_bdg_erw.kml" TargetMode="External"/><Relationship Id="rId1718" Type="http://schemas.openxmlformats.org/officeDocument/2006/relationships/hyperlink" Target="https://map.geo.admin.ch/?zoom=13&amp;E=2554716.64&amp;N=1151033.368&amp;layers=ch.kantone.cadastralwebmap-farbe,ch.swisstopo.amtliches-strassenverzeichnis,ch.bfs.gebaeude_wohnungs_register,KML||https://tinyurl.com/yy7ya4g9/FR/2321_bdg_erw.kml" TargetMode="External"/><Relationship Id="rId1925" Type="http://schemas.openxmlformats.org/officeDocument/2006/relationships/hyperlink" Target="https://map.geo.admin.ch/?zoom=13&amp;E=2558456.275&amp;N=1152910.065&amp;layers=ch.kantone.cadastralwebmap-farbe,ch.swisstopo.amtliches-strassenverzeichnis,ch.bfs.gebaeude_wohnungs_register,KML||https://tinyurl.com/yy7ya4g9/FR/2325_bdg_erw.kml" TargetMode="External"/><Relationship Id="rId299" Type="http://schemas.openxmlformats.org/officeDocument/2006/relationships/hyperlink" Target="https://map.geo.admin.ch/?zoom=13&amp;E=2560709.378&amp;N=1166448.58&amp;layers=ch.kantone.cadastralwebmap-farbe,ch.swisstopo.amtliches-strassenverzeichnis,ch.bfs.gebaeude_wohnungs_register,KML||https://tinyurl.com/yy7ya4g9/FR/2113_bdg_erw.kml" TargetMode="External"/><Relationship Id="rId159" Type="http://schemas.openxmlformats.org/officeDocument/2006/relationships/hyperlink" Target="https://map.geo.admin.ch/?zoom=13&amp;E=2555332.714&amp;N=1189040.304&amp;layers=ch.kantone.cadastralwebmap-farbe,ch.swisstopo.amtliches-strassenverzeichnis,ch.bfs.gebaeude_wohnungs_register,KML||https://tinyurl.com/yy7ya4g9/FR/2054_bdg_erw.kml" TargetMode="External"/><Relationship Id="rId366" Type="http://schemas.openxmlformats.org/officeDocument/2006/relationships/hyperlink" Target="https://map.geo.admin.ch/?zoom=13&amp;E=2573750.655&amp;N=1162172.148&amp;layers=ch.kantone.cadastralwebmap-farbe,ch.swisstopo.amtliches-strassenverzeichnis,ch.bfs.gebaeude_wohnungs_register,KML||https://tinyurl.com/yy7ya4g9/FR/2124_bdg_erw.kml" TargetMode="External"/><Relationship Id="rId573" Type="http://schemas.openxmlformats.org/officeDocument/2006/relationships/hyperlink" Target="https://map.geo.admin.ch/?zoom=13&amp;E=2570492.96&amp;N=1164982.705&amp;layers=ch.kantone.cadastralwebmap-farbe,ch.swisstopo.amtliches-strassenverzeichnis,ch.bfs.gebaeude_wohnungs_register,KML||https://tinyurl.com/yy7ya4g9/FR/2148_bdg_erw.kml" TargetMode="External"/><Relationship Id="rId780" Type="http://schemas.openxmlformats.org/officeDocument/2006/relationships/hyperlink" Target="https://map.geo.admin.ch/?zoom=13&amp;E=2571152.704&amp;N=1179416.38&amp;layers=ch.kantone.cadastralwebmap-farbe,ch.swisstopo.amtliches-strassenverzeichnis,ch.bfs.gebaeude_wohnungs_register,KML||https://tinyurl.com/yy7ya4g9/FR/2211_bdg_erw.kml" TargetMode="External"/><Relationship Id="rId2047" Type="http://schemas.openxmlformats.org/officeDocument/2006/relationships/hyperlink" Target="https://map.geo.admin.ch/?zoom=13&amp;E=2559826.937&amp;N=1151836.809&amp;layers=ch.kantone.cadastralwebmap-farbe,ch.swisstopo.amtliches-strassenverzeichnis,ch.bfs.gebaeude_wohnungs_register,KML||https://tinyurl.com/yy7ya4g9/FR/2325_bdg_erw.kml" TargetMode="External"/><Relationship Id="rId226" Type="http://schemas.openxmlformats.org/officeDocument/2006/relationships/hyperlink" Target="https://map.geo.admin.ch/?zoom=13&amp;E=2551931.549&amp;N=1161498.741&amp;layers=ch.kantone.cadastralwebmap-farbe,ch.swisstopo.amtliches-strassenverzeichnis,ch.bfs.gebaeude_wohnungs_register,KML||https://tinyurl.com/yy7ya4g9/FR/2072_bdg_erw.kml" TargetMode="External"/><Relationship Id="rId433" Type="http://schemas.openxmlformats.org/officeDocument/2006/relationships/hyperlink" Target="https://map.geo.admin.ch/?zoom=13&amp;E=2571270.617&amp;N=1161930.183&amp;layers=ch.kantone.cadastralwebmap-farbe,ch.swisstopo.amtliches-strassenverzeichnis,ch.bfs.gebaeude_wohnungs_register,KML||https://tinyurl.com/yy7ya4g9/FR/2125_bdg_erw.kml" TargetMode="External"/><Relationship Id="rId878" Type="http://schemas.openxmlformats.org/officeDocument/2006/relationships/hyperlink" Target="https://map.geo.admin.ch/?zoom=13&amp;E=2576862&amp;N=1187094&amp;layers=ch.kantone.cadastralwebmap-farbe,ch.swisstopo.amtliches-strassenverzeichnis,ch.bfs.gebaeude_wohnungs_register,KML||https://tinyurl.com/yy7ya4g9/FR/2235_bdg_erw.kml" TargetMode="External"/><Relationship Id="rId1063" Type="http://schemas.openxmlformats.org/officeDocument/2006/relationships/hyperlink" Target="https://map.geo.admin.ch/?zoom=13&amp;E=2581342&amp;N=1203010.625&amp;layers=ch.kantone.cadastralwebmap-farbe,ch.swisstopo.amtliches-strassenverzeichnis,ch.bfs.gebaeude_wohnungs_register,KML||https://tinyurl.com/yy7ya4g9/FR/2265_bdg_erw.kml" TargetMode="External"/><Relationship Id="rId1270" Type="http://schemas.openxmlformats.org/officeDocument/2006/relationships/hyperlink" Target="https://map.geo.admin.ch/?zoom=13&amp;E=2583843.69&amp;N=1193666.627&amp;layers=ch.kantone.cadastralwebmap-farbe,ch.swisstopo.amtliches-strassenverzeichnis,ch.bfs.gebaeude_wohnungs_register,KML||https://tinyurl.com/yy7ya4g9/FR/2295_bdg_erw.kml" TargetMode="External"/><Relationship Id="rId640" Type="http://schemas.openxmlformats.org/officeDocument/2006/relationships/hyperlink" Target="https://map.geo.admin.ch/?zoom=13&amp;E=2572854&amp;N=1157162.25&amp;layers=ch.kantone.cadastralwebmap-farbe,ch.swisstopo.amtliches-strassenverzeichnis,ch.bfs.gebaeude_wohnungs_register,KML||https://tinyurl.com/yy7ya4g9/FR/2162_bdg_erw.kml" TargetMode="External"/><Relationship Id="rId738" Type="http://schemas.openxmlformats.org/officeDocument/2006/relationships/hyperlink" Target="https://map.geo.admin.ch/?zoom=13&amp;E=2578683.95&amp;N=1180924.022&amp;layers=ch.kantone.cadastralwebmap-farbe,ch.swisstopo.amtliches-strassenverzeichnis,ch.bfs.gebaeude_wohnungs_register,KML||https://tinyurl.com/yy7ya4g9/FR/2206_bdg_erw.kml" TargetMode="External"/><Relationship Id="rId945" Type="http://schemas.openxmlformats.org/officeDocument/2006/relationships/hyperlink" Target="https://map.geo.admin.ch/?zoom=13&amp;E=2577791&amp;N=1177851&amp;layers=ch.kantone.cadastralwebmap-farbe,ch.swisstopo.amtliches-strassenverzeichnis,ch.bfs.gebaeude_wohnungs_register,KML||https://tinyurl.com/yy7ya4g9/FR/2238_bdg_erw.kml" TargetMode="External"/><Relationship Id="rId1368" Type="http://schemas.openxmlformats.org/officeDocument/2006/relationships/hyperlink" Target="https://map.geo.admin.ch/?zoom=13&amp;E=2591809.22&amp;N=1191227.11&amp;layers=ch.kantone.cadastralwebmap-farbe,ch.swisstopo.amtliches-strassenverzeichnis,ch.bfs.gebaeude_wohnungs_register,KML||https://tinyurl.com/yy7ya4g9/FR/2308_bdg_erw.kml" TargetMode="External"/><Relationship Id="rId1575" Type="http://schemas.openxmlformats.org/officeDocument/2006/relationships/hyperlink" Target="https://map.geo.admin.ch/?zoom=13&amp;E=2590824&amp;N=1190259.625&amp;layers=ch.kantone.cadastralwebmap-farbe,ch.swisstopo.amtliches-strassenverzeichnis,ch.bfs.gebaeude_wohnungs_register,KML||https://tinyurl.com/yy7ya4g9/FR/2308_bdg_erw.kml" TargetMode="External"/><Relationship Id="rId1782" Type="http://schemas.openxmlformats.org/officeDocument/2006/relationships/hyperlink" Target="https://map.geo.admin.ch/?zoom=13&amp;E=2557978.215&amp;N=1152478.864&amp;layers=ch.kantone.cadastralwebmap-farbe,ch.swisstopo.amtliches-strassenverzeichnis,ch.bfs.gebaeude_wohnungs_register,KML||https://tinyurl.com/yy7ya4g9/FR/2325_bdg_erw.kml" TargetMode="External"/><Relationship Id="rId74" Type="http://schemas.openxmlformats.org/officeDocument/2006/relationships/hyperlink" Target="https://map.geo.admin.ch/?zoom=13&amp;E=2551050&amp;N=1176010&amp;layers=ch.kantone.cadastralwebmap-farbe,ch.swisstopo.amtliches-strassenverzeichnis,ch.bfs.gebaeude_wohnungs_register,KML||https://tinyurl.com/yy7ya4g9/FR/2038_bdg_erw.kml" TargetMode="External"/><Relationship Id="rId500" Type="http://schemas.openxmlformats.org/officeDocument/2006/relationships/hyperlink" Target="https://map.geo.admin.ch/?zoom=13&amp;E=2574572.6&amp;N=1165864.375&amp;layers=ch.kantone.cadastralwebmap-farbe,ch.swisstopo.amtliches-strassenverzeichnis,ch.bfs.gebaeude_wohnungs_register,KML||https://tinyurl.com/yy7ya4g9/FR/2129_bdg_erw.kml" TargetMode="External"/><Relationship Id="rId805" Type="http://schemas.openxmlformats.org/officeDocument/2006/relationships/hyperlink" Target="https://map.geo.admin.ch/?zoom=13&amp;E=2579888.814&amp;N=1177265.158&amp;layers=ch.kantone.cadastralwebmap-farbe,ch.swisstopo.amtliches-strassenverzeichnis,ch.bfs.gebaeude_wohnungs_register,KML||https://tinyurl.com/yy7ya4g9/FR/2220_bdg_erw.kml" TargetMode="External"/><Relationship Id="rId1130" Type="http://schemas.openxmlformats.org/officeDocument/2006/relationships/hyperlink" Target="https://map.geo.admin.ch/?zoom=13&amp;E=2577693.68&amp;N=1197252.761&amp;layers=ch.kantone.cadastralwebmap-farbe,ch.swisstopo.amtliches-strassenverzeichnis,ch.bfs.gebaeude_wohnungs_register,KML||https://tinyurl.com/yy7ya4g9/FR/2275_bdg_erw.kml" TargetMode="External"/><Relationship Id="rId1228" Type="http://schemas.openxmlformats.org/officeDocument/2006/relationships/hyperlink" Target="https://map.geo.admin.ch/?zoom=13&amp;E=2580849.547&amp;N=1188847.997&amp;layers=ch.kantone.cadastralwebmap-farbe,ch.swisstopo.amtliches-strassenverzeichnis,ch.bfs.gebaeude_wohnungs_register,KML||https://tinyurl.com/yy7ya4g9/FR/2293_bdg_erw.kml" TargetMode="External"/><Relationship Id="rId1435" Type="http://schemas.openxmlformats.org/officeDocument/2006/relationships/hyperlink" Target="https://map.geo.admin.ch/?zoom=13&amp;E=2591616.5&amp;N=1191209.625&amp;layers=ch.kantone.cadastralwebmap-farbe,ch.swisstopo.amtliches-strassenverzeichnis,ch.bfs.gebaeude_wohnungs_register,KML||https://tinyurl.com/yy7ya4g9/FR/2308_bdg_erw.kml" TargetMode="External"/><Relationship Id="rId1642" Type="http://schemas.openxmlformats.org/officeDocument/2006/relationships/hyperlink" Target="https://map.geo.admin.ch/?zoom=13&amp;E=2590410.25&amp;N=1190270.125&amp;layers=ch.kantone.cadastralwebmap-farbe,ch.swisstopo.amtliches-strassenverzeichnis,ch.bfs.gebaeude_wohnungs_register,KML||https://tinyurl.com/yy7ya4g9/FR/2308_bdg_erw.kml" TargetMode="External"/><Relationship Id="rId1947" Type="http://schemas.openxmlformats.org/officeDocument/2006/relationships/hyperlink" Target="https://map.geo.admin.ch/?zoom=13&amp;E=2563067.618&amp;N=1151423.692&amp;layers=ch.kantone.cadastralwebmap-farbe,ch.swisstopo.amtliches-strassenverzeichnis,ch.bfs.gebaeude_wohnungs_register,KML||https://tinyurl.com/yy7ya4g9/FR/2325_bdg_erw.kml" TargetMode="External"/><Relationship Id="rId1502" Type="http://schemas.openxmlformats.org/officeDocument/2006/relationships/hyperlink" Target="https://map.geo.admin.ch/?zoom=13&amp;E=2590582.5&amp;N=1190239.875&amp;layers=ch.kantone.cadastralwebmap-farbe,ch.swisstopo.amtliches-strassenverzeichnis,ch.bfs.gebaeude_wohnungs_register,KML||https://tinyurl.com/yy7ya4g9/FR/2308_bdg_erw.kml" TargetMode="External"/><Relationship Id="rId1807" Type="http://schemas.openxmlformats.org/officeDocument/2006/relationships/hyperlink" Target="https://map.geo.admin.ch/?zoom=13&amp;E=2558158.116&amp;N=1153030.245&amp;layers=ch.kantone.cadastralwebmap-farbe,ch.swisstopo.amtliches-strassenverzeichnis,ch.bfs.gebaeude_wohnungs_register,KML||https://tinyurl.com/yy7ya4g9/FR/2325_bdg_erw.kml" TargetMode="External"/><Relationship Id="rId290" Type="http://schemas.openxmlformats.org/officeDocument/2006/relationships/hyperlink" Target="https://map.geo.admin.ch/?zoom=13&amp;E=2553546.722&amp;N=1165279.774&amp;layers=ch.kantone.cadastralwebmap-farbe,ch.swisstopo.amtliches-strassenverzeichnis,ch.bfs.gebaeude_wohnungs_register,KML||https://tinyurl.com/yy7ya4g9/FR/2102_bdg_erw.kml" TargetMode="External"/><Relationship Id="rId388" Type="http://schemas.openxmlformats.org/officeDocument/2006/relationships/hyperlink" Target="https://map.geo.admin.ch/?zoom=13&amp;E=2570638.795&amp;N=1163198.407&amp;layers=ch.kantone.cadastralwebmap-farbe,ch.swisstopo.amtliches-strassenverzeichnis,ch.bfs.gebaeude_wohnungs_register,KML||https://tinyurl.com/yy7ya4g9/FR/2125_bdg_erw.kml" TargetMode="External"/><Relationship Id="rId2069" Type="http://schemas.openxmlformats.org/officeDocument/2006/relationships/hyperlink" Target="https://map.geo.admin.ch/?zoom=13&amp;E=2557192.616&amp;N=1153098.284&amp;layers=ch.kantone.cadastralwebmap-farbe,ch.swisstopo.amtliches-strassenverzeichnis,ch.bfs.gebaeude_wohnungs_register,KML||https://tinyurl.com/yy7ya4g9/FR/2333_bdg_erw.kml" TargetMode="External"/><Relationship Id="rId150" Type="http://schemas.openxmlformats.org/officeDocument/2006/relationships/hyperlink" Target="https://map.geo.admin.ch/?zoom=13&amp;E=2555300&amp;N=1188460&amp;layers=ch.kantone.cadastralwebmap-farbe,ch.swisstopo.amtliches-strassenverzeichnis,ch.bfs.gebaeude_wohnungs_register,KML||https://tinyurl.com/yy7ya4g9/FR/2054_bdg_erw.kml" TargetMode="External"/><Relationship Id="rId595" Type="http://schemas.openxmlformats.org/officeDocument/2006/relationships/hyperlink" Target="https://map.geo.admin.ch/?zoom=13&amp;E=2571158.016&amp;N=1165706.731&amp;layers=ch.kantone.cadastralwebmap-farbe,ch.swisstopo.amtliches-strassenverzeichnis,ch.bfs.gebaeude_wohnungs_register,KML||https://tinyurl.com/yy7ya4g9/FR/2148_bdg_erw.kml" TargetMode="External"/><Relationship Id="rId248" Type="http://schemas.openxmlformats.org/officeDocument/2006/relationships/hyperlink" Target="https://map.geo.admin.ch/?zoom=13&amp;E=2558969.397&amp;N=1170360.972&amp;layers=ch.kantone.cadastralwebmap-farbe,ch.swisstopo.amtliches-strassenverzeichnis,ch.bfs.gebaeude_wohnungs_register,KML||https://tinyurl.com/yy7ya4g9/FR/2096_bdg_erw.kml" TargetMode="External"/><Relationship Id="rId455" Type="http://schemas.openxmlformats.org/officeDocument/2006/relationships/hyperlink" Target="https://map.geo.admin.ch/?zoom=13&amp;E=2571961.82&amp;N=1163495.99&amp;layers=ch.kantone.cadastralwebmap-farbe,ch.swisstopo.amtliches-strassenverzeichnis,ch.bfs.gebaeude_wohnungs_register,KML||https://tinyurl.com/yy7ya4g9/FR/2125_bdg_erw.kml" TargetMode="External"/><Relationship Id="rId662" Type="http://schemas.openxmlformats.org/officeDocument/2006/relationships/hyperlink" Target="https://map.geo.admin.ch/?zoom=13&amp;E=2579570&amp;N=1163315&amp;layers=ch.kantone.cadastralwebmap-farbe,ch.swisstopo.amtliches-strassenverzeichnis,ch.bfs.gebaeude_wohnungs_register,KML||https://tinyurl.com/yy7ya4g9/FR/2163_bdg_erw.kml" TargetMode="External"/><Relationship Id="rId1085" Type="http://schemas.openxmlformats.org/officeDocument/2006/relationships/hyperlink" Target="https://map.geo.admin.ch/?zoom=13&amp;E=2581429.689&amp;N=1203043.858&amp;layers=ch.kantone.cadastralwebmap-farbe,ch.swisstopo.amtliches-strassenverzeichnis,ch.bfs.gebaeude_wohnungs_register,KML||https://tinyurl.com/yy7ya4g9/FR/2265_bdg_erw.kml" TargetMode="External"/><Relationship Id="rId1292" Type="http://schemas.openxmlformats.org/officeDocument/2006/relationships/hyperlink" Target="https://map.geo.admin.ch/?zoom=13&amp;E=2588992.1&amp;N=1178714.897&amp;layers=ch.kantone.cadastralwebmap-farbe,ch.swisstopo.amtliches-strassenverzeichnis,ch.bfs.gebaeude_wohnungs_register,KML||https://tinyurl.com/yy7ya4g9/FR/2299_bdg_erw.kml" TargetMode="External"/><Relationship Id="rId108" Type="http://schemas.openxmlformats.org/officeDocument/2006/relationships/hyperlink" Target="https://map.geo.admin.ch/?zoom=13&amp;E=2565567&amp;N=1188682&amp;layers=ch.kantone.cadastralwebmap-farbe,ch.swisstopo.amtliches-strassenverzeichnis,ch.bfs.gebaeude_wohnungs_register,KML||https://tinyurl.com/yy7ya4g9/FR/2053_bdg_erw.kml" TargetMode="External"/><Relationship Id="rId315" Type="http://schemas.openxmlformats.org/officeDocument/2006/relationships/hyperlink" Target="https://map.geo.admin.ch/?zoom=13&amp;E=2563557.681&amp;N=1179950.439&amp;layers=ch.kantone.cadastralwebmap-farbe,ch.swisstopo.amtliches-strassenverzeichnis,ch.bfs.gebaeude_wohnungs_register,KML||https://tinyurl.com/yy7ya4g9/FR/2115_bdg_erw.kml" TargetMode="External"/><Relationship Id="rId522" Type="http://schemas.openxmlformats.org/officeDocument/2006/relationships/hyperlink" Target="https://map.geo.admin.ch/?zoom=13&amp;E=2566896.604&amp;N=1158089.689&amp;layers=ch.kantone.cadastralwebmap-farbe,ch.swisstopo.amtliches-strassenverzeichnis,ch.bfs.gebaeude_wohnungs_register,KML||https://tinyurl.com/yy7ya4g9/FR/2135_bdg_erw.kml" TargetMode="External"/><Relationship Id="rId967" Type="http://schemas.openxmlformats.org/officeDocument/2006/relationships/hyperlink" Target="https://map.geo.admin.ch/?zoom=13&amp;E=2575910.881&amp;N=1189856.149&amp;layers=ch.kantone.cadastralwebmap-farbe,ch.swisstopo.amtliches-strassenverzeichnis,ch.bfs.gebaeude_wohnungs_register,KML||https://tinyurl.com/yy7ya4g9/FR/2254_bdg_erw.kml" TargetMode="External"/><Relationship Id="rId1152" Type="http://schemas.openxmlformats.org/officeDocument/2006/relationships/hyperlink" Target="https://map.geo.admin.ch/?zoom=13&amp;E=2578482.937&amp;N=1199959.161&amp;layers=ch.kantone.cadastralwebmap-farbe,ch.swisstopo.amtliches-strassenverzeichnis,ch.bfs.gebaeude_wohnungs_register,KML||https://tinyurl.com/yy7ya4g9/FR/2275_bdg_erw.kml" TargetMode="External"/><Relationship Id="rId1597" Type="http://schemas.openxmlformats.org/officeDocument/2006/relationships/hyperlink" Target="https://map.geo.admin.ch/?zoom=13&amp;E=2591888.5&amp;N=1191132.875&amp;layers=ch.kantone.cadastralwebmap-farbe,ch.swisstopo.amtliches-strassenverzeichnis,ch.bfs.gebaeude_wohnungs_register,KML||https://tinyurl.com/yy7ya4g9/FR/2308_bdg_erw.kml" TargetMode="External"/><Relationship Id="rId96" Type="http://schemas.openxmlformats.org/officeDocument/2006/relationships/hyperlink" Target="https://map.geo.admin.ch/?zoom=13&amp;E=2556692.664&amp;N=1185332.505&amp;layers=ch.kantone.cadastralwebmap-farbe,ch.swisstopo.amtliches-strassenverzeichnis,ch.bfs.gebaeude_wohnungs_register,KML||https://tinyurl.com/yy7ya4g9/FR/2050_bdg_erw.kml" TargetMode="External"/><Relationship Id="rId827" Type="http://schemas.openxmlformats.org/officeDocument/2006/relationships/hyperlink" Target="https://map.geo.admin.ch/?zoom=13&amp;E=2577339&amp;N=1182350&amp;layers=ch.kantone.cadastralwebmap-farbe,ch.swisstopo.amtliches-strassenverzeichnis,ch.bfs.gebaeude_wohnungs_register,KML||https://tinyurl.com/yy7ya4g9/FR/2228_bdg_erw.kml" TargetMode="External"/><Relationship Id="rId1012" Type="http://schemas.openxmlformats.org/officeDocument/2006/relationships/hyperlink" Target="https://map.geo.admin.ch/?zoom=13&amp;E=2573519.826&amp;N=1196569.316&amp;layers=ch.kantone.cadastralwebmap-farbe,ch.swisstopo.amtliches-strassenverzeichnis,ch.bfs.gebaeude_wohnungs_register,KML||https://tinyurl.com/yy7ya4g9/FR/2261_bdg_erw.kml" TargetMode="External"/><Relationship Id="rId1457" Type="http://schemas.openxmlformats.org/officeDocument/2006/relationships/hyperlink" Target="https://map.geo.admin.ch/?zoom=13&amp;E=2590715.5&amp;N=1192112.375&amp;layers=ch.kantone.cadastralwebmap-farbe,ch.swisstopo.amtliches-strassenverzeichnis,ch.bfs.gebaeude_wohnungs_register,KML||https://tinyurl.com/yy7ya4g9/FR/2308_bdg_erw.kml" TargetMode="External"/><Relationship Id="rId1664" Type="http://schemas.openxmlformats.org/officeDocument/2006/relationships/hyperlink" Target="https://map.geo.admin.ch/?zoom=13&amp;E=2591426.5&amp;N=1191668.125&amp;layers=ch.kantone.cadastralwebmap-farbe,ch.swisstopo.amtliches-strassenverzeichnis,ch.bfs.gebaeude_wohnungs_register,KML||https://tinyurl.com/yy7ya4g9/FR/2308_bdg_erw.kml" TargetMode="External"/><Relationship Id="rId1871" Type="http://schemas.openxmlformats.org/officeDocument/2006/relationships/hyperlink" Target="https://map.geo.admin.ch/?zoom=13&amp;E=2563407.503&amp;N=1151904.911&amp;layers=ch.kantone.cadastralwebmap-farbe,ch.swisstopo.amtliches-strassenverzeichnis,ch.bfs.gebaeude_wohnungs_register,KML||https://tinyurl.com/yy7ya4g9/FR/2325_bdg_erw.kml" TargetMode="External"/><Relationship Id="rId1317" Type="http://schemas.openxmlformats.org/officeDocument/2006/relationships/hyperlink" Target="https://map.geo.admin.ch/?zoom=13&amp;E=2586508.253&amp;N=1190017.389&amp;layers=ch.kantone.cadastralwebmap-farbe,ch.swisstopo.amtliches-strassenverzeichnis,ch.bfs.gebaeude_wohnungs_register,KML||https://tinyurl.com/yy7ya4g9/FR/2305_bdg_erw.kml" TargetMode="External"/><Relationship Id="rId1524" Type="http://schemas.openxmlformats.org/officeDocument/2006/relationships/hyperlink" Target="https://map.geo.admin.ch/?zoom=13&amp;E=2590568.5&amp;N=1190384.125&amp;layers=ch.kantone.cadastralwebmap-farbe,ch.swisstopo.amtliches-strassenverzeichnis,ch.bfs.gebaeude_wohnungs_register,KML||https://tinyurl.com/yy7ya4g9/FR/2308_bdg_erw.kml" TargetMode="External"/><Relationship Id="rId1731" Type="http://schemas.openxmlformats.org/officeDocument/2006/relationships/hyperlink" Target="https://map.geo.admin.ch/?zoom=13&amp;E=2555366.424&amp;N=1152692.9&amp;layers=ch.kantone.cadastralwebmap-farbe,ch.swisstopo.amtliches-strassenverzeichnis,ch.bfs.gebaeude_wohnungs_register,KML||https://tinyurl.com/yy7ya4g9/FR/2323_bdg_erw.kml" TargetMode="External"/><Relationship Id="rId1969" Type="http://schemas.openxmlformats.org/officeDocument/2006/relationships/hyperlink" Target="https://map.geo.admin.ch/?zoom=13&amp;E=2560898.251&amp;N=1150728.719&amp;layers=ch.kantone.cadastralwebmap-farbe,ch.swisstopo.amtliches-strassenverzeichnis,ch.bfs.gebaeude_wohnungs_register,KML||https://tinyurl.com/yy7ya4g9/FR/2325_bdg_erw.kml" TargetMode="External"/><Relationship Id="rId23" Type="http://schemas.openxmlformats.org/officeDocument/2006/relationships/hyperlink" Target="https://map.geo.admin.ch/?zoom=13&amp;E=2558208.297&amp;N=1184958.653&amp;layers=ch.kantone.cadastralwebmap-farbe,ch.swisstopo.amtliches-strassenverzeichnis,ch.bfs.gebaeude_wohnungs_register,KML||https://tinyurl.com/yy7ya4g9/FR/2011_bdg_erw.kml" TargetMode="External"/><Relationship Id="rId1829" Type="http://schemas.openxmlformats.org/officeDocument/2006/relationships/hyperlink" Target="https://map.geo.admin.ch/?zoom=13&amp;E=2561353.29&amp;N=1153213.913&amp;layers=ch.kantone.cadastralwebmap-farbe,ch.swisstopo.amtliches-strassenverzeichnis,ch.bfs.gebaeude_wohnungs_register,KML||https://tinyurl.com/yy7ya4g9/FR/2325_bdg_erw.kml" TargetMode="External"/><Relationship Id="rId172" Type="http://schemas.openxmlformats.org/officeDocument/2006/relationships/hyperlink" Target="https://map.geo.admin.ch/?zoom=13&amp;E=2555546&amp;N=1189032&amp;layers=ch.kantone.cadastralwebmap-farbe,ch.swisstopo.amtliches-strassenverzeichnis,ch.bfs.gebaeude_wohnungs_register,KML||https://tinyurl.com/yy7ya4g9/FR/2054_bdg_erw.kml" TargetMode="External"/><Relationship Id="rId477" Type="http://schemas.openxmlformats.org/officeDocument/2006/relationships/hyperlink" Target="https://map.geo.admin.ch/?zoom=13&amp;E=2568626.649&amp;N=1160924.781&amp;layers=ch.kantone.cadastralwebmap-farbe,ch.swisstopo.amtliches-strassenverzeichnis,ch.bfs.gebaeude_wohnungs_register,KML||https://tinyurl.com/yy7ya4g9/FR/2125_bdg_erw.kml" TargetMode="External"/><Relationship Id="rId684" Type="http://schemas.openxmlformats.org/officeDocument/2006/relationships/hyperlink" Target="https://map.geo.admin.ch/?zoom=13&amp;E=2574764&amp;N=1185668&amp;layers=ch.kantone.cadastralwebmap-farbe,ch.swisstopo.amtliches-strassenverzeichnis,ch.bfs.gebaeude_wohnungs_register,KML||https://tinyurl.com/yy7ya4g9/FR/2175_bdg_erw.kml" TargetMode="External"/><Relationship Id="rId2060" Type="http://schemas.openxmlformats.org/officeDocument/2006/relationships/hyperlink" Target="https://map.geo.admin.ch/?zoom=13&amp;E=2553248.636&amp;N=1152473.382&amp;layers=ch.kantone.cadastralwebmap-farbe,ch.swisstopo.amtliches-strassenverzeichnis,ch.bfs.gebaeude_wohnungs_register,KML||https://tinyurl.com/yy7ya4g9/FR/2328_bdg_erw.kml" TargetMode="External"/><Relationship Id="rId337" Type="http://schemas.openxmlformats.org/officeDocument/2006/relationships/hyperlink" Target="https://map.geo.admin.ch/?zoom=13&amp;E=2572701.486&amp;N=1172775.425&amp;layers=ch.kantone.cadastralwebmap-farbe,ch.swisstopo.amtliches-strassenverzeichnis,ch.bfs.gebaeude_wohnungs_register,KML||https://tinyurl.com/yy7ya4g9/FR/2122_bdg_erw.kml" TargetMode="External"/><Relationship Id="rId891" Type="http://schemas.openxmlformats.org/officeDocument/2006/relationships/hyperlink" Target="https://map.geo.admin.ch/?zoom=13&amp;E=2570251.843&amp;N=1173051.899&amp;layers=ch.kantone.cadastralwebmap-farbe,ch.swisstopo.amtliches-strassenverzeichnis,ch.bfs.gebaeude_wohnungs_register,KML||https://tinyurl.com/yy7ya4g9/FR/2236_bdg_erw.kml" TargetMode="External"/><Relationship Id="rId989" Type="http://schemas.openxmlformats.org/officeDocument/2006/relationships/hyperlink" Target="https://map.geo.admin.ch/?zoom=13&amp;E=2576280&amp;N=1190780&amp;layers=ch.kantone.cadastralwebmap-farbe,ch.swisstopo.amtliches-strassenverzeichnis,ch.bfs.gebaeude_wohnungs_register,KML||https://tinyurl.com/yy7ya4g9/FR/2254_bdg_erw.kml" TargetMode="External"/><Relationship Id="rId2018" Type="http://schemas.openxmlformats.org/officeDocument/2006/relationships/hyperlink" Target="https://map.geo.admin.ch/?zoom=13&amp;E=2558988.545&amp;N=1153352.555&amp;layers=ch.kantone.cadastralwebmap-farbe,ch.swisstopo.amtliches-strassenverzeichnis,ch.bfs.gebaeude_wohnungs_register,KML||https://tinyurl.com/yy7ya4g9/FR/2325_bdg_erw.kml" TargetMode="External"/><Relationship Id="rId544" Type="http://schemas.openxmlformats.org/officeDocument/2006/relationships/hyperlink" Target="https://map.geo.admin.ch/?zoom=13&amp;E=2584616&amp;N=1160862&amp;layers=ch.kantone.cadastralwebmap-farbe,ch.swisstopo.amtliches-strassenverzeichnis,ch.bfs.gebaeude_wohnungs_register,KML||https://tinyurl.com/yy7ya4g9/FR/2138_bdg_erw.kml" TargetMode="External"/><Relationship Id="rId751" Type="http://schemas.openxmlformats.org/officeDocument/2006/relationships/hyperlink" Target="https://map.geo.admin.ch/?zoom=13&amp;E=2577651.419&amp;N=1181009.517&amp;layers=ch.kantone.cadastralwebmap-farbe,ch.swisstopo.amtliches-strassenverzeichnis,ch.bfs.gebaeude_wohnungs_register,KML||https://tinyurl.com/yy7ya4g9/FR/2206_bdg_erw.kml" TargetMode="External"/><Relationship Id="rId849" Type="http://schemas.openxmlformats.org/officeDocument/2006/relationships/hyperlink" Target="https://map.geo.admin.ch/?zoom=13&amp;E=2576927.911&amp;N=1183717.051&amp;layers=ch.kantone.cadastralwebmap-farbe,ch.swisstopo.amtliches-strassenverzeichnis,ch.bfs.gebaeude_wohnungs_register,KML||https://tinyurl.com/yy7ya4g9/FR/2228_bdg_erw.kml" TargetMode="External"/><Relationship Id="rId1174" Type="http://schemas.openxmlformats.org/officeDocument/2006/relationships/hyperlink" Target="https://map.geo.admin.ch/?zoom=13&amp;E=2574057&amp;N=1200298&amp;layers=ch.kantone.cadastralwebmap-farbe,ch.swisstopo.amtliches-strassenverzeichnis,ch.bfs.gebaeude_wohnungs_register,KML||https://tinyurl.com/yy7ya4g9/FR/2284_bdg_erw.kml" TargetMode="External"/><Relationship Id="rId1381" Type="http://schemas.openxmlformats.org/officeDocument/2006/relationships/hyperlink" Target="https://map.geo.admin.ch/?zoom=13&amp;E=2590732.5&amp;N=1190704.125&amp;layers=ch.kantone.cadastralwebmap-farbe,ch.swisstopo.amtliches-strassenverzeichnis,ch.bfs.gebaeude_wohnungs_register,KML||https://tinyurl.com/yy7ya4g9/FR/2308_bdg_erw.kml" TargetMode="External"/><Relationship Id="rId1479" Type="http://schemas.openxmlformats.org/officeDocument/2006/relationships/hyperlink" Target="https://map.geo.admin.ch/?zoom=13&amp;E=2590660&amp;N=1190791.375&amp;layers=ch.kantone.cadastralwebmap-farbe,ch.swisstopo.amtliches-strassenverzeichnis,ch.bfs.gebaeude_wohnungs_register,KML||https://tinyurl.com/yy7ya4g9/FR/2308_bdg_erw.kml" TargetMode="External"/><Relationship Id="rId1686" Type="http://schemas.openxmlformats.org/officeDocument/2006/relationships/hyperlink" Target="https://map.geo.admin.ch/?zoom=13&amp;E=2587565&amp;N=1190774&amp;layers=ch.kantone.cadastralwebmap-farbe,ch.swisstopo.amtliches-strassenverzeichnis,ch.bfs.gebaeude_wohnungs_register,KML||https://tinyurl.com/yy7ya4g9/FR/2309_bdg_erw.kml" TargetMode="External"/><Relationship Id="rId404" Type="http://schemas.openxmlformats.org/officeDocument/2006/relationships/hyperlink" Target="https://map.geo.admin.ch/?zoom=13&amp;E=2571252&amp;N=1161928&amp;layers=ch.kantone.cadastralwebmap-farbe,ch.swisstopo.amtliches-strassenverzeichnis,ch.bfs.gebaeude_wohnungs_register,KML||https://tinyurl.com/yy7ya4g9/FR/2125_bdg_erw.kml" TargetMode="External"/><Relationship Id="rId611" Type="http://schemas.openxmlformats.org/officeDocument/2006/relationships/hyperlink" Target="https://map.geo.admin.ch/?zoom=13&amp;E=2563682.367&amp;N=1166891.8&amp;layers=ch.kantone.cadastralwebmap-farbe,ch.swisstopo.amtliches-strassenverzeichnis,ch.bfs.gebaeude_wohnungs_register,KML||https://tinyurl.com/yy7ya4g9/FR/2152_bdg_erw.kml" TargetMode="External"/><Relationship Id="rId1034" Type="http://schemas.openxmlformats.org/officeDocument/2006/relationships/hyperlink" Target="https://map.geo.admin.ch/?zoom=13&amp;E=2580977.758&amp;N=1195052.562&amp;layers=ch.kantone.cadastralwebmap-farbe,ch.swisstopo.amtliches-strassenverzeichnis,ch.bfs.gebaeude_wohnungs_register,KML||https://tinyurl.com/yy7ya4g9/FR/2262_bdg_erw.kml" TargetMode="External"/><Relationship Id="rId1241" Type="http://schemas.openxmlformats.org/officeDocument/2006/relationships/hyperlink" Target="https://map.geo.admin.ch/?zoom=13&amp;E=2580583.804&amp;N=1188643.433&amp;layers=ch.kantone.cadastralwebmap-farbe,ch.swisstopo.amtliches-strassenverzeichnis,ch.bfs.gebaeude_wohnungs_register,KML||https://tinyurl.com/yy7ya4g9/FR/2293_bdg_erw.kml" TargetMode="External"/><Relationship Id="rId1339" Type="http://schemas.openxmlformats.org/officeDocument/2006/relationships/hyperlink" Target="https://map.geo.admin.ch/?zoom=13&amp;E=2581233.73&amp;N=1178736.092&amp;layers=ch.kantone.cadastralwebmap-farbe,ch.swisstopo.amtliches-strassenverzeichnis,ch.bfs.gebaeude_wohnungs_register,KML||https://tinyurl.com/yy7ya4g9/FR/2307_bdg_erw.kml" TargetMode="External"/><Relationship Id="rId1893" Type="http://schemas.openxmlformats.org/officeDocument/2006/relationships/hyperlink" Target="https://map.geo.admin.ch/?zoom=13&amp;E=2562496.51&amp;N=1152075.697&amp;layers=ch.kantone.cadastralwebmap-farbe,ch.swisstopo.amtliches-strassenverzeichnis,ch.bfs.gebaeude_wohnungs_register,KML||https://tinyurl.com/yy7ya4g9/FR/2325_bdg_erw.kml" TargetMode="External"/><Relationship Id="rId709" Type="http://schemas.openxmlformats.org/officeDocument/2006/relationships/hyperlink" Target="https://map.geo.admin.ch/?zoom=13&amp;E=2578265.187&amp;N=1182467.836&amp;layers=ch.kantone.cadastralwebmap-farbe,ch.swisstopo.amtliches-strassenverzeichnis,ch.bfs.gebaeude_wohnungs_register,KML||https://tinyurl.com/yy7ya4g9/FR/2196_bdg_erw.kml" TargetMode="External"/><Relationship Id="rId916" Type="http://schemas.openxmlformats.org/officeDocument/2006/relationships/hyperlink" Target="https://map.geo.admin.ch/?zoom=13&amp;E=2571635.038&amp;N=1174294.675&amp;layers=ch.kantone.cadastralwebmap-farbe,ch.swisstopo.amtliches-strassenverzeichnis,ch.bfs.gebaeude_wohnungs_register,KML||https://tinyurl.com/yy7ya4g9/FR/2236_bdg_erw.kml" TargetMode="External"/><Relationship Id="rId1101" Type="http://schemas.openxmlformats.org/officeDocument/2006/relationships/hyperlink" Target="https://map.geo.admin.ch/?zoom=13&amp;E=2576181.264&amp;N=1198577.593&amp;layers=ch.kantone.cadastralwebmap-farbe,ch.swisstopo.amtliches-strassenverzeichnis,ch.bfs.gebaeude_wohnungs_register,KML||https://tinyurl.com/yy7ya4g9/FR/2274_bdg_erw.kml" TargetMode="External"/><Relationship Id="rId1546" Type="http://schemas.openxmlformats.org/officeDocument/2006/relationships/hyperlink" Target="https://map.geo.admin.ch/?zoom=13&amp;E=2590288.75&amp;N=1190022.625&amp;layers=ch.kantone.cadastralwebmap-farbe,ch.swisstopo.amtliches-strassenverzeichnis,ch.bfs.gebaeude_wohnungs_register,KML||https://tinyurl.com/yy7ya4g9/FR/2308_bdg_erw.kml" TargetMode="External"/><Relationship Id="rId1753" Type="http://schemas.openxmlformats.org/officeDocument/2006/relationships/hyperlink" Target="https://map.geo.admin.ch/?zoom=13&amp;E=2558788&amp;N=1153004&amp;layers=ch.kantone.cadastralwebmap-farbe,ch.swisstopo.amtliches-strassenverzeichnis,ch.bfs.gebaeude_wohnungs_register,KML||https://tinyurl.com/yy7ya4g9/FR/2325_bdg_erw.kml" TargetMode="External"/><Relationship Id="rId1960" Type="http://schemas.openxmlformats.org/officeDocument/2006/relationships/hyperlink" Target="https://map.geo.admin.ch/?zoom=13&amp;E=2563176.573&amp;N=1152042.615&amp;layers=ch.kantone.cadastralwebmap-farbe,ch.swisstopo.amtliches-strassenverzeichnis,ch.bfs.gebaeude_wohnungs_register,KML||https://tinyurl.com/yy7ya4g9/FR/2325_bdg_erw.kml" TargetMode="External"/><Relationship Id="rId45" Type="http://schemas.openxmlformats.org/officeDocument/2006/relationships/hyperlink" Target="https://map.geo.admin.ch/?zoom=13&amp;E=2554815.7&amp;N=1187349.138&amp;layers=ch.kantone.cadastralwebmap-farbe,ch.swisstopo.amtliches-strassenverzeichnis,ch.bfs.gebaeude_wohnungs_register,KML||https://tinyurl.com/yy7ya4g9/FR/2025_bdg_erw.kml" TargetMode="External"/><Relationship Id="rId1406" Type="http://schemas.openxmlformats.org/officeDocument/2006/relationships/hyperlink" Target="https://map.geo.admin.ch/?zoom=13&amp;E=2590587&amp;N=1190350.125&amp;layers=ch.kantone.cadastralwebmap-farbe,ch.swisstopo.amtliches-strassenverzeichnis,ch.bfs.gebaeude_wohnungs_register,KML||https://tinyurl.com/yy7ya4g9/FR/2308_bdg_erw.kml" TargetMode="External"/><Relationship Id="rId1613" Type="http://schemas.openxmlformats.org/officeDocument/2006/relationships/hyperlink" Target="https://map.geo.admin.ch/?zoom=13&amp;E=2592976.25&amp;N=1192621.375&amp;layers=ch.kantone.cadastralwebmap-farbe,ch.swisstopo.amtliches-strassenverzeichnis,ch.bfs.gebaeude_wohnungs_register,KML||https://tinyurl.com/yy7ya4g9/FR/2308_bdg_erw.kml" TargetMode="External"/><Relationship Id="rId1820" Type="http://schemas.openxmlformats.org/officeDocument/2006/relationships/hyperlink" Target="https://map.geo.admin.ch/?zoom=13&amp;E=2562472.691&amp;N=1151397.429&amp;layers=ch.kantone.cadastralwebmap-farbe,ch.swisstopo.amtliches-strassenverzeichnis,ch.bfs.gebaeude_wohnungs_register,KML||https://tinyurl.com/yy7ya4g9/FR/2325_bdg_erw.kml" TargetMode="External"/><Relationship Id="rId194" Type="http://schemas.openxmlformats.org/officeDocument/2006/relationships/hyperlink" Target="https://map.geo.admin.ch/?zoom=13&amp;E=2560724.737&amp;N=1189028.598&amp;layers=ch.kantone.cadastralwebmap-farbe,ch.swisstopo.amtliches-strassenverzeichnis,ch.bfs.gebaeude_wohnungs_register,KML||https://tinyurl.com/yy7ya4g9/FR/2054_bdg_erw.kml" TargetMode="External"/><Relationship Id="rId1918" Type="http://schemas.openxmlformats.org/officeDocument/2006/relationships/hyperlink" Target="https://map.geo.admin.ch/?zoom=13&amp;E=2563325.083&amp;N=1151932.829&amp;layers=ch.kantone.cadastralwebmap-farbe,ch.swisstopo.amtliches-strassenverzeichnis,ch.bfs.gebaeude_wohnungs_register,KML||https://tinyurl.com/yy7ya4g9/FR/2325_bdg_erw.kml" TargetMode="External"/><Relationship Id="rId2082" Type="http://schemas.openxmlformats.org/officeDocument/2006/relationships/hyperlink" Target="https://map.geo.admin.ch/?zoom=13&amp;E=2560323&amp;N=1160764&amp;layers=ch.kantone.cadastralwebmap-farbe,ch.swisstopo.amtliches-strassenverzeichnis,ch.bfs.gebaeude_wohnungs_register,KML||https://tinyurl.com/yy7ya4g9/FR/2338_bdg_erw.kml" TargetMode="External"/><Relationship Id="rId261" Type="http://schemas.openxmlformats.org/officeDocument/2006/relationships/hyperlink" Target="https://map.geo.admin.ch/?zoom=13&amp;E=2560118.521&amp;N=1170905.836&amp;layers=ch.kantone.cadastralwebmap-farbe,ch.swisstopo.amtliches-strassenverzeichnis,ch.bfs.gebaeude_wohnungs_register,KML||https://tinyurl.com/yy7ya4g9/FR/2096_bdg_erw.kml" TargetMode="External"/><Relationship Id="rId499" Type="http://schemas.openxmlformats.org/officeDocument/2006/relationships/hyperlink" Target="https://map.geo.admin.ch/?zoom=13&amp;E=2574582.112&amp;N=1166220.809&amp;layers=ch.kantone.cadastralwebmap-farbe,ch.swisstopo.amtliches-strassenverzeichnis,ch.bfs.gebaeude_wohnungs_register,KML||https://tinyurl.com/yy7ya4g9/FR/2129_bdg_erw.kml" TargetMode="External"/><Relationship Id="rId359" Type="http://schemas.openxmlformats.org/officeDocument/2006/relationships/hyperlink" Target="https://map.geo.admin.ch/?zoom=13&amp;E=2573774.655&amp;N=1162204.147&amp;layers=ch.kantone.cadastralwebmap-farbe,ch.swisstopo.amtliches-strassenverzeichnis,ch.bfs.gebaeude_wohnungs_register,KML||https://tinyurl.com/yy7ya4g9/FR/2124_bdg_erw.kml" TargetMode="External"/><Relationship Id="rId566" Type="http://schemas.openxmlformats.org/officeDocument/2006/relationships/hyperlink" Target="https://map.geo.admin.ch/?zoom=13&amp;E=2569484.667&amp;N=1160821.972&amp;layers=ch.kantone.cadastralwebmap-farbe,ch.swisstopo.amtliches-strassenverzeichnis,ch.bfs.gebaeude_wohnungs_register,KML||https://tinyurl.com/yy7ya4g9/FR/2145_bdg_erw.kml" TargetMode="External"/><Relationship Id="rId773" Type="http://schemas.openxmlformats.org/officeDocument/2006/relationships/hyperlink" Target="https://map.geo.admin.ch/?zoom=13&amp;E=2571329.781&amp;N=1179710.135&amp;layers=ch.kantone.cadastralwebmap-farbe,ch.swisstopo.amtliches-strassenverzeichnis,ch.bfs.gebaeude_wohnungs_register,KML||https://tinyurl.com/yy7ya4g9/FR/2211_bdg_erw.kml" TargetMode="External"/><Relationship Id="rId1196" Type="http://schemas.openxmlformats.org/officeDocument/2006/relationships/hyperlink" Target="https://map.geo.admin.ch/?zoom=13&amp;E=2575267.336&amp;N=1202085.01&amp;layers=ch.kantone.cadastralwebmap-farbe,ch.swisstopo.amtliches-strassenverzeichnis,ch.bfs.gebaeude_wohnungs_register,KML||https://tinyurl.com/yy7ya4g9/FR/2284_bdg_erw.kml" TargetMode="External"/><Relationship Id="rId121" Type="http://schemas.openxmlformats.org/officeDocument/2006/relationships/hyperlink" Target="https://map.geo.admin.ch/?zoom=13&amp;E=2566880&amp;N=1188121&amp;layers=ch.kantone.cadastralwebmap-farbe,ch.swisstopo.amtliches-strassenverzeichnis,ch.bfs.gebaeude_wohnungs_register,KML||https://tinyurl.com/yy7ya4g9/FR/2053_bdg_erw.kml" TargetMode="External"/><Relationship Id="rId219" Type="http://schemas.openxmlformats.org/officeDocument/2006/relationships/hyperlink" Target="https://map.geo.admin.ch/?zoom=13&amp;E=2560421.896&amp;N=1178463.341&amp;layers=ch.kantone.cadastralwebmap-farbe,ch.swisstopo.amtliches-strassenverzeichnis,ch.bfs.gebaeude_wohnungs_register,KML||https://tinyurl.com/yy7ya4g9/FR/2068_bdg_erw.kml" TargetMode="External"/><Relationship Id="rId426" Type="http://schemas.openxmlformats.org/officeDocument/2006/relationships/hyperlink" Target="https://map.geo.admin.ch/?zoom=13&amp;E=2570530.515&amp;N=1163692.809&amp;layers=ch.kantone.cadastralwebmap-farbe,ch.swisstopo.amtliches-strassenverzeichnis,ch.bfs.gebaeude_wohnungs_register,KML||https://tinyurl.com/yy7ya4g9/FR/2125_bdg_erw.kml" TargetMode="External"/><Relationship Id="rId633" Type="http://schemas.openxmlformats.org/officeDocument/2006/relationships/hyperlink" Target="https://map.geo.admin.ch/?zoom=13&amp;E=2566884.629&amp;N=1162000.174&amp;layers=ch.kantone.cadastralwebmap-farbe,ch.swisstopo.amtliches-strassenverzeichnis,ch.bfs.gebaeude_wohnungs_register,KML||https://tinyurl.com/yy7ya4g9/FR/2160_bdg_erw.kml" TargetMode="External"/><Relationship Id="rId980" Type="http://schemas.openxmlformats.org/officeDocument/2006/relationships/hyperlink" Target="https://map.geo.admin.ch/?zoom=13&amp;E=2576253.906&amp;N=1191507.131&amp;layers=ch.kantone.cadastralwebmap-farbe,ch.swisstopo.amtliches-strassenverzeichnis,ch.bfs.gebaeude_wohnungs_register,KML||https://tinyurl.com/yy7ya4g9/FR/2254_bdg_erw.kml" TargetMode="External"/><Relationship Id="rId1056" Type="http://schemas.openxmlformats.org/officeDocument/2006/relationships/hyperlink" Target="https://map.geo.admin.ch/?zoom=13&amp;E=2582203.654&amp;N=1202483.722&amp;layers=ch.kantone.cadastralwebmap-farbe,ch.swisstopo.amtliches-strassenverzeichnis,ch.bfs.gebaeude_wohnungs_register,KML||https://tinyurl.com/yy7ya4g9/FR/2265_bdg_erw.kml" TargetMode="External"/><Relationship Id="rId1263" Type="http://schemas.openxmlformats.org/officeDocument/2006/relationships/hyperlink" Target="https://map.geo.admin.ch/?zoom=13&amp;E=2585213.226&amp;N=1193263.667&amp;layers=ch.kantone.cadastralwebmap-farbe,ch.swisstopo.amtliches-strassenverzeichnis,ch.bfs.gebaeude_wohnungs_register,KML||https://tinyurl.com/yy7ya4g9/FR/2295_bdg_erw.kml" TargetMode="External"/><Relationship Id="rId840" Type="http://schemas.openxmlformats.org/officeDocument/2006/relationships/hyperlink" Target="https://map.geo.admin.ch/?zoom=13&amp;E=2577109&amp;N=1183513.625&amp;layers=ch.kantone.cadastralwebmap-farbe,ch.swisstopo.amtliches-strassenverzeichnis,ch.bfs.gebaeude_wohnungs_register,KML||https://tinyurl.com/yy7ya4g9/FR/2228_bdg_erw.kml" TargetMode="External"/><Relationship Id="rId938" Type="http://schemas.openxmlformats.org/officeDocument/2006/relationships/hyperlink" Target="https://map.geo.admin.ch/?zoom=13&amp;E=2576263.8&amp;N=1176588&amp;layers=ch.kantone.cadastralwebmap-farbe,ch.swisstopo.amtliches-strassenverzeichnis,ch.bfs.gebaeude_wohnungs_register,KML||https://tinyurl.com/yy7ya4g9/FR/2238_bdg_erw.kml" TargetMode="External"/><Relationship Id="rId1470" Type="http://schemas.openxmlformats.org/officeDocument/2006/relationships/hyperlink" Target="https://map.geo.admin.ch/?zoom=13&amp;E=2590659.75&amp;N=1192138.875&amp;layers=ch.kantone.cadastralwebmap-farbe,ch.swisstopo.amtliches-strassenverzeichnis,ch.bfs.gebaeude_wohnungs_register,KML||https://tinyurl.com/yy7ya4g9/FR/2308_bdg_erw.kml" TargetMode="External"/><Relationship Id="rId1568" Type="http://schemas.openxmlformats.org/officeDocument/2006/relationships/hyperlink" Target="https://map.geo.admin.ch/?zoom=13&amp;E=2590820.75&amp;N=1190176.125&amp;layers=ch.kantone.cadastralwebmap-farbe,ch.swisstopo.amtliches-strassenverzeichnis,ch.bfs.gebaeude_wohnungs_register,KML||https://tinyurl.com/yy7ya4g9/FR/2308_bdg_erw.kml" TargetMode="External"/><Relationship Id="rId1775" Type="http://schemas.openxmlformats.org/officeDocument/2006/relationships/hyperlink" Target="https://map.geo.admin.ch/?zoom=13&amp;E=2558512.813&amp;N=1153690.948&amp;layers=ch.kantone.cadastralwebmap-farbe,ch.swisstopo.amtliches-strassenverzeichnis,ch.bfs.gebaeude_wohnungs_register,KML||https://tinyurl.com/yy7ya4g9/FR/2325_bdg_erw.kml" TargetMode="External"/><Relationship Id="rId67" Type="http://schemas.openxmlformats.org/officeDocument/2006/relationships/hyperlink" Target="https://map.geo.admin.ch/?zoom=13&amp;E=2564758.413&amp;N=1185474.506&amp;layers=ch.kantone.cadastralwebmap-farbe,ch.swisstopo.amtliches-strassenverzeichnis,ch.bfs.gebaeude_wohnungs_register,KML||https://tinyurl.com/yy7ya4g9/FR/2029_bdg_erw.kml" TargetMode="External"/><Relationship Id="rId700" Type="http://schemas.openxmlformats.org/officeDocument/2006/relationships/hyperlink" Target="https://map.geo.admin.ch/?zoom=13&amp;E=2568879.474&amp;N=1177614.07&amp;layers=ch.kantone.cadastralwebmap-farbe,ch.swisstopo.amtliches-strassenverzeichnis,ch.bfs.gebaeude_wohnungs_register,KML||https://tinyurl.com/yy7ya4g9/FR/2186_bdg_erw.kml" TargetMode="External"/><Relationship Id="rId1123" Type="http://schemas.openxmlformats.org/officeDocument/2006/relationships/hyperlink" Target="https://map.geo.admin.ch/?zoom=13&amp;E=2580499.142&amp;N=1199233.123&amp;layers=ch.kantone.cadastralwebmap-farbe,ch.swisstopo.amtliches-strassenverzeichnis,ch.bfs.gebaeude_wohnungs_register,KML||https://tinyurl.com/yy7ya4g9/FR/2275_bdg_erw.kml" TargetMode="External"/><Relationship Id="rId1330" Type="http://schemas.openxmlformats.org/officeDocument/2006/relationships/hyperlink" Target="https://map.geo.admin.ch/?zoom=13&amp;E=2586340&amp;N=1185439&amp;layers=ch.kantone.cadastralwebmap-farbe,ch.swisstopo.amtliches-strassenverzeichnis,ch.bfs.gebaeude_wohnungs_register,KML||https://tinyurl.com/yy7ya4g9/FR/2306_bdg_erw.kml" TargetMode="External"/><Relationship Id="rId1428" Type="http://schemas.openxmlformats.org/officeDocument/2006/relationships/hyperlink" Target="https://map.geo.admin.ch/?zoom=13&amp;E=2591620&amp;N=1191190.625&amp;layers=ch.kantone.cadastralwebmap-farbe,ch.swisstopo.amtliches-strassenverzeichnis,ch.bfs.gebaeude_wohnungs_register,KML||https://tinyurl.com/yy7ya4g9/FR/2308_bdg_erw.kml" TargetMode="External"/><Relationship Id="rId1635" Type="http://schemas.openxmlformats.org/officeDocument/2006/relationships/hyperlink" Target="https://map.geo.admin.ch/?zoom=13&amp;E=2589749.5&amp;N=1191568.375&amp;layers=ch.kantone.cadastralwebmap-farbe,ch.swisstopo.amtliches-strassenverzeichnis,ch.bfs.gebaeude_wohnungs_register,KML||https://tinyurl.com/yy7ya4g9/FR/2308_bdg_erw.kml" TargetMode="External"/><Relationship Id="rId1982" Type="http://schemas.openxmlformats.org/officeDocument/2006/relationships/hyperlink" Target="https://map.geo.admin.ch/?zoom=13&amp;E=2561666.124&amp;N=1152517.484&amp;layers=ch.kantone.cadastralwebmap-farbe,ch.swisstopo.amtliches-strassenverzeichnis,ch.bfs.gebaeude_wohnungs_register,KML||https://tinyurl.com/yy7ya4g9/FR/2325_bdg_erw.kml" TargetMode="External"/><Relationship Id="rId1842" Type="http://schemas.openxmlformats.org/officeDocument/2006/relationships/hyperlink" Target="https://map.geo.admin.ch/?zoom=13&amp;E=2563126.104&amp;N=1151992.934&amp;layers=ch.kantone.cadastralwebmap-farbe,ch.swisstopo.amtliches-strassenverzeichnis,ch.bfs.gebaeude_wohnungs_register,KML||https://tinyurl.com/yy7ya4g9/FR/2325_bdg_erw.kml" TargetMode="External"/><Relationship Id="rId1702" Type="http://schemas.openxmlformats.org/officeDocument/2006/relationships/hyperlink" Target="https://map.geo.admin.ch/?zoom=13&amp;E=2587077.048&amp;N=1190257.668&amp;layers=ch.kantone.cadastralwebmap-farbe,ch.swisstopo.amtliches-strassenverzeichnis,ch.bfs.gebaeude_wohnungs_register,KML||https://tinyurl.com/yy7ya4g9/FR/2309_bdg_erw.kml" TargetMode="External"/><Relationship Id="rId283" Type="http://schemas.openxmlformats.org/officeDocument/2006/relationships/hyperlink" Target="https://map.geo.admin.ch/?zoom=13&amp;E=2558540.977&amp;N=1168875.756&amp;layers=ch.kantone.cadastralwebmap-farbe,ch.swisstopo.amtliches-strassenverzeichnis,ch.bfs.gebaeude_wohnungs_register,KML||https://tinyurl.com/yy7ya4g9/FR/2099_bdg_erw.kml" TargetMode="External"/><Relationship Id="rId490" Type="http://schemas.openxmlformats.org/officeDocument/2006/relationships/hyperlink" Target="https://map.geo.admin.ch/?zoom=13&amp;E=2571612.841&amp;N=1164225.73&amp;layers=ch.kantone.cadastralwebmap-farbe,ch.swisstopo.amtliches-strassenverzeichnis,ch.bfs.gebaeude_wohnungs_register,KML||https://tinyurl.com/yy7ya4g9/FR/2125_bdg_erw.kml" TargetMode="External"/><Relationship Id="rId143" Type="http://schemas.openxmlformats.org/officeDocument/2006/relationships/hyperlink" Target="https://map.geo.admin.ch/?zoom=13&amp;E=2569335.476&amp;N=1187784.619&amp;layers=ch.kantone.cadastralwebmap-farbe,ch.swisstopo.amtliches-strassenverzeichnis,ch.bfs.gebaeude_wohnungs_register,KML||https://tinyurl.com/yy7ya4g9/FR/2053_bdg_erw.kml" TargetMode="External"/><Relationship Id="rId350" Type="http://schemas.openxmlformats.org/officeDocument/2006/relationships/hyperlink" Target="https://map.geo.admin.ch/?zoom=13&amp;E=2573761.655&amp;N=1162112.149&amp;layers=ch.kantone.cadastralwebmap-farbe,ch.swisstopo.amtliches-strassenverzeichnis,ch.bfs.gebaeude_wohnungs_register,KML||https://tinyurl.com/yy7ya4g9/FR/2124_bdg_erw.kml" TargetMode="External"/><Relationship Id="rId588" Type="http://schemas.openxmlformats.org/officeDocument/2006/relationships/hyperlink" Target="https://map.geo.admin.ch/?zoom=13&amp;E=2570792.481&amp;N=1164963.952&amp;layers=ch.kantone.cadastralwebmap-farbe,ch.swisstopo.amtliches-strassenverzeichnis,ch.bfs.gebaeude_wohnungs_register,KML||https://tinyurl.com/yy7ya4g9/FR/2148_bdg_erw.kml" TargetMode="External"/><Relationship Id="rId795" Type="http://schemas.openxmlformats.org/officeDocument/2006/relationships/hyperlink" Target="https://map.geo.admin.ch/?zoom=13&amp;E=2570625.503&amp;N=1186067.932&amp;layers=ch.kantone.cadastralwebmap-farbe,ch.swisstopo.amtliches-strassenverzeichnis,ch.bfs.gebaeude_wohnungs_register,KML||https://tinyurl.com/yy7ya4g9/FR/2217_bdg_erw.kml" TargetMode="External"/><Relationship Id="rId2031" Type="http://schemas.openxmlformats.org/officeDocument/2006/relationships/hyperlink" Target="https://map.geo.admin.ch/?zoom=13&amp;E=2558288.035&amp;N=1152213.836&amp;layers=ch.kantone.cadastralwebmap-farbe,ch.swisstopo.amtliches-strassenverzeichnis,ch.bfs.gebaeude_wohnungs_register,KML||https://tinyurl.com/yy7ya4g9/FR/2325_bdg_erw.kml" TargetMode="External"/><Relationship Id="rId9" Type="http://schemas.openxmlformats.org/officeDocument/2006/relationships/hyperlink" Target="https://map.geo.admin.ch/?zoom=13&amp;E=2558411.723&amp;N=1185103.19&amp;layers=ch.kantone.cadastralwebmap-farbe,ch.swisstopo.amtliches-strassenverzeichnis,ch.bfs.gebaeude_wohnungs_register,KML||https://tinyurl.com/yy7ya4g9/FR/2011_bdg_erw.kml" TargetMode="External"/><Relationship Id="rId210" Type="http://schemas.openxmlformats.org/officeDocument/2006/relationships/hyperlink" Target="https://map.geo.admin.ch/?zoom=13&amp;E=2551560&amp;N=1159316&amp;layers=ch.kantone.cadastralwebmap-farbe,ch.swisstopo.amtliches-strassenverzeichnis,ch.bfs.gebaeude_wohnungs_register,KML||https://tinyurl.com/yy7ya4g9/FR/2061_bdg_erw.kml" TargetMode="External"/><Relationship Id="rId448" Type="http://schemas.openxmlformats.org/officeDocument/2006/relationships/hyperlink" Target="https://map.geo.admin.ch/?zoom=13&amp;E=2571645.144&amp;N=1163983.24&amp;layers=ch.kantone.cadastralwebmap-farbe,ch.swisstopo.amtliches-strassenverzeichnis,ch.bfs.gebaeude_wohnungs_register,KML||https://tinyurl.com/yy7ya4g9/FR/2125_bdg_erw.kml" TargetMode="External"/><Relationship Id="rId655" Type="http://schemas.openxmlformats.org/officeDocument/2006/relationships/hyperlink" Target="https://map.geo.admin.ch/?zoom=13&amp;E=2579140&amp;N=1163140&amp;layers=ch.kantone.cadastralwebmap-farbe,ch.swisstopo.amtliches-strassenverzeichnis,ch.bfs.gebaeude_wohnungs_register,KML||https://tinyurl.com/yy7ya4g9/FR/2163_bdg_erw.kml" TargetMode="External"/><Relationship Id="rId862" Type="http://schemas.openxmlformats.org/officeDocument/2006/relationships/hyperlink" Target="https://map.geo.admin.ch/?zoom=13&amp;E=2566519.25&amp;N=1178297.875&amp;layers=ch.kantone.cadastralwebmap-farbe,ch.swisstopo.amtliches-strassenverzeichnis,ch.bfs.gebaeude_wohnungs_register,KML||https://tinyurl.com/yy7ya4g9/FR/2234_bdg_erw.kml" TargetMode="External"/><Relationship Id="rId1078" Type="http://schemas.openxmlformats.org/officeDocument/2006/relationships/hyperlink" Target="https://map.geo.admin.ch/?zoom=13&amp;E=2581443.485&amp;N=1202268.431&amp;layers=ch.kantone.cadastralwebmap-farbe,ch.swisstopo.amtliches-strassenverzeichnis,ch.bfs.gebaeude_wohnungs_register,KML||https://tinyurl.com/yy7ya4g9/FR/2265_bdg_erw.kml" TargetMode="External"/><Relationship Id="rId1285" Type="http://schemas.openxmlformats.org/officeDocument/2006/relationships/hyperlink" Target="https://map.geo.admin.ch/?zoom=13&amp;E=2589473&amp;N=1177946&amp;layers=ch.kantone.cadastralwebmap-farbe,ch.swisstopo.amtliches-strassenverzeichnis,ch.bfs.gebaeude_wohnungs_register,KML||https://tinyurl.com/yy7ya4g9/FR/2299_bdg_erw.kml" TargetMode="External"/><Relationship Id="rId1492" Type="http://schemas.openxmlformats.org/officeDocument/2006/relationships/hyperlink" Target="https://map.geo.admin.ch/?zoom=13&amp;E=2593317&amp;N=1191756.875&amp;layers=ch.kantone.cadastralwebmap-farbe,ch.swisstopo.amtliches-strassenverzeichnis,ch.bfs.gebaeude_wohnungs_register,KML||https://tinyurl.com/yy7ya4g9/FR/2308_bdg_erw.kml" TargetMode="External"/><Relationship Id="rId308" Type="http://schemas.openxmlformats.org/officeDocument/2006/relationships/hyperlink" Target="https://map.geo.admin.ch/?zoom=13&amp;E=2567840&amp;N=1171390&amp;layers=ch.kantone.cadastralwebmap-farbe,ch.swisstopo.amtliches-strassenverzeichnis,ch.bfs.gebaeude_wohnungs_register,KML||https://tinyurl.com/yy7ya4g9/FR/2114_bdg_erw.kml" TargetMode="External"/><Relationship Id="rId515" Type="http://schemas.openxmlformats.org/officeDocument/2006/relationships/hyperlink" Target="https://map.geo.admin.ch/?zoom=13&amp;E=2573031.209&amp;N=1167017.831&amp;layers=ch.kantone.cadastralwebmap-farbe,ch.swisstopo.amtliches-strassenverzeichnis,ch.bfs.gebaeude_wohnungs_register,KML||https://tinyurl.com/yy7ya4g9/FR/2131_bdg_erw.kml" TargetMode="External"/><Relationship Id="rId722" Type="http://schemas.openxmlformats.org/officeDocument/2006/relationships/hyperlink" Target="https://map.geo.admin.ch/?zoom=13&amp;E=2576166.856&amp;N=1184979.132&amp;layers=ch.kantone.cadastralwebmap-farbe,ch.swisstopo.amtliches-strassenverzeichnis,ch.bfs.gebaeude_wohnungs_register,KML||https://tinyurl.com/yy7ya4g9/FR/2197_bdg_erw.kml" TargetMode="External"/><Relationship Id="rId1145" Type="http://schemas.openxmlformats.org/officeDocument/2006/relationships/hyperlink" Target="https://map.geo.admin.ch/?zoom=13&amp;E=2579249.699&amp;N=1194704.961&amp;layers=ch.kantone.cadastralwebmap-farbe,ch.swisstopo.amtliches-strassenverzeichnis,ch.bfs.gebaeude_wohnungs_register,KML||https://tinyurl.com/yy7ya4g9/FR/2275_bdg_erw.kml" TargetMode="External"/><Relationship Id="rId1352" Type="http://schemas.openxmlformats.org/officeDocument/2006/relationships/hyperlink" Target="https://map.geo.admin.ch/?zoom=13&amp;E=2591545.06&amp;N=1191056.07&amp;layers=ch.kantone.cadastralwebmap-farbe,ch.swisstopo.amtliches-strassenverzeichnis,ch.bfs.gebaeude_wohnungs_register,KML||https://tinyurl.com/yy7ya4g9/FR/2308_bdg_erw.kml" TargetMode="External"/><Relationship Id="rId1797" Type="http://schemas.openxmlformats.org/officeDocument/2006/relationships/hyperlink" Target="https://map.geo.admin.ch/?zoom=13&amp;E=2558090.983&amp;N=1152131.719&amp;layers=ch.kantone.cadastralwebmap-farbe,ch.swisstopo.amtliches-strassenverzeichnis,ch.bfs.gebaeude_wohnungs_register,KML||https://tinyurl.com/yy7ya4g9/FR/2325_bdg_erw.kml" TargetMode="External"/><Relationship Id="rId89" Type="http://schemas.openxmlformats.org/officeDocument/2006/relationships/hyperlink" Target="https://map.geo.admin.ch/?zoom=13&amp;E=2562781.937&amp;N=1192540.253&amp;layers=ch.kantone.cadastralwebmap-farbe,ch.swisstopo.amtliches-strassenverzeichnis,ch.bfs.gebaeude_wohnungs_register,KML||https://tinyurl.com/yy7ya4g9/FR/2045_bdg_erw.kml" TargetMode="External"/><Relationship Id="rId1005" Type="http://schemas.openxmlformats.org/officeDocument/2006/relationships/hyperlink" Target="https://map.geo.admin.ch/?zoom=13&amp;E=2577580&amp;N=1194480&amp;layers=ch.kantone.cadastralwebmap-farbe,ch.swisstopo.amtliches-strassenverzeichnis,ch.bfs.gebaeude_wohnungs_register,KML||https://tinyurl.com/yy7ya4g9/FR/2257_bdg_erw.kml" TargetMode="External"/><Relationship Id="rId1212" Type="http://schemas.openxmlformats.org/officeDocument/2006/relationships/hyperlink" Target="https://map.geo.admin.ch/?zoom=13&amp;E=2572142.288&amp;N=1199618.325&amp;layers=ch.kantone.cadastralwebmap-farbe,ch.swisstopo.amtliches-strassenverzeichnis,ch.bfs.gebaeude_wohnungs_register,KML||https://tinyurl.com/yy7ya4g9/FR/2284_bdg_erw.kml" TargetMode="External"/><Relationship Id="rId1657" Type="http://schemas.openxmlformats.org/officeDocument/2006/relationships/hyperlink" Target="https://map.geo.admin.ch/?zoom=13&amp;E=2590400.75&amp;N=1190340.4&amp;layers=ch.kantone.cadastralwebmap-farbe,ch.swisstopo.amtliches-strassenverzeichnis,ch.bfs.gebaeude_wohnungs_register,KML||https://tinyurl.com/yy7ya4g9/FR/2308_bdg_erw.kml" TargetMode="External"/><Relationship Id="rId1864" Type="http://schemas.openxmlformats.org/officeDocument/2006/relationships/hyperlink" Target="https://map.geo.admin.ch/?zoom=13&amp;E=2562545.85&amp;N=1152430.238&amp;layers=ch.kantone.cadastralwebmap-farbe,ch.swisstopo.amtliches-strassenverzeichnis,ch.bfs.gebaeude_wohnungs_register,KML||https://tinyurl.com/yy7ya4g9/FR/2325_bdg_erw.kml" TargetMode="External"/><Relationship Id="rId1517" Type="http://schemas.openxmlformats.org/officeDocument/2006/relationships/hyperlink" Target="https://map.geo.admin.ch/?zoom=13&amp;E=2590497.25&amp;N=1190203.125&amp;layers=ch.kantone.cadastralwebmap-farbe,ch.swisstopo.amtliches-strassenverzeichnis,ch.bfs.gebaeude_wohnungs_register,KML||https://tinyurl.com/yy7ya4g9/FR/2308_bdg_erw.kml" TargetMode="External"/><Relationship Id="rId1724" Type="http://schemas.openxmlformats.org/officeDocument/2006/relationships/hyperlink" Target="https://map.geo.admin.ch/?zoom=13&amp;E=2556182.75&amp;N=1152869.625&amp;layers=ch.kantone.cadastralwebmap-farbe,ch.swisstopo.amtliches-strassenverzeichnis,ch.bfs.gebaeude_wohnungs_register,KML||https://tinyurl.com/yy7ya4g9/FR/2321_bdg_erw.kml" TargetMode="External"/><Relationship Id="rId16" Type="http://schemas.openxmlformats.org/officeDocument/2006/relationships/hyperlink" Target="https://map.geo.admin.ch/?zoom=13&amp;E=2557951.599&amp;N=1184718.634&amp;layers=ch.kantone.cadastralwebmap-farbe,ch.swisstopo.amtliches-strassenverzeichnis,ch.bfs.gebaeude_wohnungs_register,KML||https://tinyurl.com/yy7ya4g9/FR/2011_bdg_erw.kml" TargetMode="External"/><Relationship Id="rId1931" Type="http://schemas.openxmlformats.org/officeDocument/2006/relationships/hyperlink" Target="https://map.geo.admin.ch/?zoom=13&amp;E=2563441.391&amp;N=1151701.155&amp;layers=ch.kantone.cadastralwebmap-farbe,ch.swisstopo.amtliches-strassenverzeichnis,ch.bfs.gebaeude_wohnungs_register,KML||https://tinyurl.com/yy7ya4g9/FR/2325_bdg_erw.kml" TargetMode="External"/><Relationship Id="rId165" Type="http://schemas.openxmlformats.org/officeDocument/2006/relationships/hyperlink" Target="https://map.geo.admin.ch/?zoom=13&amp;E=2555554&amp;N=1188954&amp;layers=ch.kantone.cadastralwebmap-farbe,ch.swisstopo.amtliches-strassenverzeichnis,ch.bfs.gebaeude_wohnungs_register,KML||https://tinyurl.com/yy7ya4g9/FR/2054_bdg_erw.kml" TargetMode="External"/><Relationship Id="rId372" Type="http://schemas.openxmlformats.org/officeDocument/2006/relationships/hyperlink" Target="https://map.geo.admin.ch/?zoom=13&amp;E=2573796.655&amp;N=1162146.148&amp;layers=ch.kantone.cadastralwebmap-farbe,ch.swisstopo.amtliches-strassenverzeichnis,ch.bfs.gebaeude_wohnungs_register,KML||https://tinyurl.com/yy7ya4g9/FR/2124_bdg_erw.kml" TargetMode="External"/><Relationship Id="rId677" Type="http://schemas.openxmlformats.org/officeDocument/2006/relationships/hyperlink" Target="https://map.geo.admin.ch/?zoom=13&amp;E=2572240.313&amp;N=1182010.116&amp;layers=ch.kantone.cadastralwebmap-farbe,ch.swisstopo.amtliches-strassenverzeichnis,ch.bfs.gebaeude_wohnungs_register,KML||https://tinyurl.com/yy7ya4g9/FR/2174_bdg_erw.kml" TargetMode="External"/><Relationship Id="rId2053" Type="http://schemas.openxmlformats.org/officeDocument/2006/relationships/hyperlink" Target="https://map.geo.admin.ch/?zoom=13&amp;E=2558881.351&amp;N=1153336.933&amp;layers=ch.kantone.cadastralwebmap-farbe,ch.swisstopo.amtliches-strassenverzeichnis,ch.bfs.gebaeude_wohnungs_register,KML||https://tinyurl.com/yy7ya4g9/FR/2325_bdg_erw.kml" TargetMode="External"/><Relationship Id="rId232" Type="http://schemas.openxmlformats.org/officeDocument/2006/relationships/hyperlink" Target="https://map.geo.admin.ch/?zoom=13&amp;E=2564630.8&amp;N=1171864.2&amp;layers=ch.kantone.cadastralwebmap-farbe,ch.swisstopo.amtliches-strassenverzeichnis,ch.bfs.gebaeude_wohnungs_register,KML||https://tinyurl.com/yy7ya4g9/FR/2086_bdg_erw.kml" TargetMode="External"/><Relationship Id="rId884" Type="http://schemas.openxmlformats.org/officeDocument/2006/relationships/hyperlink" Target="https://map.geo.admin.ch/?zoom=13&amp;E=2575319.75&amp;N=1186395.375&amp;layers=ch.kantone.cadastralwebmap-farbe,ch.swisstopo.amtliches-strassenverzeichnis,ch.bfs.gebaeude_wohnungs_register,KML||https://tinyurl.com/yy7ya4g9/FR/2235_bdg_erw.kml" TargetMode="External"/><Relationship Id="rId537" Type="http://schemas.openxmlformats.org/officeDocument/2006/relationships/hyperlink" Target="https://map.geo.admin.ch/?zoom=13&amp;E=2568225.911&amp;N=1156225.935&amp;layers=ch.kantone.cadastralwebmap-farbe,ch.swisstopo.amtliches-strassenverzeichnis,ch.bfs.gebaeude_wohnungs_register,KML||https://tinyurl.com/yy7ya4g9/FR/2135_bdg_erw.kml" TargetMode="External"/><Relationship Id="rId744" Type="http://schemas.openxmlformats.org/officeDocument/2006/relationships/hyperlink" Target="https://map.geo.admin.ch/?zoom=13&amp;E=2577066&amp;N=1181300.4&amp;layers=ch.kantone.cadastralwebmap-farbe,ch.swisstopo.amtliches-strassenverzeichnis,ch.bfs.gebaeude_wohnungs_register,KML||https://tinyurl.com/yy7ya4g9/FR/2206_bdg_erw.kml" TargetMode="External"/><Relationship Id="rId951" Type="http://schemas.openxmlformats.org/officeDocument/2006/relationships/hyperlink" Target="https://map.geo.admin.ch/?zoom=13&amp;E=2574915.804&amp;N=1195405.149&amp;layers=ch.kantone.cadastralwebmap-farbe,ch.swisstopo.amtliches-strassenverzeichnis,ch.bfs.gebaeude_wohnungs_register,KML||https://tinyurl.com/yy7ya4g9/FR/2250_bdg_erw.kml" TargetMode="External"/><Relationship Id="rId1167" Type="http://schemas.openxmlformats.org/officeDocument/2006/relationships/hyperlink" Target="https://map.geo.admin.ch/?zoom=13&amp;E=2580888.57&amp;N=1200465.706&amp;layers=ch.kantone.cadastralwebmap-farbe,ch.swisstopo.amtliches-strassenverzeichnis,ch.bfs.gebaeude_wohnungs_register,KML||https://tinyurl.com/yy7ya4g9/FR/2276_bdg_erw.kml" TargetMode="External"/><Relationship Id="rId1374" Type="http://schemas.openxmlformats.org/officeDocument/2006/relationships/hyperlink" Target="https://map.geo.admin.ch/?zoom=13&amp;E=2590355.16&amp;N=1190315.44&amp;layers=ch.kantone.cadastralwebmap-farbe,ch.swisstopo.amtliches-strassenverzeichnis,ch.bfs.gebaeude_wohnungs_register,KML||https://tinyurl.com/yy7ya4g9/FR/2308_bdg_erw.kml" TargetMode="External"/><Relationship Id="rId1581" Type="http://schemas.openxmlformats.org/officeDocument/2006/relationships/hyperlink" Target="https://map.geo.admin.ch/?zoom=13&amp;E=2590586.5&amp;N=1190249.875&amp;layers=ch.kantone.cadastralwebmap-farbe,ch.swisstopo.amtliches-strassenverzeichnis,ch.bfs.gebaeude_wohnungs_register,KML||https://tinyurl.com/yy7ya4g9/FR/2308_bdg_erw.kml" TargetMode="External"/><Relationship Id="rId1679" Type="http://schemas.openxmlformats.org/officeDocument/2006/relationships/hyperlink" Target="https://map.geo.admin.ch/?zoom=13&amp;E=2592033.96&amp;N=1189571.63&amp;layers=ch.kantone.cadastralwebmap-farbe,ch.swisstopo.amtliches-strassenverzeichnis,ch.bfs.gebaeude_wohnungs_register,KML||https://tinyurl.com/yy7ya4g9/FR/2308_bdg_erw.kml" TargetMode="External"/><Relationship Id="rId80" Type="http://schemas.openxmlformats.org/officeDocument/2006/relationships/hyperlink" Target="https://map.geo.admin.ch/?zoom=13&amp;E=2565538.319&amp;N=1193642.953&amp;layers=ch.kantone.cadastralwebmap-farbe,ch.swisstopo.amtliches-strassenverzeichnis,ch.bfs.gebaeude_wohnungs_register,KML||https://tinyurl.com/yy7ya4g9/FR/2041_bdg_erw.kml" TargetMode="External"/><Relationship Id="rId604" Type="http://schemas.openxmlformats.org/officeDocument/2006/relationships/hyperlink" Target="https://map.geo.admin.ch/?zoom=13&amp;E=2577334.203&amp;N=1172214.153&amp;layers=ch.kantone.cadastralwebmap-farbe,ch.swisstopo.amtliches-strassenverzeichnis,ch.bfs.gebaeude_wohnungs_register,KML||https://tinyurl.com/yy7ya4g9/FR/2149_bdg_erw.kml" TargetMode="External"/><Relationship Id="rId811" Type="http://schemas.openxmlformats.org/officeDocument/2006/relationships/hyperlink" Target="https://map.geo.admin.ch/?zoom=13&amp;E=2577258.25&amp;N=1175285.25&amp;layers=ch.kantone.cadastralwebmap-farbe,ch.swisstopo.amtliches-strassenverzeichnis,ch.bfs.gebaeude_wohnungs_register,KML||https://tinyurl.com/yy7ya4g9/FR/2226_bdg_erw.kml" TargetMode="External"/><Relationship Id="rId1027" Type="http://schemas.openxmlformats.org/officeDocument/2006/relationships/hyperlink" Target="https://map.geo.admin.ch/?zoom=13&amp;E=2579735.566&amp;N=1193548.673&amp;layers=ch.kantone.cadastralwebmap-farbe,ch.swisstopo.amtliches-strassenverzeichnis,ch.bfs.gebaeude_wohnungs_register,KML||https://tinyurl.com/yy7ya4g9/FR/2262_bdg_erw.kml" TargetMode="External"/><Relationship Id="rId1234" Type="http://schemas.openxmlformats.org/officeDocument/2006/relationships/hyperlink" Target="https://map.geo.admin.ch/?zoom=13&amp;E=2580245&amp;N=1187552&amp;layers=ch.kantone.cadastralwebmap-farbe,ch.swisstopo.amtliches-strassenverzeichnis,ch.bfs.gebaeude_wohnungs_register,KML||https://tinyurl.com/yy7ya4g9/FR/2293_bdg_erw.kml" TargetMode="External"/><Relationship Id="rId1441" Type="http://schemas.openxmlformats.org/officeDocument/2006/relationships/hyperlink" Target="https://map.geo.admin.ch/?zoom=13&amp;E=2591743.75&amp;N=1192555.125&amp;layers=ch.kantone.cadastralwebmap-farbe,ch.swisstopo.amtliches-strassenverzeichnis,ch.bfs.gebaeude_wohnungs_register,KML||https://tinyurl.com/yy7ya4g9/FR/2308_bdg_erw.kml" TargetMode="External"/><Relationship Id="rId1886" Type="http://schemas.openxmlformats.org/officeDocument/2006/relationships/hyperlink" Target="https://map.geo.admin.ch/?zoom=13&amp;E=2558523.001&amp;N=1153331.891&amp;layers=ch.kantone.cadastralwebmap-farbe,ch.swisstopo.amtliches-strassenverzeichnis,ch.bfs.gebaeude_wohnungs_register,KML||https://tinyurl.com/yy7ya4g9/FR/2325_bdg_erw.kml" TargetMode="External"/><Relationship Id="rId909" Type="http://schemas.openxmlformats.org/officeDocument/2006/relationships/hyperlink" Target="https://map.geo.admin.ch/?zoom=13&amp;E=2574421&amp;N=1174736.449&amp;layers=ch.kantone.cadastralwebmap-farbe,ch.swisstopo.amtliches-strassenverzeichnis,ch.bfs.gebaeude_wohnungs_register,KML||https://tinyurl.com/yy7ya4g9/FR/2236_bdg_erw.kml" TargetMode="External"/><Relationship Id="rId1301" Type="http://schemas.openxmlformats.org/officeDocument/2006/relationships/hyperlink" Target="https://map.geo.admin.ch/?zoom=13&amp;E=2585685.399&amp;N=1178737.73&amp;layers=ch.kantone.cadastralwebmap-farbe,ch.swisstopo.amtliches-strassenverzeichnis,ch.bfs.gebaeude_wohnungs_register,KML||https://tinyurl.com/yy7ya4g9/FR/2301_bdg_erw.kml" TargetMode="External"/><Relationship Id="rId1539" Type="http://schemas.openxmlformats.org/officeDocument/2006/relationships/hyperlink" Target="https://map.geo.admin.ch/?zoom=13&amp;E=2592546.25&amp;N=1192084.875&amp;layers=ch.kantone.cadastralwebmap-farbe,ch.swisstopo.amtliches-strassenverzeichnis,ch.bfs.gebaeude_wohnungs_register,KML||https://tinyurl.com/yy7ya4g9/FR/2308_bdg_erw.kml" TargetMode="External"/><Relationship Id="rId1746" Type="http://schemas.openxmlformats.org/officeDocument/2006/relationships/hyperlink" Target="https://map.geo.admin.ch/?zoom=13&amp;E=2558400&amp;N=1153437&amp;layers=ch.kantone.cadastralwebmap-farbe,ch.swisstopo.amtliches-strassenverzeichnis,ch.bfs.gebaeude_wohnungs_register,KML||https://tinyurl.com/yy7ya4g9/FR/2325_bdg_erw.kml" TargetMode="External"/><Relationship Id="rId1953" Type="http://schemas.openxmlformats.org/officeDocument/2006/relationships/hyperlink" Target="https://map.geo.admin.ch/?zoom=13&amp;E=2558580.719&amp;N=1153439.383&amp;layers=ch.kantone.cadastralwebmap-farbe,ch.swisstopo.amtliches-strassenverzeichnis,ch.bfs.gebaeude_wohnungs_register,KML||https://tinyurl.com/yy7ya4g9/FR/2325_bdg_erw.kml" TargetMode="External"/><Relationship Id="rId38" Type="http://schemas.openxmlformats.org/officeDocument/2006/relationships/hyperlink" Target="https://map.geo.admin.ch/?zoom=13&amp;E=2561335.8&amp;N=1194882.3&amp;layers=ch.kantone.cadastralwebmap-farbe,ch.swisstopo.amtliches-strassenverzeichnis,ch.bfs.gebaeude_wohnungs_register,KML||https://tinyurl.com/yy7ya4g9/FR/2022_bdg_erw.kml" TargetMode="External"/><Relationship Id="rId1606" Type="http://schemas.openxmlformats.org/officeDocument/2006/relationships/hyperlink" Target="https://map.geo.admin.ch/?zoom=13&amp;E=2592934.75&amp;N=1192602.125&amp;layers=ch.kantone.cadastralwebmap-farbe,ch.swisstopo.amtliches-strassenverzeichnis,ch.bfs.gebaeude_wohnungs_register,KML||https://tinyurl.com/yy7ya4g9/FR/2308_bdg_erw.kml" TargetMode="External"/><Relationship Id="rId1813" Type="http://schemas.openxmlformats.org/officeDocument/2006/relationships/hyperlink" Target="https://map.geo.admin.ch/?zoom=13&amp;E=2563340.75&amp;N=1151798.914&amp;layers=ch.kantone.cadastralwebmap-farbe,ch.swisstopo.amtliches-strassenverzeichnis,ch.bfs.gebaeude_wohnungs_register,KML||https://tinyurl.com/yy7ya4g9/FR/2325_bdg_erw.kml" TargetMode="External"/><Relationship Id="rId187" Type="http://schemas.openxmlformats.org/officeDocument/2006/relationships/hyperlink" Target="https://map.geo.admin.ch/?zoom=13&amp;E=2555548.312&amp;N=1189004.504&amp;layers=ch.kantone.cadastralwebmap-farbe,ch.swisstopo.amtliches-strassenverzeichnis,ch.bfs.gebaeude_wohnungs_register,KML||https://tinyurl.com/yy7ya4g9/FR/2054_bdg_erw.kml" TargetMode="External"/><Relationship Id="rId394" Type="http://schemas.openxmlformats.org/officeDocument/2006/relationships/hyperlink" Target="https://map.geo.admin.ch/?zoom=13&amp;E=2570627.407&amp;N=1162898.889&amp;layers=ch.kantone.cadastralwebmap-farbe,ch.swisstopo.amtliches-strassenverzeichnis,ch.bfs.gebaeude_wohnungs_register,KML||https://tinyurl.com/yy7ya4g9/FR/2125_bdg_erw.kml" TargetMode="External"/><Relationship Id="rId2075" Type="http://schemas.openxmlformats.org/officeDocument/2006/relationships/hyperlink" Target="https://map.geo.admin.ch/?zoom=13&amp;E=2560577.75&amp;N=1157805.25&amp;layers=ch.kantone.cadastralwebmap-farbe,ch.swisstopo.amtliches-strassenverzeichnis,ch.bfs.gebaeude_wohnungs_register,KML||https://tinyurl.com/yy7ya4g9/FR/2336_bdg_erw.kml" TargetMode="External"/><Relationship Id="rId254" Type="http://schemas.openxmlformats.org/officeDocument/2006/relationships/hyperlink" Target="https://map.geo.admin.ch/?zoom=13&amp;E=2560657.976&amp;N=1171986.6&amp;layers=ch.kantone.cadastralwebmap-farbe,ch.swisstopo.amtliches-strassenverzeichnis,ch.bfs.gebaeude_wohnungs_register,KML||https://tinyurl.com/yy7ya4g9/FR/2096_bdg_erw.kml" TargetMode="External"/><Relationship Id="rId699" Type="http://schemas.openxmlformats.org/officeDocument/2006/relationships/hyperlink" Target="https://map.geo.admin.ch/?zoom=13&amp;E=2569149&amp;N=1177612&amp;layers=ch.kantone.cadastralwebmap-farbe,ch.swisstopo.amtliches-strassenverzeichnis,ch.bfs.gebaeude_wohnungs_register,KML||https://tinyurl.com/yy7ya4g9/FR/2186_bdg_erw.kml" TargetMode="External"/><Relationship Id="rId1091" Type="http://schemas.openxmlformats.org/officeDocument/2006/relationships/hyperlink" Target="https://map.geo.admin.ch/?zoom=13&amp;E=2573093.628&amp;N=1190381.128&amp;layers=ch.kantone.cadastralwebmap-farbe,ch.swisstopo.amtliches-strassenverzeichnis,ch.bfs.gebaeude_wohnungs_register,KML||https://tinyurl.com/yy7ya4g9/FR/2272_bdg_erw.kml" TargetMode="External"/><Relationship Id="rId114" Type="http://schemas.openxmlformats.org/officeDocument/2006/relationships/hyperlink" Target="https://map.geo.admin.ch/?zoom=13&amp;E=2567940&amp;N=1190684&amp;layers=ch.kantone.cadastralwebmap-farbe,ch.swisstopo.amtliches-strassenverzeichnis,ch.bfs.gebaeude_wohnungs_register,KML||https://tinyurl.com/yy7ya4g9/FR/2053_bdg_erw.kml" TargetMode="External"/><Relationship Id="rId461" Type="http://schemas.openxmlformats.org/officeDocument/2006/relationships/hyperlink" Target="https://map.geo.admin.ch/?zoom=13&amp;E=2570530.515&amp;N=1163692.809&amp;layers=ch.kantone.cadastralwebmap-farbe,ch.swisstopo.amtliches-strassenverzeichnis,ch.bfs.gebaeude_wohnungs_register,KML||https://tinyurl.com/yy7ya4g9/FR/2125_bdg_erw.kml" TargetMode="External"/><Relationship Id="rId559" Type="http://schemas.openxmlformats.org/officeDocument/2006/relationships/hyperlink" Target="https://map.geo.admin.ch/?zoom=13&amp;E=2572667.887&amp;N=1163949.418&amp;layers=ch.kantone.cadastralwebmap-farbe,ch.swisstopo.amtliches-strassenverzeichnis,ch.bfs.gebaeude_wohnungs_register,KML||https://tinyurl.com/yy7ya4g9/FR/2143_bdg_erw.kml" TargetMode="External"/><Relationship Id="rId766" Type="http://schemas.openxmlformats.org/officeDocument/2006/relationships/hyperlink" Target="https://map.geo.admin.ch/?zoom=13&amp;E=2573935&amp;N=1181789&amp;layers=ch.kantone.cadastralwebmap-farbe,ch.swisstopo.amtliches-strassenverzeichnis,ch.bfs.gebaeude_wohnungs_register,KML||https://tinyurl.com/yy7ya4g9/FR/2208_bdg_erw.kml" TargetMode="External"/><Relationship Id="rId1189" Type="http://schemas.openxmlformats.org/officeDocument/2006/relationships/hyperlink" Target="https://map.geo.admin.ch/?zoom=13&amp;E=2576087.5&amp;N=1202442.75&amp;layers=ch.kantone.cadastralwebmap-farbe,ch.swisstopo.amtliches-strassenverzeichnis,ch.bfs.gebaeude_wohnungs_register,KML||https://tinyurl.com/yy7ya4g9/FR/2284_bdg_erw.kml" TargetMode="External"/><Relationship Id="rId1396" Type="http://schemas.openxmlformats.org/officeDocument/2006/relationships/hyperlink" Target="https://map.geo.admin.ch/?zoom=13&amp;E=2590105.75&amp;N=1192507.125&amp;layers=ch.kantone.cadastralwebmap-farbe,ch.swisstopo.amtliches-strassenverzeichnis,ch.bfs.gebaeude_wohnungs_register,KML||https://tinyurl.com/yy7ya4g9/FR/2308_bdg_erw.kml" TargetMode="External"/><Relationship Id="rId321" Type="http://schemas.openxmlformats.org/officeDocument/2006/relationships/hyperlink" Target="https://map.geo.admin.ch/?zoom=13&amp;E=2569653.628&amp;N=1149888.201&amp;layers=ch.kantone.cadastralwebmap-farbe,ch.swisstopo.amtliches-strassenverzeichnis,ch.bfs.gebaeude_wohnungs_register,KML||https://tinyurl.com/yy7ya4g9/FR/2121_bdg_erw.kml" TargetMode="External"/><Relationship Id="rId419" Type="http://schemas.openxmlformats.org/officeDocument/2006/relationships/hyperlink" Target="https://map.geo.admin.ch/?zoom=13&amp;E=2571687&amp;N=1161857&amp;layers=ch.kantone.cadastralwebmap-farbe,ch.swisstopo.amtliches-strassenverzeichnis,ch.bfs.gebaeude_wohnungs_register,KML||https://tinyurl.com/yy7ya4g9/FR/2125_bdg_erw.kml" TargetMode="External"/><Relationship Id="rId626" Type="http://schemas.openxmlformats.org/officeDocument/2006/relationships/hyperlink" Target="https://map.geo.admin.ch/?zoom=13&amp;E=2564135.018&amp;N=1162164.089&amp;layers=ch.kantone.cadastralwebmap-farbe,ch.swisstopo.amtliches-strassenverzeichnis,ch.bfs.gebaeude_wohnungs_register,KML||https://tinyurl.com/yy7ya4g9/FR/2155_bdg_erw.kml" TargetMode="External"/><Relationship Id="rId973" Type="http://schemas.openxmlformats.org/officeDocument/2006/relationships/hyperlink" Target="https://map.geo.admin.ch/?zoom=13&amp;E=2575936.882&amp;N=1189919.147&amp;layers=ch.kantone.cadastralwebmap-farbe,ch.swisstopo.amtliches-strassenverzeichnis,ch.bfs.gebaeude_wohnungs_register,KML||https://tinyurl.com/yy7ya4g9/FR/2254_bdg_erw.kml" TargetMode="External"/><Relationship Id="rId1049" Type="http://schemas.openxmlformats.org/officeDocument/2006/relationships/hyperlink" Target="https://map.geo.admin.ch/?zoom=13&amp;E=2577202.431&amp;N=1192150.038&amp;layers=ch.kantone.cadastralwebmap-farbe,ch.swisstopo.amtliches-strassenverzeichnis,ch.bfs.gebaeude_wohnungs_register,KML||https://tinyurl.com/yy7ya4g9/FR/2262_bdg_erw.kml" TargetMode="External"/><Relationship Id="rId1256" Type="http://schemas.openxmlformats.org/officeDocument/2006/relationships/hyperlink" Target="https://map.geo.admin.ch/?zoom=13&amp;E=2584473&amp;N=1194003&amp;layers=ch.kantone.cadastralwebmap-farbe,ch.swisstopo.amtliches-strassenverzeichnis,ch.bfs.gebaeude_wohnungs_register,KML||https://tinyurl.com/yy7ya4g9/FR/2295_bdg_erw.kml" TargetMode="External"/><Relationship Id="rId2002" Type="http://schemas.openxmlformats.org/officeDocument/2006/relationships/hyperlink" Target="https://map.geo.admin.ch/?zoom=13&amp;E=2557976.815&amp;N=1153527.043&amp;layers=ch.kantone.cadastralwebmap-farbe,ch.swisstopo.amtliches-strassenverzeichnis,ch.bfs.gebaeude_wohnungs_register,KML||https://tinyurl.com/yy7ya4g9/FR/2325_bdg_erw.kml" TargetMode="External"/><Relationship Id="rId833" Type="http://schemas.openxmlformats.org/officeDocument/2006/relationships/hyperlink" Target="https://map.geo.admin.ch/?zoom=13&amp;E=2575552.18&amp;N=1182993.38&amp;layers=ch.kantone.cadastralwebmap-farbe,ch.swisstopo.amtliches-strassenverzeichnis,ch.bfs.gebaeude_wohnungs_register,KML||https://tinyurl.com/yy7ya4g9/FR/2228_bdg_erw.kml" TargetMode="External"/><Relationship Id="rId1116" Type="http://schemas.openxmlformats.org/officeDocument/2006/relationships/hyperlink" Target="https://map.geo.admin.ch/?zoom=13&amp;E=2576010.181&amp;N=1197741.548&amp;layers=ch.kantone.cadastralwebmap-farbe,ch.swisstopo.amtliches-strassenverzeichnis,ch.bfs.gebaeude_wohnungs_register,KML||https://tinyurl.com/yy7ya4g9/FR/2275_bdg_erw.kml" TargetMode="External"/><Relationship Id="rId1463" Type="http://schemas.openxmlformats.org/officeDocument/2006/relationships/hyperlink" Target="https://map.geo.admin.ch/?zoom=13&amp;E=2591268.25&amp;N=1191561.125&amp;layers=ch.kantone.cadastralwebmap-farbe,ch.swisstopo.amtliches-strassenverzeichnis,ch.bfs.gebaeude_wohnungs_register,KML||https://tinyurl.com/yy7ya4g9/FR/2308_bdg_erw.kml" TargetMode="External"/><Relationship Id="rId1670" Type="http://schemas.openxmlformats.org/officeDocument/2006/relationships/hyperlink" Target="https://map.geo.admin.ch/?zoom=13&amp;E=2592557&amp;N=1192114.875&amp;layers=ch.kantone.cadastralwebmap-farbe,ch.swisstopo.amtliches-strassenverzeichnis,ch.bfs.gebaeude_wohnungs_register,KML||https://tinyurl.com/yy7ya4g9/FR/2308_bdg_erw.kml" TargetMode="External"/><Relationship Id="rId1768" Type="http://schemas.openxmlformats.org/officeDocument/2006/relationships/hyperlink" Target="https://map.geo.admin.ch/?zoom=13&amp;E=2561484&amp;N=1152518&amp;layers=ch.kantone.cadastralwebmap-farbe,ch.swisstopo.amtliches-strassenverzeichnis,ch.bfs.gebaeude_wohnungs_register,KML||https://tinyurl.com/yy7ya4g9/FR/2325_bdg_erw.kml" TargetMode="External"/><Relationship Id="rId900" Type="http://schemas.openxmlformats.org/officeDocument/2006/relationships/hyperlink" Target="https://map.geo.admin.ch/?zoom=13&amp;E=2574337.4&amp;N=1174295.599&amp;layers=ch.kantone.cadastralwebmap-farbe,ch.swisstopo.amtliches-strassenverzeichnis,ch.bfs.gebaeude_wohnungs_register,KML||https://tinyurl.com/yy7ya4g9/FR/2236_bdg_erw.kml" TargetMode="External"/><Relationship Id="rId1323" Type="http://schemas.openxmlformats.org/officeDocument/2006/relationships/hyperlink" Target="https://map.geo.admin.ch/?zoom=13&amp;E=2586630&amp;N=1185050&amp;layers=ch.kantone.cadastralwebmap-farbe,ch.swisstopo.amtliches-strassenverzeichnis,ch.bfs.gebaeude_wohnungs_register,KML||https://tinyurl.com/yy7ya4g9/FR/2306_bdg_erw.kml" TargetMode="External"/><Relationship Id="rId1530" Type="http://schemas.openxmlformats.org/officeDocument/2006/relationships/hyperlink" Target="https://map.geo.admin.ch/?zoom=13&amp;E=2590581.75&amp;N=1190475.125&amp;layers=ch.kantone.cadastralwebmap-farbe,ch.swisstopo.amtliches-strassenverzeichnis,ch.bfs.gebaeude_wohnungs_register,KML||https://tinyurl.com/yy7ya4g9/FR/2308_bdg_erw.kml" TargetMode="External"/><Relationship Id="rId1628" Type="http://schemas.openxmlformats.org/officeDocument/2006/relationships/hyperlink" Target="https://map.geo.admin.ch/?zoom=13&amp;E=2589942.5&amp;N=1189589.625&amp;layers=ch.kantone.cadastralwebmap-farbe,ch.swisstopo.amtliches-strassenverzeichnis,ch.bfs.gebaeude_wohnungs_register,KML||https://tinyurl.com/yy7ya4g9/FR/2308_bdg_erw.kml" TargetMode="External"/><Relationship Id="rId1975" Type="http://schemas.openxmlformats.org/officeDocument/2006/relationships/hyperlink" Target="https://map.geo.admin.ch/?zoom=13&amp;E=2560094.854&amp;N=1152251.064&amp;layers=ch.kantone.cadastralwebmap-farbe,ch.swisstopo.amtliches-strassenverzeichnis,ch.bfs.gebaeude_wohnungs_register,KML||https://tinyurl.com/yy7ya4g9/FR/2325_bdg_erw.kml" TargetMode="External"/><Relationship Id="rId1835" Type="http://schemas.openxmlformats.org/officeDocument/2006/relationships/hyperlink" Target="https://map.geo.admin.ch/?zoom=13&amp;E=2558331.042&amp;N=1152728.573&amp;layers=ch.kantone.cadastralwebmap-farbe,ch.swisstopo.amtliches-strassenverzeichnis,ch.bfs.gebaeude_wohnungs_register,KML||https://tinyurl.com/yy7ya4g9/FR/2325_bdg_erw.kml" TargetMode="External"/><Relationship Id="rId1902" Type="http://schemas.openxmlformats.org/officeDocument/2006/relationships/hyperlink" Target="https://map.geo.admin.ch/?zoom=13&amp;E=2562524.244&amp;N=1151483.781&amp;layers=ch.kantone.cadastralwebmap-farbe,ch.swisstopo.amtliches-strassenverzeichnis,ch.bfs.gebaeude_wohnungs_register,KML||https://tinyurl.com/yy7ya4g9/FR/2325_bdg_erw.kml" TargetMode="External"/><Relationship Id="rId276" Type="http://schemas.openxmlformats.org/officeDocument/2006/relationships/hyperlink" Target="https://map.geo.admin.ch/?zoom=13&amp;E=2557205.646&amp;N=1165290.293&amp;layers=ch.kantone.cadastralwebmap-farbe,ch.swisstopo.amtliches-strassenverzeichnis,ch.bfs.gebaeude_wohnungs_register,KML||https://tinyurl.com/yy7ya4g9/FR/2099_bdg_erw.kml" TargetMode="External"/><Relationship Id="rId483" Type="http://schemas.openxmlformats.org/officeDocument/2006/relationships/hyperlink" Target="https://map.geo.admin.ch/?zoom=13&amp;E=2570656.411&amp;N=1163875.846&amp;layers=ch.kantone.cadastralwebmap-farbe,ch.swisstopo.amtliches-strassenverzeichnis,ch.bfs.gebaeude_wohnungs_register,KML||https://tinyurl.com/yy7ya4g9/FR/2125_bdg_erw.kml" TargetMode="External"/><Relationship Id="rId690" Type="http://schemas.openxmlformats.org/officeDocument/2006/relationships/hyperlink" Target="https://map.geo.admin.ch/?zoom=13&amp;E=2566701&amp;N=1177556&amp;layers=ch.kantone.cadastralwebmap-farbe,ch.swisstopo.amtliches-strassenverzeichnis,ch.bfs.gebaeude_wohnungs_register,KML||https://tinyurl.com/yy7ya4g9/FR/2177_bdg_erw.kml" TargetMode="External"/><Relationship Id="rId136" Type="http://schemas.openxmlformats.org/officeDocument/2006/relationships/hyperlink" Target="https://map.geo.admin.ch/?zoom=13&amp;E=2567103.386&amp;N=1188319.477&amp;layers=ch.kantone.cadastralwebmap-farbe,ch.swisstopo.amtliches-strassenverzeichnis,ch.bfs.gebaeude_wohnungs_register,KML||https://tinyurl.com/yy7ya4g9/FR/2053_bdg_erw.kml" TargetMode="External"/><Relationship Id="rId343" Type="http://schemas.openxmlformats.org/officeDocument/2006/relationships/hyperlink" Target="https://map.geo.admin.ch/?zoom=13&amp;E=2574938&amp;N=1164140.25&amp;layers=ch.kantone.cadastralwebmap-farbe,ch.swisstopo.amtliches-strassenverzeichnis,ch.bfs.gebaeude_wohnungs_register,KML||https://tinyurl.com/yy7ya4g9/FR/2123_bdg_erw.kml" TargetMode="External"/><Relationship Id="rId550" Type="http://schemas.openxmlformats.org/officeDocument/2006/relationships/hyperlink" Target="https://map.geo.admin.ch/?zoom=13&amp;E=2572124.675&amp;N=1167592.129&amp;layers=ch.kantone.cadastralwebmap-farbe,ch.swisstopo.amtliches-strassenverzeichnis,ch.bfs.gebaeude_wohnungs_register,KML||https://tinyurl.com/yy7ya4g9/FR/2140_bdg_erw.kml" TargetMode="External"/><Relationship Id="rId788" Type="http://schemas.openxmlformats.org/officeDocument/2006/relationships/hyperlink" Target="https://map.geo.admin.ch/?zoom=13&amp;E=2571072.039&amp;N=1179372.851&amp;layers=ch.kantone.cadastralwebmap-farbe,ch.swisstopo.amtliches-strassenverzeichnis,ch.bfs.gebaeude_wohnungs_register,KML||https://tinyurl.com/yy7ya4g9/FR/2211_bdg_erw.kml" TargetMode="External"/><Relationship Id="rId995" Type="http://schemas.openxmlformats.org/officeDocument/2006/relationships/hyperlink" Target="https://map.geo.admin.ch/?zoom=13&amp;E=2574009.411&amp;N=1191425.282&amp;layers=ch.kantone.cadastralwebmap-farbe,ch.swisstopo.amtliches-strassenverzeichnis,ch.bfs.gebaeude_wohnungs_register,KML||https://tinyurl.com/yy7ya4g9/FR/2254_bdg_erw.kml" TargetMode="External"/><Relationship Id="rId1180" Type="http://schemas.openxmlformats.org/officeDocument/2006/relationships/hyperlink" Target="https://map.geo.admin.ch/?zoom=13&amp;E=2575890.018&amp;N=1201605.204&amp;layers=ch.kantone.cadastralwebmap-farbe,ch.swisstopo.amtliches-strassenverzeichnis,ch.bfs.gebaeude_wohnungs_register,KML||https://tinyurl.com/yy7ya4g9/FR/2284_bdg_erw.kml" TargetMode="External"/><Relationship Id="rId2024" Type="http://schemas.openxmlformats.org/officeDocument/2006/relationships/hyperlink" Target="https://map.geo.admin.ch/?zoom=13&amp;E=2558883.831&amp;N=1153303.955&amp;layers=ch.kantone.cadastralwebmap-farbe,ch.swisstopo.amtliches-strassenverzeichnis,ch.bfs.gebaeude_wohnungs_register,KML||https://tinyurl.com/yy7ya4g9/FR/2325_bdg_erw.kml" TargetMode="External"/><Relationship Id="rId203" Type="http://schemas.openxmlformats.org/officeDocument/2006/relationships/hyperlink" Target="https://map.geo.admin.ch/?zoom=13&amp;E=2551512.794&amp;N=1185384.196&amp;layers=ch.kantone.cadastralwebmap-farbe,ch.swisstopo.amtliches-strassenverzeichnis,ch.bfs.gebaeude_wohnungs_register,KML||https://tinyurl.com/yy7ya4g9/FR/2055_bdg_erw.kml" TargetMode="External"/><Relationship Id="rId648" Type="http://schemas.openxmlformats.org/officeDocument/2006/relationships/hyperlink" Target="https://map.geo.admin.ch/?zoom=13&amp;E=2574409.389&amp;N=1157053.791&amp;layers=ch.kantone.cadastralwebmap-farbe,ch.swisstopo.amtliches-strassenverzeichnis,ch.bfs.gebaeude_wohnungs_register,KML||https://tinyurl.com/yy7ya4g9/FR/2162_bdg_erw.kml" TargetMode="External"/><Relationship Id="rId855" Type="http://schemas.openxmlformats.org/officeDocument/2006/relationships/hyperlink" Target="https://map.geo.admin.ch/?zoom=13&amp;E=2574733.172&amp;N=1179943.109&amp;layers=ch.kantone.cadastralwebmap-farbe,ch.swisstopo.amtliches-strassenverzeichnis,ch.bfs.gebaeude_wohnungs_register,KML||https://tinyurl.com/yy7ya4g9/FR/2233_bdg_erw.kml" TargetMode="External"/><Relationship Id="rId1040" Type="http://schemas.openxmlformats.org/officeDocument/2006/relationships/hyperlink" Target="https://map.geo.admin.ch/?zoom=13&amp;E=2577442.637&amp;N=1191577.226&amp;layers=ch.kantone.cadastralwebmap-farbe,ch.swisstopo.amtliches-strassenverzeichnis,ch.bfs.gebaeude_wohnungs_register,KML||https://tinyurl.com/yy7ya4g9/FR/2262_bdg_erw.kml" TargetMode="External"/><Relationship Id="rId1278" Type="http://schemas.openxmlformats.org/officeDocument/2006/relationships/hyperlink" Target="https://map.geo.admin.ch/?zoom=13&amp;E=2587526.793&amp;N=1167822.011&amp;layers=ch.kantone.cadastralwebmap-farbe,ch.swisstopo.amtliches-strassenverzeichnis,ch.bfs.gebaeude_wohnungs_register,KML||https://tinyurl.com/yy7ya4g9/FR/2299_bdg_erw.kml" TargetMode="External"/><Relationship Id="rId1485" Type="http://schemas.openxmlformats.org/officeDocument/2006/relationships/hyperlink" Target="https://map.geo.admin.ch/?zoom=13&amp;E=2589463.5&amp;N=1189288.875&amp;layers=ch.kantone.cadastralwebmap-farbe,ch.swisstopo.amtliches-strassenverzeichnis,ch.bfs.gebaeude_wohnungs_register,KML||https://tinyurl.com/yy7ya4g9/FR/2308_bdg_erw.kml" TargetMode="External"/><Relationship Id="rId1692" Type="http://schemas.openxmlformats.org/officeDocument/2006/relationships/hyperlink" Target="https://map.geo.admin.ch/?zoom=13&amp;E=2587113.316&amp;N=1191098.007&amp;layers=ch.kantone.cadastralwebmap-farbe,ch.swisstopo.amtliches-strassenverzeichnis,ch.bfs.gebaeude_wohnungs_register,KML||https://tinyurl.com/yy7ya4g9/FR/2309_bdg_erw.kml" TargetMode="External"/><Relationship Id="rId410" Type="http://schemas.openxmlformats.org/officeDocument/2006/relationships/hyperlink" Target="https://map.geo.admin.ch/?zoom=13&amp;E=2569462.317&amp;N=1162472.255&amp;layers=ch.kantone.cadastralwebmap-farbe,ch.swisstopo.amtliches-strassenverzeichnis,ch.bfs.gebaeude_wohnungs_register,KML||https://tinyurl.com/yy7ya4g9/FR/2125_bdg_erw.kml" TargetMode="External"/><Relationship Id="rId508" Type="http://schemas.openxmlformats.org/officeDocument/2006/relationships/hyperlink" Target="https://map.geo.admin.ch/?zoom=13&amp;E=2571857&amp;N=1166468&amp;layers=ch.kantone.cadastralwebmap-farbe,ch.swisstopo.amtliches-strassenverzeichnis,ch.bfs.gebaeude_wohnungs_register,KML||https://tinyurl.com/yy7ya4g9/FR/2131_bdg_erw.kml" TargetMode="External"/><Relationship Id="rId715" Type="http://schemas.openxmlformats.org/officeDocument/2006/relationships/hyperlink" Target="https://map.geo.admin.ch/?zoom=13&amp;E=2577620.5&amp;N=1182931.375&amp;layers=ch.kantone.cadastralwebmap-farbe,ch.swisstopo.amtliches-strassenverzeichnis,ch.bfs.gebaeude_wohnungs_register,KML||https://tinyurl.com/yy7ya4g9/FR/2196_bdg_erw.kml" TargetMode="External"/><Relationship Id="rId922" Type="http://schemas.openxmlformats.org/officeDocument/2006/relationships/hyperlink" Target="https://map.geo.admin.ch/?zoom=13&amp;E=2571774.402&amp;N=1174453.89&amp;layers=ch.kantone.cadastralwebmap-farbe,ch.swisstopo.amtliches-strassenverzeichnis,ch.bfs.gebaeude_wohnungs_register,KML||https://tinyurl.com/yy7ya4g9/FR/2236_bdg_erw.kml" TargetMode="External"/><Relationship Id="rId1138" Type="http://schemas.openxmlformats.org/officeDocument/2006/relationships/hyperlink" Target="https://map.geo.admin.ch/?zoom=13&amp;E=2577920.666&amp;N=1195787.022&amp;layers=ch.kantone.cadastralwebmap-farbe,ch.swisstopo.amtliches-strassenverzeichnis,ch.bfs.gebaeude_wohnungs_register,KML||https://tinyurl.com/yy7ya4g9/FR/2275_bdg_erw.kml" TargetMode="External"/><Relationship Id="rId1345" Type="http://schemas.openxmlformats.org/officeDocument/2006/relationships/hyperlink" Target="https://map.geo.admin.ch/?zoom=13&amp;E=2590391.13&amp;N=1190169.47&amp;layers=ch.kantone.cadastralwebmap-farbe,ch.swisstopo.amtliches-strassenverzeichnis,ch.bfs.gebaeude_wohnungs_register,KML||https://tinyurl.com/yy7ya4g9/FR/2308_bdg_erw.kml" TargetMode="External"/><Relationship Id="rId1552" Type="http://schemas.openxmlformats.org/officeDocument/2006/relationships/hyperlink" Target="https://map.geo.admin.ch/?zoom=13&amp;E=2591512.75&amp;N=1191060.875&amp;layers=ch.kantone.cadastralwebmap-farbe,ch.swisstopo.amtliches-strassenverzeichnis,ch.bfs.gebaeude_wohnungs_register,KML||https://tinyurl.com/yy7ya4g9/FR/2308_bdg_erw.kml" TargetMode="External"/><Relationship Id="rId1997" Type="http://schemas.openxmlformats.org/officeDocument/2006/relationships/hyperlink" Target="https://map.geo.admin.ch/?zoom=13&amp;E=2558926.939&amp;N=1153763.613&amp;layers=ch.kantone.cadastralwebmap-farbe,ch.swisstopo.amtliches-strassenverzeichnis,ch.bfs.gebaeude_wohnungs_register,KML||https://tinyurl.com/yy7ya4g9/FR/2325_bdg_erw.kml" TargetMode="External"/><Relationship Id="rId1205" Type="http://schemas.openxmlformats.org/officeDocument/2006/relationships/hyperlink" Target="https://map.geo.admin.ch/?zoom=13&amp;E=2574335.627&amp;N=1200773.441&amp;layers=ch.kantone.cadastralwebmap-farbe,ch.swisstopo.amtliches-strassenverzeichnis,ch.bfs.gebaeude_wohnungs_register,KML||https://tinyurl.com/yy7ya4g9/FR/2284_bdg_erw.kml" TargetMode="External"/><Relationship Id="rId1857" Type="http://schemas.openxmlformats.org/officeDocument/2006/relationships/hyperlink" Target="https://map.geo.admin.ch/?zoom=13&amp;E=2558431.089&amp;N=1153791.265&amp;layers=ch.kantone.cadastralwebmap-farbe,ch.swisstopo.amtliches-strassenverzeichnis,ch.bfs.gebaeude_wohnungs_register,KML||https://tinyurl.com/yy7ya4g9/FR/2325_bdg_erw.kml" TargetMode="External"/><Relationship Id="rId51" Type="http://schemas.openxmlformats.org/officeDocument/2006/relationships/hyperlink" Target="https://map.geo.admin.ch/?zoom=13&amp;E=2554789.045&amp;N=1187532.279&amp;layers=ch.kantone.cadastralwebmap-farbe,ch.swisstopo.amtliches-strassenverzeichnis,ch.bfs.gebaeude_wohnungs_register,KML||https://tinyurl.com/yy7ya4g9/FR/2025_bdg_erw.kml" TargetMode="External"/><Relationship Id="rId1412" Type="http://schemas.openxmlformats.org/officeDocument/2006/relationships/hyperlink" Target="https://map.geo.admin.ch/?zoom=13&amp;E=2590554.75&amp;N=1190381.125&amp;layers=ch.kantone.cadastralwebmap-farbe,ch.swisstopo.amtliches-strassenverzeichnis,ch.bfs.gebaeude_wohnungs_register,KML||https://tinyurl.com/yy7ya4g9/FR/2308_bdg_erw.kml" TargetMode="External"/><Relationship Id="rId1717" Type="http://schemas.openxmlformats.org/officeDocument/2006/relationships/hyperlink" Target="https://map.geo.admin.ch/?zoom=13&amp;E=2554767&amp;N=1150879&amp;layers=ch.kantone.cadastralwebmap-farbe,ch.swisstopo.amtliches-strassenverzeichnis,ch.bfs.gebaeude_wohnungs_register,KML||https://tinyurl.com/yy7ya4g9/FR/2321_bdg_erw.kml" TargetMode="External"/><Relationship Id="rId1924" Type="http://schemas.openxmlformats.org/officeDocument/2006/relationships/hyperlink" Target="https://map.geo.admin.ch/?zoom=13&amp;E=2562260.992&amp;N=1152562.567&amp;layers=ch.kantone.cadastralwebmap-farbe,ch.swisstopo.amtliches-strassenverzeichnis,ch.bfs.gebaeude_wohnungs_register,KML||https://tinyurl.com/yy7ya4g9/FR/2325_bdg_erw.kml" TargetMode="External"/><Relationship Id="rId298" Type="http://schemas.openxmlformats.org/officeDocument/2006/relationships/hyperlink" Target="https://map.geo.admin.ch/?zoom=13&amp;E=2561847&amp;N=1167710&amp;layers=ch.kantone.cadastralwebmap-farbe,ch.swisstopo.amtliches-strassenverzeichnis,ch.bfs.gebaeude_wohnungs_register,KML||https://tinyurl.com/yy7ya4g9/FR/2113_bdg_erw.kml" TargetMode="External"/><Relationship Id="rId158" Type="http://schemas.openxmlformats.org/officeDocument/2006/relationships/hyperlink" Target="https://map.geo.admin.ch/?zoom=13&amp;E=2555311.71&amp;N=1188988.303&amp;layers=ch.kantone.cadastralwebmap-farbe,ch.swisstopo.amtliches-strassenverzeichnis,ch.bfs.gebaeude_wohnungs_register,KML||https://tinyurl.com/yy7ya4g9/FR/2054_bdg_erw.kml" TargetMode="External"/><Relationship Id="rId365" Type="http://schemas.openxmlformats.org/officeDocument/2006/relationships/hyperlink" Target="https://map.geo.admin.ch/?zoom=13&amp;E=2573756.655&amp;N=1162175.148&amp;layers=ch.kantone.cadastralwebmap-farbe,ch.swisstopo.amtliches-strassenverzeichnis,ch.bfs.gebaeude_wohnungs_register,KML||https://tinyurl.com/yy7ya4g9/FR/2124_bdg_erw.kml" TargetMode="External"/><Relationship Id="rId572" Type="http://schemas.openxmlformats.org/officeDocument/2006/relationships/hyperlink" Target="https://map.geo.admin.ch/?zoom=13&amp;E=2571284.337&amp;N=1165733.915&amp;layers=ch.kantone.cadastralwebmap-farbe,ch.swisstopo.amtliches-strassenverzeichnis,ch.bfs.gebaeude_wohnungs_register,KML||https://tinyurl.com/yy7ya4g9/FR/2148_bdg_erw.kml" TargetMode="External"/><Relationship Id="rId2046" Type="http://schemas.openxmlformats.org/officeDocument/2006/relationships/hyperlink" Target="https://map.geo.admin.ch/?zoom=13&amp;E=2558798.448&amp;N=1152967.573&amp;layers=ch.kantone.cadastralwebmap-farbe,ch.swisstopo.amtliches-strassenverzeichnis,ch.bfs.gebaeude_wohnungs_register,KML||https://tinyurl.com/yy7ya4g9/FR/2325_bdg_erw.kml" TargetMode="External"/><Relationship Id="rId225" Type="http://schemas.openxmlformats.org/officeDocument/2006/relationships/hyperlink" Target="https://map.geo.admin.ch/?zoom=13&amp;E=2552007.212&amp;N=1161413.36&amp;layers=ch.kantone.cadastralwebmap-farbe,ch.swisstopo.amtliches-strassenverzeichnis,ch.bfs.gebaeude_wohnungs_register,KML||https://tinyurl.com/yy7ya4g9/FR/2072_bdg_erw.kml" TargetMode="External"/><Relationship Id="rId432" Type="http://schemas.openxmlformats.org/officeDocument/2006/relationships/hyperlink" Target="https://map.geo.admin.ch/?zoom=13&amp;E=2571272.617&amp;N=1161908.184&amp;layers=ch.kantone.cadastralwebmap-farbe,ch.swisstopo.amtliches-strassenverzeichnis,ch.bfs.gebaeude_wohnungs_register,KML||https://tinyurl.com/yy7ya4g9/FR/2125_bdg_erw.kml" TargetMode="External"/><Relationship Id="rId877" Type="http://schemas.openxmlformats.org/officeDocument/2006/relationships/hyperlink" Target="https://map.geo.admin.ch/?zoom=13&amp;E=2575516.25&amp;N=1187712.5&amp;layers=ch.kantone.cadastralwebmap-farbe,ch.swisstopo.amtliches-strassenverzeichnis,ch.bfs.gebaeude_wohnungs_register,KML||https://tinyurl.com/yy7ya4g9/FR/2235_bdg_erw.kml" TargetMode="External"/><Relationship Id="rId1062" Type="http://schemas.openxmlformats.org/officeDocument/2006/relationships/hyperlink" Target="https://map.geo.admin.ch/?zoom=13&amp;E=2581493.125&amp;N=1202549.562&amp;layers=ch.kantone.cadastralwebmap-farbe,ch.swisstopo.amtliches-strassenverzeichnis,ch.bfs.gebaeude_wohnungs_register,KML||https://tinyurl.com/yy7ya4g9/FR/2265_bdg_erw.kml" TargetMode="External"/><Relationship Id="rId737" Type="http://schemas.openxmlformats.org/officeDocument/2006/relationships/hyperlink" Target="https://map.geo.admin.ch/?zoom=13&amp;E=2578251&amp;N=1180689&amp;layers=ch.kantone.cadastralwebmap-farbe,ch.swisstopo.amtliches-strassenverzeichnis,ch.bfs.gebaeude_wohnungs_register,KML||https://tinyurl.com/yy7ya4g9/FR/2206_bdg_erw.kml" TargetMode="External"/><Relationship Id="rId944" Type="http://schemas.openxmlformats.org/officeDocument/2006/relationships/hyperlink" Target="https://map.geo.admin.ch/?zoom=13&amp;E=2575944.25&amp;N=1177387.875&amp;layers=ch.kantone.cadastralwebmap-farbe,ch.swisstopo.amtliches-strassenverzeichnis,ch.bfs.gebaeude_wohnungs_register,KML||https://tinyurl.com/yy7ya4g9/FR/2238_bdg_erw.kml" TargetMode="External"/><Relationship Id="rId1367" Type="http://schemas.openxmlformats.org/officeDocument/2006/relationships/hyperlink" Target="https://map.geo.admin.ch/?zoom=13&amp;E=2592889&amp;N=1190386.875&amp;layers=ch.kantone.cadastralwebmap-farbe,ch.swisstopo.amtliches-strassenverzeichnis,ch.bfs.gebaeude_wohnungs_register,KML||https://tinyurl.com/yy7ya4g9/FR/2308_bdg_erw.kml" TargetMode="External"/><Relationship Id="rId1574" Type="http://schemas.openxmlformats.org/officeDocument/2006/relationships/hyperlink" Target="https://map.geo.admin.ch/?zoom=13&amp;E=2590868&amp;N=1190213.875&amp;layers=ch.kantone.cadastralwebmap-farbe,ch.swisstopo.amtliches-strassenverzeichnis,ch.bfs.gebaeude_wohnungs_register,KML||https://tinyurl.com/yy7ya4g9/FR/2308_bdg_erw.kml" TargetMode="External"/><Relationship Id="rId1781" Type="http://schemas.openxmlformats.org/officeDocument/2006/relationships/hyperlink" Target="https://map.geo.admin.ch/?zoom=13&amp;E=2557981.363&amp;N=1152501.979&amp;layers=ch.kantone.cadastralwebmap-farbe,ch.swisstopo.amtliches-strassenverzeichnis,ch.bfs.gebaeude_wohnungs_register,KML||https://tinyurl.com/yy7ya4g9/FR/2325_bdg_erw.kml" TargetMode="External"/><Relationship Id="rId73" Type="http://schemas.openxmlformats.org/officeDocument/2006/relationships/hyperlink" Target="https://map.geo.admin.ch/?zoom=13&amp;E=2553249.098&amp;N=1181637.482&amp;layers=ch.kantone.cadastralwebmap-farbe,ch.swisstopo.amtliches-strassenverzeichnis,ch.bfs.gebaeude_wohnungs_register,KML||https://tinyurl.com/yy7ya4g9/FR/2035_bdg_erw.kml" TargetMode="External"/><Relationship Id="rId804" Type="http://schemas.openxmlformats.org/officeDocument/2006/relationships/hyperlink" Target="https://map.geo.admin.ch/?zoom=13&amp;E=2580795.246&amp;N=1176050.006&amp;layers=ch.kantone.cadastralwebmap-farbe,ch.swisstopo.amtliches-strassenverzeichnis,ch.bfs.gebaeude_wohnungs_register,KML||https://tinyurl.com/yy7ya4g9/FR/2220_bdg_erw.kml" TargetMode="External"/><Relationship Id="rId1227" Type="http://schemas.openxmlformats.org/officeDocument/2006/relationships/hyperlink" Target="https://map.geo.admin.ch/?zoom=13&amp;E=2580801.914&amp;N=1188790.119&amp;layers=ch.kantone.cadastralwebmap-farbe,ch.swisstopo.amtliches-strassenverzeichnis,ch.bfs.gebaeude_wohnungs_register,KML||https://tinyurl.com/yy7ya4g9/FR/2293_bdg_erw.kml" TargetMode="External"/><Relationship Id="rId1434" Type="http://schemas.openxmlformats.org/officeDocument/2006/relationships/hyperlink" Target="https://map.geo.admin.ch/?zoom=13&amp;E=2591617.25&amp;N=1191208.375&amp;layers=ch.kantone.cadastralwebmap-farbe,ch.swisstopo.amtliches-strassenverzeichnis,ch.bfs.gebaeude_wohnungs_register,KML||https://tinyurl.com/yy7ya4g9/FR/2308_bdg_erw.kml" TargetMode="External"/><Relationship Id="rId1641" Type="http://schemas.openxmlformats.org/officeDocument/2006/relationships/hyperlink" Target="https://map.geo.admin.ch/?zoom=13&amp;E=2591198.5&amp;N=1190177.125&amp;layers=ch.kantone.cadastralwebmap-farbe,ch.swisstopo.amtliches-strassenverzeichnis,ch.bfs.gebaeude_wohnungs_register,KML||https://tinyurl.com/yy7ya4g9/FR/2308_bdg_erw.kml" TargetMode="External"/><Relationship Id="rId1879" Type="http://schemas.openxmlformats.org/officeDocument/2006/relationships/hyperlink" Target="https://map.geo.admin.ch/?zoom=13&amp;E=2562663.614&amp;N=1152126.463&amp;layers=ch.kantone.cadastralwebmap-farbe,ch.swisstopo.amtliches-strassenverzeichnis,ch.bfs.gebaeude_wohnungs_register,KML||https://tinyurl.com/yy7ya4g9/FR/2325_bdg_erw.kml" TargetMode="External"/><Relationship Id="rId1501" Type="http://schemas.openxmlformats.org/officeDocument/2006/relationships/hyperlink" Target="https://map.geo.admin.ch/?zoom=13&amp;E=2590578.5&amp;N=1190245.625&amp;layers=ch.kantone.cadastralwebmap-farbe,ch.swisstopo.amtliches-strassenverzeichnis,ch.bfs.gebaeude_wohnungs_register,KML||https://tinyurl.com/yy7ya4g9/FR/2308_bdg_erw.kml" TargetMode="External"/><Relationship Id="rId1739" Type="http://schemas.openxmlformats.org/officeDocument/2006/relationships/hyperlink" Target="https://map.geo.admin.ch/?zoom=13&amp;E=2558445.176&amp;N=1152599.059&amp;layers=ch.kantone.cadastralwebmap-farbe,ch.swisstopo.amtliches-strassenverzeichnis,ch.bfs.gebaeude_wohnungs_register,KML||https://tinyurl.com/yy7ya4g9/FR/2325_bdg_erw.kml" TargetMode="External"/><Relationship Id="rId1946" Type="http://schemas.openxmlformats.org/officeDocument/2006/relationships/hyperlink" Target="https://map.geo.admin.ch/?zoom=13&amp;E=2562453.661&amp;N=1152224.535&amp;layers=ch.kantone.cadastralwebmap-farbe,ch.swisstopo.amtliches-strassenverzeichnis,ch.bfs.gebaeude_wohnungs_register,KML||https://tinyurl.com/yy7ya4g9/FR/2325_bdg_erw.kml" TargetMode="External"/><Relationship Id="rId1806" Type="http://schemas.openxmlformats.org/officeDocument/2006/relationships/hyperlink" Target="https://map.geo.admin.ch/?zoom=13&amp;E=2558515.093&amp;N=1153682.748&amp;layers=ch.kantone.cadastralwebmap-farbe,ch.swisstopo.amtliches-strassenverzeichnis,ch.bfs.gebaeude_wohnungs_register,KML||https://tinyurl.com/yy7ya4g9/FR/2325_bdg_erw.kml" TargetMode="External"/><Relationship Id="rId387" Type="http://schemas.openxmlformats.org/officeDocument/2006/relationships/hyperlink" Target="https://map.geo.admin.ch/?zoom=13&amp;E=2570264.862&amp;N=1162912.207&amp;layers=ch.kantone.cadastralwebmap-farbe,ch.swisstopo.amtliches-strassenverzeichnis,ch.bfs.gebaeude_wohnungs_register,KML||https://tinyurl.com/yy7ya4g9/FR/2125_bdg_erw.kml" TargetMode="External"/><Relationship Id="rId594" Type="http://schemas.openxmlformats.org/officeDocument/2006/relationships/hyperlink" Target="https://map.geo.admin.ch/?zoom=13&amp;E=2570878.802&amp;N=1164882.077&amp;layers=ch.kantone.cadastralwebmap-farbe,ch.swisstopo.amtliches-strassenverzeichnis,ch.bfs.gebaeude_wohnungs_register,KML||https://tinyurl.com/yy7ya4g9/FR/2148_bdg_erw.kml" TargetMode="External"/><Relationship Id="rId2068" Type="http://schemas.openxmlformats.org/officeDocument/2006/relationships/hyperlink" Target="https://map.geo.admin.ch/?zoom=13&amp;E=2556979.147&amp;N=1152944.978&amp;layers=ch.kantone.cadastralwebmap-farbe,ch.swisstopo.amtliches-strassenverzeichnis,ch.bfs.gebaeude_wohnungs_register,KML||https://tinyurl.com/yy7ya4g9/FR/2333_bdg_erw.kml" TargetMode="External"/><Relationship Id="rId247" Type="http://schemas.openxmlformats.org/officeDocument/2006/relationships/hyperlink" Target="https://map.geo.admin.ch/?zoom=13&amp;E=2559955.232&amp;N=1171197.465&amp;layers=ch.kantone.cadastralwebmap-farbe,ch.swisstopo.amtliches-strassenverzeichnis,ch.bfs.gebaeude_wohnungs_register,KML||https://tinyurl.com/yy7ya4g9/FR/2096_bdg_erw.kml" TargetMode="External"/><Relationship Id="rId899" Type="http://schemas.openxmlformats.org/officeDocument/2006/relationships/hyperlink" Target="https://map.geo.admin.ch/?zoom=13&amp;E=2570465.2&amp;N=1173090.6&amp;layers=ch.kantone.cadastralwebmap-farbe,ch.swisstopo.amtliches-strassenverzeichnis,ch.bfs.gebaeude_wohnungs_register,KML||https://tinyurl.com/yy7ya4g9/FR/2236_bdg_erw.kml" TargetMode="External"/><Relationship Id="rId1084" Type="http://schemas.openxmlformats.org/officeDocument/2006/relationships/hyperlink" Target="https://map.geo.admin.ch/?zoom=13&amp;E=2581568.516&amp;N=1202922.429&amp;layers=ch.kantone.cadastralwebmap-farbe,ch.swisstopo.amtliches-strassenverzeichnis,ch.bfs.gebaeude_wohnungs_register,KML||https://tinyurl.com/yy7ya4g9/FR/2265_bdg_erw.kml" TargetMode="External"/><Relationship Id="rId107" Type="http://schemas.openxmlformats.org/officeDocument/2006/relationships/hyperlink" Target="https://map.geo.admin.ch/?zoom=13&amp;E=2567576.108&amp;N=1190043.372&amp;layers=ch.kantone.cadastralwebmap-farbe,ch.swisstopo.amtliches-strassenverzeichnis,ch.bfs.gebaeude_wohnungs_register,KML||https://tinyurl.com/yy7ya4g9/FR/2053_bdg_erw.kml" TargetMode="External"/><Relationship Id="rId454" Type="http://schemas.openxmlformats.org/officeDocument/2006/relationships/hyperlink" Target="https://map.geo.admin.ch/?zoom=13&amp;E=2571955.75&amp;N=1161464.125&amp;layers=ch.kantone.cadastralwebmap-farbe,ch.swisstopo.amtliches-strassenverzeichnis,ch.bfs.gebaeude_wohnungs_register,KML||https://tinyurl.com/yy7ya4g9/FR/2125_bdg_erw.kml" TargetMode="External"/><Relationship Id="rId661" Type="http://schemas.openxmlformats.org/officeDocument/2006/relationships/hyperlink" Target="https://map.geo.admin.ch/?zoom=13&amp;E=2578685.693&amp;N=1163773.084&amp;layers=ch.kantone.cadastralwebmap-farbe,ch.swisstopo.amtliches-strassenverzeichnis,ch.bfs.gebaeude_wohnungs_register,KML||https://tinyurl.com/yy7ya4g9/FR/2163_bdg_erw.kml" TargetMode="External"/><Relationship Id="rId759" Type="http://schemas.openxmlformats.org/officeDocument/2006/relationships/hyperlink" Target="https://map.geo.admin.ch/?zoom=13&amp;E=2578610.612&amp;N=1180790.705&amp;layers=ch.kantone.cadastralwebmap-farbe,ch.swisstopo.amtliches-strassenverzeichnis,ch.bfs.gebaeude_wohnungs_register,KML||https://tinyurl.com/yy7ya4g9/FR/2206_bdg_erw.kml" TargetMode="External"/><Relationship Id="rId966" Type="http://schemas.openxmlformats.org/officeDocument/2006/relationships/hyperlink" Target="https://map.geo.admin.ch/?zoom=13&amp;E=2575896.881&amp;N=1189869.149&amp;layers=ch.kantone.cadastralwebmap-farbe,ch.swisstopo.amtliches-strassenverzeichnis,ch.bfs.gebaeude_wohnungs_register,KML||https://tinyurl.com/yy7ya4g9/FR/2254_bdg_erw.kml" TargetMode="External"/><Relationship Id="rId1291" Type="http://schemas.openxmlformats.org/officeDocument/2006/relationships/hyperlink" Target="https://map.geo.admin.ch/?zoom=13&amp;E=2587979.293&amp;N=1176930.794&amp;layers=ch.kantone.cadastralwebmap-farbe,ch.swisstopo.amtliches-strassenverzeichnis,ch.bfs.gebaeude_wohnungs_register,KML||https://tinyurl.com/yy7ya4g9/FR/2299_bdg_erw.kml" TargetMode="External"/><Relationship Id="rId1389" Type="http://schemas.openxmlformats.org/officeDocument/2006/relationships/hyperlink" Target="https://map.geo.admin.ch/?zoom=13&amp;E=2590104.75&amp;N=1192478.625&amp;layers=ch.kantone.cadastralwebmap-farbe,ch.swisstopo.amtliches-strassenverzeichnis,ch.bfs.gebaeude_wohnungs_register,KML||https://tinyurl.com/yy7ya4g9/FR/2308_bdg_erw.kml" TargetMode="External"/><Relationship Id="rId1596" Type="http://schemas.openxmlformats.org/officeDocument/2006/relationships/hyperlink" Target="https://map.geo.admin.ch/?zoom=13&amp;E=2591383.25&amp;N=1190785.875&amp;layers=ch.kantone.cadastralwebmap-farbe,ch.swisstopo.amtliches-strassenverzeichnis,ch.bfs.gebaeude_wohnungs_register,KML||https://tinyurl.com/yy7ya4g9/FR/2308_bdg_erw.kml" TargetMode="External"/><Relationship Id="rId314" Type="http://schemas.openxmlformats.org/officeDocument/2006/relationships/hyperlink" Target="https://map.geo.admin.ch/?zoom=13&amp;E=2563788&amp;N=1180067&amp;layers=ch.kantone.cadastralwebmap-farbe,ch.swisstopo.amtliches-strassenverzeichnis,ch.bfs.gebaeude_wohnungs_register,KML||https://tinyurl.com/yy7ya4g9/FR/2115_bdg_erw.kml" TargetMode="External"/><Relationship Id="rId521" Type="http://schemas.openxmlformats.org/officeDocument/2006/relationships/hyperlink" Target="https://map.geo.admin.ch/?zoom=13&amp;E=2573930.5&amp;N=1158907.375&amp;layers=ch.kantone.cadastralwebmap-farbe,ch.swisstopo.amtliches-strassenverzeichnis,ch.bfs.gebaeude_wohnungs_register,KML||https://tinyurl.com/yy7ya4g9/FR/2135_bdg_erw.kml" TargetMode="External"/><Relationship Id="rId619" Type="http://schemas.openxmlformats.org/officeDocument/2006/relationships/hyperlink" Target="https://map.geo.admin.ch/?zoom=13&amp;E=2569815.689&amp;N=1169031.308&amp;layers=ch.kantone.cadastralwebmap-farbe,ch.swisstopo.amtliches-strassenverzeichnis,ch.bfs.gebaeude_wohnungs_register,KML||https://tinyurl.com/yy7ya4g9/FR/2153_bdg_erw.kml" TargetMode="External"/><Relationship Id="rId1151" Type="http://schemas.openxmlformats.org/officeDocument/2006/relationships/hyperlink" Target="https://map.geo.admin.ch/?zoom=13&amp;E=2578129.106&amp;N=1197753.02&amp;layers=ch.kantone.cadastralwebmap-farbe,ch.swisstopo.amtliches-strassenverzeichnis,ch.bfs.gebaeude_wohnungs_register,KML||https://tinyurl.com/yy7ya4g9/FR/2275_bdg_erw.kml" TargetMode="External"/><Relationship Id="rId1249" Type="http://schemas.openxmlformats.org/officeDocument/2006/relationships/hyperlink" Target="https://map.geo.admin.ch/?zoom=13&amp;E=2582810&amp;N=1178505&amp;layers=ch.kantone.cadastralwebmap-farbe,ch.swisstopo.amtliches-strassenverzeichnis,ch.bfs.gebaeude_wohnungs_register,KML||https://tinyurl.com/yy7ya4g9/FR/2294_bdg_erw.kml" TargetMode="External"/><Relationship Id="rId95" Type="http://schemas.openxmlformats.org/officeDocument/2006/relationships/hyperlink" Target="https://map.geo.admin.ch/?zoom=13&amp;E=2554410.653&amp;N=1184645.008&amp;layers=ch.kantone.cadastralwebmap-farbe,ch.swisstopo.amtliches-strassenverzeichnis,ch.bfs.gebaeude_wohnungs_register,KML||https://tinyurl.com/yy7ya4g9/FR/2050_bdg_erw.kml" TargetMode="External"/><Relationship Id="rId826" Type="http://schemas.openxmlformats.org/officeDocument/2006/relationships/hyperlink" Target="https://map.geo.admin.ch/?zoom=13&amp;E=2575644.244&amp;N=1183122.84&amp;layers=ch.kantone.cadastralwebmap-farbe,ch.swisstopo.amtliches-strassenverzeichnis,ch.bfs.gebaeude_wohnungs_register,KML||https://tinyurl.com/yy7ya4g9/FR/2228_bdg_erw.kml" TargetMode="External"/><Relationship Id="rId1011" Type="http://schemas.openxmlformats.org/officeDocument/2006/relationships/hyperlink" Target="https://map.geo.admin.ch/?zoom=13&amp;E=2582782.837&amp;N=1205404.364&amp;layers=ch.kantone.cadastralwebmap-farbe,ch.swisstopo.amtliches-strassenverzeichnis,ch.bfs.gebaeude_wohnungs_register,KML||https://tinyurl.com/yy7ya4g9/FR/2258_bdg_erw.kml" TargetMode="External"/><Relationship Id="rId1109" Type="http://schemas.openxmlformats.org/officeDocument/2006/relationships/hyperlink" Target="https://map.geo.admin.ch/?zoom=13&amp;E=2578167&amp;N=1195628.5&amp;layers=ch.kantone.cadastralwebmap-farbe,ch.swisstopo.amtliches-strassenverzeichnis,ch.bfs.gebaeude_wohnungs_register,KML||https://tinyurl.com/yy7ya4g9/FR/2275_bdg_erw.kml" TargetMode="External"/><Relationship Id="rId1456" Type="http://schemas.openxmlformats.org/officeDocument/2006/relationships/hyperlink" Target="https://map.geo.admin.ch/?zoom=13&amp;E=2590652.25&amp;N=1192148.625&amp;layers=ch.kantone.cadastralwebmap-farbe,ch.swisstopo.amtliches-strassenverzeichnis,ch.bfs.gebaeude_wohnungs_register,KML||https://tinyurl.com/yy7ya4g9/FR/2308_bdg_erw.kml" TargetMode="External"/><Relationship Id="rId1663" Type="http://schemas.openxmlformats.org/officeDocument/2006/relationships/hyperlink" Target="https://map.geo.admin.ch/?zoom=13&amp;E=2591798.5&amp;N=1192278.125&amp;layers=ch.kantone.cadastralwebmap-farbe,ch.swisstopo.amtliches-strassenverzeichnis,ch.bfs.gebaeude_wohnungs_register,KML||https://tinyurl.com/yy7ya4g9/FR/2308_bdg_erw.kml" TargetMode="External"/><Relationship Id="rId1870" Type="http://schemas.openxmlformats.org/officeDocument/2006/relationships/hyperlink" Target="https://map.geo.admin.ch/?zoom=13&amp;E=2563459.315&amp;N=1151693.623&amp;layers=ch.kantone.cadastralwebmap-farbe,ch.swisstopo.amtliches-strassenverzeichnis,ch.bfs.gebaeude_wohnungs_register,KML||https://tinyurl.com/yy7ya4g9/FR/2325_bdg_erw.kml" TargetMode="External"/><Relationship Id="rId1968" Type="http://schemas.openxmlformats.org/officeDocument/2006/relationships/hyperlink" Target="https://map.geo.admin.ch/?zoom=13&amp;E=2560902.852&amp;N=1150751.547&amp;layers=ch.kantone.cadastralwebmap-farbe,ch.swisstopo.amtliches-strassenverzeichnis,ch.bfs.gebaeude_wohnungs_register,KML||https://tinyurl.com/yy7ya4g9/FR/2325_bdg_erw.kml" TargetMode="External"/><Relationship Id="rId1316" Type="http://schemas.openxmlformats.org/officeDocument/2006/relationships/hyperlink" Target="https://map.geo.admin.ch/?zoom=13&amp;E=2586254.71&amp;N=1188902.748&amp;layers=ch.kantone.cadastralwebmap-farbe,ch.swisstopo.amtliches-strassenverzeichnis,ch.bfs.gebaeude_wohnungs_register,KML||https://tinyurl.com/yy7ya4g9/FR/2305_bdg_erw.kml" TargetMode="External"/><Relationship Id="rId1523" Type="http://schemas.openxmlformats.org/officeDocument/2006/relationships/hyperlink" Target="https://map.geo.admin.ch/?zoom=13&amp;E=2590570.5&amp;N=1190386.625&amp;layers=ch.kantone.cadastralwebmap-farbe,ch.swisstopo.amtliches-strassenverzeichnis,ch.bfs.gebaeude_wohnungs_register,KML||https://tinyurl.com/yy7ya4g9/FR/2308_bdg_erw.kml" TargetMode="External"/><Relationship Id="rId1730" Type="http://schemas.openxmlformats.org/officeDocument/2006/relationships/hyperlink" Target="https://map.geo.admin.ch/?zoom=13&amp;E=2554709.999&amp;N=1153427.5&amp;layers=ch.kantone.cadastralwebmap-farbe,ch.swisstopo.amtliches-strassenverzeichnis,ch.bfs.gebaeude_wohnungs_register,KML||https://tinyurl.com/yy7ya4g9/FR/2323_bdg_erw.kml" TargetMode="External"/><Relationship Id="rId22" Type="http://schemas.openxmlformats.org/officeDocument/2006/relationships/hyperlink" Target="https://map.geo.admin.ch/?zoom=13&amp;E=2558328.043&amp;N=1184938.407&amp;layers=ch.kantone.cadastralwebmap-farbe,ch.swisstopo.amtliches-strassenverzeichnis,ch.bfs.gebaeude_wohnungs_register,KML||https://tinyurl.com/yy7ya4g9/FR/2011_bdg_erw.kml" TargetMode="External"/><Relationship Id="rId1828" Type="http://schemas.openxmlformats.org/officeDocument/2006/relationships/hyperlink" Target="https://map.geo.admin.ch/?zoom=13&amp;E=2561383.536&amp;N=1153221.598&amp;layers=ch.kantone.cadastralwebmap-farbe,ch.swisstopo.amtliches-strassenverzeichnis,ch.bfs.gebaeude_wohnungs_register,KML||https://tinyurl.com/yy7ya4g9/FR/2325_bdg_erw.kml" TargetMode="External"/><Relationship Id="rId171" Type="http://schemas.openxmlformats.org/officeDocument/2006/relationships/hyperlink" Target="https://map.geo.admin.ch/?zoom=13&amp;E=2555562&amp;N=1189027&amp;layers=ch.kantone.cadastralwebmap-farbe,ch.swisstopo.amtliches-strassenverzeichnis,ch.bfs.gebaeude_wohnungs_register,KML||https://tinyurl.com/yy7ya4g9/FR/2054_bdg_erw.kml" TargetMode="External"/><Relationship Id="rId269" Type="http://schemas.openxmlformats.org/officeDocument/2006/relationships/hyperlink" Target="https://map.geo.admin.ch/?zoom=13&amp;E=2553161.379&amp;N=1159896.709&amp;layers=ch.kantone.cadastralwebmap-farbe,ch.swisstopo.amtliches-strassenverzeichnis,ch.bfs.gebaeude_wohnungs_register,KML||https://tinyurl.com/yy7ya4g9/FR/2097_bdg_erw.kml" TargetMode="External"/><Relationship Id="rId476" Type="http://schemas.openxmlformats.org/officeDocument/2006/relationships/hyperlink" Target="https://map.geo.admin.ch/?zoom=13&amp;E=2571530.233&amp;N=1162339.202&amp;layers=ch.kantone.cadastralwebmap-farbe,ch.swisstopo.amtliches-strassenverzeichnis,ch.bfs.gebaeude_wohnungs_register,KML||https://tinyurl.com/yy7ya4g9/FR/2125_bdg_erw.kml" TargetMode="External"/><Relationship Id="rId683" Type="http://schemas.openxmlformats.org/officeDocument/2006/relationships/hyperlink" Target="https://map.geo.admin.ch/?zoom=13&amp;E=2571386.252&amp;N=1181660.696&amp;layers=ch.kantone.cadastralwebmap-farbe,ch.swisstopo.amtliches-strassenverzeichnis,ch.bfs.gebaeude_wohnungs_register,KML||https://tinyurl.com/yy7ya4g9/FR/2174_bdg_erw.kml" TargetMode="External"/><Relationship Id="rId890" Type="http://schemas.openxmlformats.org/officeDocument/2006/relationships/hyperlink" Target="https://map.geo.admin.ch/?zoom=13&amp;E=2570264.134&amp;N=1173048.803&amp;layers=ch.kantone.cadastralwebmap-farbe,ch.swisstopo.amtliches-strassenverzeichnis,ch.bfs.gebaeude_wohnungs_register,KML||https://tinyurl.com/yy7ya4g9/FR/2236_bdg_erw.kml" TargetMode="External"/><Relationship Id="rId129" Type="http://schemas.openxmlformats.org/officeDocument/2006/relationships/hyperlink" Target="https://map.geo.admin.ch/?zoom=13&amp;E=2567497&amp;N=1190441&amp;layers=ch.kantone.cadastralwebmap-farbe,ch.swisstopo.amtliches-strassenverzeichnis,ch.bfs.gebaeude_wohnungs_register,KML||https://tinyurl.com/yy7ya4g9/FR/2053_bdg_erw.kml" TargetMode="External"/><Relationship Id="rId336" Type="http://schemas.openxmlformats.org/officeDocument/2006/relationships/hyperlink" Target="https://map.geo.admin.ch/?zoom=13&amp;E=2573116.18&amp;N=1170666.332&amp;layers=ch.kantone.cadastralwebmap-farbe,ch.swisstopo.amtliches-strassenverzeichnis,ch.bfs.gebaeude_wohnungs_register,KML||https://tinyurl.com/yy7ya4g9/FR/2122_bdg_erw.kml" TargetMode="External"/><Relationship Id="rId543" Type="http://schemas.openxmlformats.org/officeDocument/2006/relationships/hyperlink" Target="https://map.geo.admin.ch/?zoom=13&amp;E=2588620&amp;N=1162158&amp;layers=ch.kantone.cadastralwebmap-farbe,ch.swisstopo.amtliches-strassenverzeichnis,ch.bfs.gebaeude_wohnungs_register,KML||https://tinyurl.com/yy7ya4g9/FR/2138_bdg_erw.kml" TargetMode="External"/><Relationship Id="rId988" Type="http://schemas.openxmlformats.org/officeDocument/2006/relationships/hyperlink" Target="https://map.geo.admin.ch/?zoom=13&amp;E=2577128.5&amp;N=1188143.5&amp;layers=ch.kantone.cadastralwebmap-farbe,ch.swisstopo.amtliches-strassenverzeichnis,ch.bfs.gebaeude_wohnungs_register,KML||https://tinyurl.com/yy7ya4g9/FR/2254_bdg_erw.kml" TargetMode="External"/><Relationship Id="rId1173" Type="http://schemas.openxmlformats.org/officeDocument/2006/relationships/hyperlink" Target="https://map.geo.admin.ch/?zoom=13&amp;E=2581120.858&amp;N=1198404.699&amp;layers=ch.kantone.cadastralwebmap-farbe,ch.swisstopo.amtliches-strassenverzeichnis,ch.bfs.gebaeude_wohnungs_register,KML||https://tinyurl.com/yy7ya4g9/FR/2278_bdg_erw.kml" TargetMode="External"/><Relationship Id="rId1380" Type="http://schemas.openxmlformats.org/officeDocument/2006/relationships/hyperlink" Target="https://map.geo.admin.ch/?zoom=13&amp;E=2590645.25&amp;N=1190728.375&amp;layers=ch.kantone.cadastralwebmap-farbe,ch.swisstopo.amtliches-strassenverzeichnis,ch.bfs.gebaeude_wohnungs_register,KML||https://tinyurl.com/yy7ya4g9/FR/2308_bdg_erw.kml" TargetMode="External"/><Relationship Id="rId2017" Type="http://schemas.openxmlformats.org/officeDocument/2006/relationships/hyperlink" Target="https://map.geo.admin.ch/?zoom=13&amp;E=2559076.81&amp;N=1153388.284&amp;layers=ch.kantone.cadastralwebmap-farbe,ch.swisstopo.amtliches-strassenverzeichnis,ch.bfs.gebaeude_wohnungs_register,KML||https://tinyurl.com/yy7ya4g9/FR/2325_bdg_erw.kml" TargetMode="External"/><Relationship Id="rId403" Type="http://schemas.openxmlformats.org/officeDocument/2006/relationships/hyperlink" Target="https://map.geo.admin.ch/?zoom=13&amp;E=2571569.484&amp;N=1162108.864&amp;layers=ch.kantone.cadastralwebmap-farbe,ch.swisstopo.amtliches-strassenverzeichnis,ch.bfs.gebaeude_wohnungs_register,KML||https://tinyurl.com/yy7ya4g9/FR/2125_bdg_erw.kml" TargetMode="External"/><Relationship Id="rId750" Type="http://schemas.openxmlformats.org/officeDocument/2006/relationships/hyperlink" Target="https://map.geo.admin.ch/?zoom=13&amp;E=2576143.069&amp;N=1180346.733&amp;layers=ch.kantone.cadastralwebmap-farbe,ch.swisstopo.amtliches-strassenverzeichnis,ch.bfs.gebaeude_wohnungs_register,KML||https://tinyurl.com/yy7ya4g9/FR/2206_bdg_erw.kml" TargetMode="External"/><Relationship Id="rId848" Type="http://schemas.openxmlformats.org/officeDocument/2006/relationships/hyperlink" Target="https://map.geo.admin.ch/?zoom=13&amp;E=2576250.395&amp;N=1181811.633&amp;layers=ch.kantone.cadastralwebmap-farbe,ch.swisstopo.amtliches-strassenverzeichnis,ch.bfs.gebaeude_wohnungs_register,KML||https://tinyurl.com/yy7ya4g9/FR/2228_bdg_erw.kml" TargetMode="External"/><Relationship Id="rId1033" Type="http://schemas.openxmlformats.org/officeDocument/2006/relationships/hyperlink" Target="https://map.geo.admin.ch/?zoom=13&amp;E=2581062.205&amp;N=1195084.884&amp;layers=ch.kantone.cadastralwebmap-farbe,ch.swisstopo.amtliches-strassenverzeichnis,ch.bfs.gebaeude_wohnungs_register,KML||https://tinyurl.com/yy7ya4g9/FR/2262_bdg_erw.kml" TargetMode="External"/><Relationship Id="rId1478" Type="http://schemas.openxmlformats.org/officeDocument/2006/relationships/hyperlink" Target="https://map.geo.admin.ch/?zoom=13&amp;E=2590707.25&amp;N=1190779.375&amp;layers=ch.kantone.cadastralwebmap-farbe,ch.swisstopo.amtliches-strassenverzeichnis,ch.bfs.gebaeude_wohnungs_register,KML||https://tinyurl.com/yy7ya4g9/FR/2308_bdg_erw.kml" TargetMode="External"/><Relationship Id="rId1685" Type="http://schemas.openxmlformats.org/officeDocument/2006/relationships/hyperlink" Target="https://map.geo.admin.ch/?zoom=13&amp;E=2590244&amp;N=1193231&amp;layers=ch.kantone.cadastralwebmap-farbe,ch.swisstopo.amtliches-strassenverzeichnis,ch.bfs.gebaeude_wohnungs_register,KML||https://tinyurl.com/yy7ya4g9/FR/2309_bdg_erw.kml" TargetMode="External"/><Relationship Id="rId1892" Type="http://schemas.openxmlformats.org/officeDocument/2006/relationships/hyperlink" Target="https://map.geo.admin.ch/?zoom=13&amp;E=2563511.706&amp;N=1151882.217&amp;layers=ch.kantone.cadastralwebmap-farbe,ch.swisstopo.amtliches-strassenverzeichnis,ch.bfs.gebaeude_wohnungs_register,KML||https://tinyurl.com/yy7ya4g9/FR/2325_bdg_erw.kml" TargetMode="External"/><Relationship Id="rId610" Type="http://schemas.openxmlformats.org/officeDocument/2006/relationships/hyperlink" Target="https://map.geo.admin.ch/?zoom=13&amp;E=2564413.087&amp;N=1164991.138&amp;layers=ch.kantone.cadastralwebmap-farbe,ch.swisstopo.amtliches-strassenverzeichnis,ch.bfs.gebaeude_wohnungs_register,KML||https://tinyurl.com/yy7ya4g9/FR/2152_bdg_erw.kml" TargetMode="External"/><Relationship Id="rId708" Type="http://schemas.openxmlformats.org/officeDocument/2006/relationships/hyperlink" Target="https://map.geo.admin.ch/?zoom=13&amp;E=2578267&amp;N=1182712&amp;layers=ch.kantone.cadastralwebmap-farbe,ch.swisstopo.amtliches-strassenverzeichnis,ch.bfs.gebaeude_wohnungs_register,KML||https://tinyurl.com/yy7ya4g9/FR/2196_bdg_erw.kml" TargetMode="External"/><Relationship Id="rId915" Type="http://schemas.openxmlformats.org/officeDocument/2006/relationships/hyperlink" Target="https://map.geo.admin.ch/?zoom=13&amp;E=2569913&amp;N=1175238&amp;layers=ch.kantone.cadastralwebmap-farbe,ch.swisstopo.amtliches-strassenverzeichnis,ch.bfs.gebaeude_wohnungs_register,KML||https://tinyurl.com/yy7ya4g9/FR/2236_bdg_erw.kml" TargetMode="External"/><Relationship Id="rId1240" Type="http://schemas.openxmlformats.org/officeDocument/2006/relationships/hyperlink" Target="https://map.geo.admin.ch/?zoom=13&amp;E=2580947.33&amp;N=1188160.144&amp;layers=ch.kantone.cadastralwebmap-farbe,ch.swisstopo.amtliches-strassenverzeichnis,ch.bfs.gebaeude_wohnungs_register,KML||https://tinyurl.com/yy7ya4g9/FR/2293_bdg_erw.kml" TargetMode="External"/><Relationship Id="rId1338" Type="http://schemas.openxmlformats.org/officeDocument/2006/relationships/hyperlink" Target="https://map.geo.admin.ch/?zoom=13&amp;E=2581183&amp;N=1180032.625&amp;layers=ch.kantone.cadastralwebmap-farbe,ch.swisstopo.amtliches-strassenverzeichnis,ch.bfs.gebaeude_wohnungs_register,KML||https://tinyurl.com/yy7ya4g9/FR/2307_bdg_erw.kml" TargetMode="External"/><Relationship Id="rId1545" Type="http://schemas.openxmlformats.org/officeDocument/2006/relationships/hyperlink" Target="https://map.geo.admin.ch/?zoom=13&amp;E=2590259.75&amp;N=1190148.875&amp;layers=ch.kantone.cadastralwebmap-farbe,ch.swisstopo.amtliches-strassenverzeichnis,ch.bfs.gebaeude_wohnungs_register,KML||https://tinyurl.com/yy7ya4g9/FR/2308_bdg_erw.kml" TargetMode="External"/><Relationship Id="rId1100" Type="http://schemas.openxmlformats.org/officeDocument/2006/relationships/hyperlink" Target="https://map.geo.admin.ch/?zoom=13&amp;E=2576786.806&amp;N=1198847.622&amp;layers=ch.kantone.cadastralwebmap-farbe,ch.swisstopo.amtliches-strassenverzeichnis,ch.bfs.gebaeude_wohnungs_register,KML||https://tinyurl.com/yy7ya4g9/FR/2274_bdg_erw.kml" TargetMode="External"/><Relationship Id="rId1405" Type="http://schemas.openxmlformats.org/officeDocument/2006/relationships/hyperlink" Target="https://map.geo.admin.ch/?zoom=13&amp;E=2590585&amp;N=1190351.625&amp;layers=ch.kantone.cadastralwebmap-farbe,ch.swisstopo.amtliches-strassenverzeichnis,ch.bfs.gebaeude_wohnungs_register,KML||https://tinyurl.com/yy7ya4g9/FR/2308_bdg_erw.kml" TargetMode="External"/><Relationship Id="rId1752" Type="http://schemas.openxmlformats.org/officeDocument/2006/relationships/hyperlink" Target="https://map.geo.admin.ch/?zoom=13&amp;E=2558841&amp;N=1153100&amp;layers=ch.kantone.cadastralwebmap-farbe,ch.swisstopo.amtliches-strassenverzeichnis,ch.bfs.gebaeude_wohnungs_register,KML||https://tinyurl.com/yy7ya4g9/FR/2325_bdg_erw.kml" TargetMode="External"/><Relationship Id="rId44" Type="http://schemas.openxmlformats.org/officeDocument/2006/relationships/hyperlink" Target="https://map.geo.admin.ch/?zoom=13&amp;E=2554808.571&amp;N=1187361.02&amp;layers=ch.kantone.cadastralwebmap-farbe,ch.swisstopo.amtliches-strassenverzeichnis,ch.bfs.gebaeude_wohnungs_register,KML||https://tinyurl.com/yy7ya4g9/FR/2025_bdg_erw.kml" TargetMode="External"/><Relationship Id="rId1612" Type="http://schemas.openxmlformats.org/officeDocument/2006/relationships/hyperlink" Target="https://map.geo.admin.ch/?zoom=13&amp;E=2593002.25&amp;N=1192537.625&amp;layers=ch.kantone.cadastralwebmap-farbe,ch.swisstopo.amtliches-strassenverzeichnis,ch.bfs.gebaeude_wohnungs_register,KML||https://tinyurl.com/yy7ya4g9/FR/2308_bdg_erw.kml" TargetMode="External"/><Relationship Id="rId1917" Type="http://schemas.openxmlformats.org/officeDocument/2006/relationships/hyperlink" Target="https://map.geo.admin.ch/?zoom=13&amp;E=2561610.222&amp;N=1152503.501&amp;layers=ch.kantone.cadastralwebmap-farbe,ch.swisstopo.amtliches-strassenverzeichnis,ch.bfs.gebaeude_wohnungs_register,KML||https://tinyurl.com/yy7ya4g9/FR/2325_bdg_erw.kml" TargetMode="External"/><Relationship Id="rId193" Type="http://schemas.openxmlformats.org/officeDocument/2006/relationships/hyperlink" Target="https://map.geo.admin.ch/?zoom=13&amp;E=2554371.8&amp;N=1188663.074&amp;layers=ch.kantone.cadastralwebmap-farbe,ch.swisstopo.amtliches-strassenverzeichnis,ch.bfs.gebaeude_wohnungs_register,KML||https://tinyurl.com/yy7ya4g9/FR/2054_bdg_erw.kml" TargetMode="External"/><Relationship Id="rId498" Type="http://schemas.openxmlformats.org/officeDocument/2006/relationships/hyperlink" Target="https://map.geo.admin.ch/?zoom=13&amp;E=2574675.522&amp;N=1166119.828&amp;layers=ch.kantone.cadastralwebmap-farbe,ch.swisstopo.amtliches-strassenverzeichnis,ch.bfs.gebaeude_wohnungs_register,KML||https://tinyurl.com/yy7ya4g9/FR/2129_bdg_erw.kml" TargetMode="External"/><Relationship Id="rId2081" Type="http://schemas.openxmlformats.org/officeDocument/2006/relationships/hyperlink" Target="https://map.geo.admin.ch/?zoom=13&amp;E=2556310.808&amp;N=1161247.192&amp;layers=ch.kantone.cadastralwebmap-farbe,ch.swisstopo.amtliches-strassenverzeichnis,ch.bfs.gebaeude_wohnungs_register,KML||https://tinyurl.com/yy7ya4g9/FR/2337_bdg_erw.kml" TargetMode="External"/><Relationship Id="rId260" Type="http://schemas.openxmlformats.org/officeDocument/2006/relationships/hyperlink" Target="https://map.geo.admin.ch/?zoom=13&amp;E=2560411.359&amp;N=1174280.897&amp;layers=ch.kantone.cadastralwebmap-farbe,ch.swisstopo.amtliches-strassenverzeichnis,ch.bfs.gebaeude_wohnungs_register,KML||https://tinyurl.com/yy7ya4g9/FR/2096_bdg_erw.kml" TargetMode="External"/><Relationship Id="rId120" Type="http://schemas.openxmlformats.org/officeDocument/2006/relationships/hyperlink" Target="https://map.geo.admin.ch/?zoom=13&amp;E=2566885&amp;N=1188127&amp;layers=ch.kantone.cadastralwebmap-farbe,ch.swisstopo.amtliches-strassenverzeichnis,ch.bfs.gebaeude_wohnungs_register,KML||https://tinyurl.com/yy7ya4g9/FR/2053_bdg_erw.kml" TargetMode="External"/><Relationship Id="rId358" Type="http://schemas.openxmlformats.org/officeDocument/2006/relationships/hyperlink" Target="https://map.geo.admin.ch/?zoom=13&amp;E=2573721.655&amp;N=1162253.146&amp;layers=ch.kantone.cadastralwebmap-farbe,ch.swisstopo.amtliches-strassenverzeichnis,ch.bfs.gebaeude_wohnungs_register,KML||https://tinyurl.com/yy7ya4g9/FR/2124_bdg_erw.kml" TargetMode="External"/><Relationship Id="rId565" Type="http://schemas.openxmlformats.org/officeDocument/2006/relationships/hyperlink" Target="https://map.geo.admin.ch/?zoom=13&amp;E=2569478.653&amp;N=1160870.083&amp;layers=ch.kantone.cadastralwebmap-farbe,ch.swisstopo.amtliches-strassenverzeichnis,ch.bfs.gebaeude_wohnungs_register,KML||https://tinyurl.com/yy7ya4g9/FR/2145_bdg_erw.kml" TargetMode="External"/><Relationship Id="rId772" Type="http://schemas.openxmlformats.org/officeDocument/2006/relationships/hyperlink" Target="https://map.geo.admin.ch/?zoom=13&amp;E=2572462.554&amp;N=1180318.575&amp;layers=ch.kantone.cadastralwebmap-farbe,ch.swisstopo.amtliches-strassenverzeichnis,ch.bfs.gebaeude_wohnungs_register,KML||https://tinyurl.com/yy7ya4g9/FR/2211_bdg_erw.kml" TargetMode="External"/><Relationship Id="rId1195" Type="http://schemas.openxmlformats.org/officeDocument/2006/relationships/hyperlink" Target="https://map.geo.admin.ch/?zoom=13&amp;E=2574589.293&amp;N=1200693.226&amp;layers=ch.kantone.cadastralwebmap-farbe,ch.swisstopo.amtliches-strassenverzeichnis,ch.bfs.gebaeude_wohnungs_register,KML||https://tinyurl.com/yy7ya4g9/FR/2284_bdg_erw.kml" TargetMode="External"/><Relationship Id="rId2039" Type="http://schemas.openxmlformats.org/officeDocument/2006/relationships/hyperlink" Target="https://map.geo.admin.ch/?zoom=13&amp;E=2563508.623&amp;N=1151554.178&amp;layers=ch.kantone.cadastralwebmap-farbe,ch.swisstopo.amtliches-strassenverzeichnis,ch.bfs.gebaeude_wohnungs_register,KML||https://tinyurl.com/yy7ya4g9/FR/2325_bdg_erw.kml" TargetMode="External"/><Relationship Id="rId218" Type="http://schemas.openxmlformats.org/officeDocument/2006/relationships/hyperlink" Target="https://map.geo.admin.ch/?zoom=13&amp;E=2561857.687&amp;N=1178363.046&amp;layers=ch.kantone.cadastralwebmap-farbe,ch.swisstopo.amtliches-strassenverzeichnis,ch.bfs.gebaeude_wohnungs_register,KML||https://tinyurl.com/yy7ya4g9/FR/2068_bdg_erw.kml" TargetMode="External"/><Relationship Id="rId425" Type="http://schemas.openxmlformats.org/officeDocument/2006/relationships/hyperlink" Target="https://map.geo.admin.ch/?zoom=13&amp;E=2570821&amp;N=1163848&amp;layers=ch.kantone.cadastralwebmap-farbe,ch.swisstopo.amtliches-strassenverzeichnis,ch.bfs.gebaeude_wohnungs_register,KML||https://tinyurl.com/yy7ya4g9/FR/2125_bdg_erw.kml" TargetMode="External"/><Relationship Id="rId632" Type="http://schemas.openxmlformats.org/officeDocument/2006/relationships/hyperlink" Target="https://map.geo.admin.ch/?zoom=13&amp;E=2568442&amp;N=1162996&amp;layers=ch.kantone.cadastralwebmap-farbe,ch.swisstopo.amtliches-strassenverzeichnis,ch.bfs.gebaeude_wohnungs_register,KML||https://tinyurl.com/yy7ya4g9/FR/2160_bdg_erw.kml" TargetMode="External"/><Relationship Id="rId1055" Type="http://schemas.openxmlformats.org/officeDocument/2006/relationships/hyperlink" Target="https://map.geo.admin.ch/?zoom=13&amp;E=2582203.654&amp;N=1202483.722&amp;layers=ch.kantone.cadastralwebmap-farbe,ch.swisstopo.amtliches-strassenverzeichnis,ch.bfs.gebaeude_wohnungs_register,KML||https://tinyurl.com/yy7ya4g9/FR/2265_bdg_erw.kml" TargetMode="External"/><Relationship Id="rId1262" Type="http://schemas.openxmlformats.org/officeDocument/2006/relationships/hyperlink" Target="https://map.geo.admin.ch/?zoom=13&amp;E=2583296.381&amp;N=1192526.188&amp;layers=ch.kantone.cadastralwebmap-farbe,ch.swisstopo.amtliches-strassenverzeichnis,ch.bfs.gebaeude_wohnungs_register,KML||https://tinyurl.com/yy7ya4g9/FR/2295_bdg_erw.kml" TargetMode="External"/><Relationship Id="rId937" Type="http://schemas.openxmlformats.org/officeDocument/2006/relationships/hyperlink" Target="https://map.geo.admin.ch/?zoom=13&amp;E=2577398.1&amp;N=1177877.8&amp;layers=ch.kantone.cadastralwebmap-farbe,ch.swisstopo.amtliches-strassenverzeichnis,ch.bfs.gebaeude_wohnungs_register,KML||https://tinyurl.com/yy7ya4g9/FR/2238_bdg_erw.kml" TargetMode="External"/><Relationship Id="rId1122" Type="http://schemas.openxmlformats.org/officeDocument/2006/relationships/hyperlink" Target="https://map.geo.admin.ch/?zoom=13&amp;E=2579838.527&amp;N=1195636.863&amp;layers=ch.kantone.cadastralwebmap-farbe,ch.swisstopo.amtliches-strassenverzeichnis,ch.bfs.gebaeude_wohnungs_register,KML||https://tinyurl.com/yy7ya4g9/FR/2275_bdg_erw.kml" TargetMode="External"/><Relationship Id="rId1567" Type="http://schemas.openxmlformats.org/officeDocument/2006/relationships/hyperlink" Target="https://map.geo.admin.ch/?zoom=13&amp;E=2590802.75&amp;N=1190187.125&amp;layers=ch.kantone.cadastralwebmap-farbe,ch.swisstopo.amtliches-strassenverzeichnis,ch.bfs.gebaeude_wohnungs_register,KML||https://tinyurl.com/yy7ya4g9/FR/2308_bdg_erw.kml" TargetMode="External"/><Relationship Id="rId1774" Type="http://schemas.openxmlformats.org/officeDocument/2006/relationships/hyperlink" Target="https://map.geo.admin.ch/?zoom=13&amp;E=2558474.5&amp;N=1152564.625&amp;layers=ch.kantone.cadastralwebmap-farbe,ch.swisstopo.amtliches-strassenverzeichnis,ch.bfs.gebaeude_wohnungs_register,KML||https://tinyurl.com/yy7ya4g9/FR/2325_bdg_erw.kml" TargetMode="External"/><Relationship Id="rId1981" Type="http://schemas.openxmlformats.org/officeDocument/2006/relationships/hyperlink" Target="https://map.geo.admin.ch/?zoom=13&amp;E=2561624.352&amp;N=1152518.88&amp;layers=ch.kantone.cadastralwebmap-farbe,ch.swisstopo.amtliches-strassenverzeichnis,ch.bfs.gebaeude_wohnungs_register,KML||https://tinyurl.com/yy7ya4g9/FR/2325_bdg_erw.kml" TargetMode="External"/><Relationship Id="rId66" Type="http://schemas.openxmlformats.org/officeDocument/2006/relationships/hyperlink" Target="https://map.geo.admin.ch/?zoom=13&amp;E=2565755.599&amp;N=1185040.166&amp;layers=ch.kantone.cadastralwebmap-farbe,ch.swisstopo.amtliches-strassenverzeichnis,ch.bfs.gebaeude_wohnungs_register,KML||https://tinyurl.com/yy7ya4g9/FR/2029_bdg_erw.kml" TargetMode="External"/><Relationship Id="rId1427" Type="http://schemas.openxmlformats.org/officeDocument/2006/relationships/hyperlink" Target="https://map.geo.admin.ch/?zoom=13&amp;E=2591621&amp;N=1191187.625&amp;layers=ch.kantone.cadastralwebmap-farbe,ch.swisstopo.amtliches-strassenverzeichnis,ch.bfs.gebaeude_wohnungs_register,KML||https://tinyurl.com/yy7ya4g9/FR/2308_bdg_erw.kml" TargetMode="External"/><Relationship Id="rId1634" Type="http://schemas.openxmlformats.org/officeDocument/2006/relationships/hyperlink" Target="https://map.geo.admin.ch/?zoom=13&amp;E=2589762.75&amp;N=1191500.625&amp;layers=ch.kantone.cadastralwebmap-farbe,ch.swisstopo.amtliches-strassenverzeichnis,ch.bfs.gebaeude_wohnungs_register,KML||https://tinyurl.com/yy7ya4g9/FR/2308_bdg_erw.kml" TargetMode="External"/><Relationship Id="rId1841" Type="http://schemas.openxmlformats.org/officeDocument/2006/relationships/hyperlink" Target="https://map.geo.admin.ch/?zoom=13&amp;E=2563123.82&amp;N=1151989.768&amp;layers=ch.kantone.cadastralwebmap-farbe,ch.swisstopo.amtliches-strassenverzeichnis,ch.bfs.gebaeude_wohnungs_register,KML||https://tinyurl.com/yy7ya4g9/FR/2325_bdg_erw.kml" TargetMode="External"/><Relationship Id="rId1939" Type="http://schemas.openxmlformats.org/officeDocument/2006/relationships/hyperlink" Target="https://map.geo.admin.ch/?zoom=13&amp;E=2563258.719&amp;N=1151691.04&amp;layers=ch.kantone.cadastralwebmap-farbe,ch.swisstopo.amtliches-strassenverzeichnis,ch.bfs.gebaeude_wohnungs_register,KML||https://tinyurl.com/yy7ya4g9/FR/2325_bdg_erw.kml" TargetMode="External"/><Relationship Id="rId1701" Type="http://schemas.openxmlformats.org/officeDocument/2006/relationships/hyperlink" Target="https://map.geo.admin.ch/?zoom=13&amp;E=2588346.95&amp;N=1190842.198&amp;layers=ch.kantone.cadastralwebmap-farbe,ch.swisstopo.amtliches-strassenverzeichnis,ch.bfs.gebaeude_wohnungs_register,KML||https://tinyurl.com/yy7ya4g9/FR/2309_bdg_erw.kml" TargetMode="External"/><Relationship Id="rId282" Type="http://schemas.openxmlformats.org/officeDocument/2006/relationships/hyperlink" Target="https://map.geo.admin.ch/?zoom=13&amp;E=2558532.584&amp;N=1167570.011&amp;layers=ch.kantone.cadastralwebmap-farbe,ch.swisstopo.amtliches-strassenverzeichnis,ch.bfs.gebaeude_wohnungs_register,KML||https://tinyurl.com/yy7ya4g9/FR/2099_bdg_erw.kml" TargetMode="External"/><Relationship Id="rId587" Type="http://schemas.openxmlformats.org/officeDocument/2006/relationships/hyperlink" Target="https://map.geo.admin.ch/?zoom=13&amp;E=2570828.015&amp;N=1164944.618&amp;layers=ch.kantone.cadastralwebmap-farbe,ch.swisstopo.amtliches-strassenverzeichnis,ch.bfs.gebaeude_wohnungs_register,KML||https://tinyurl.com/yy7ya4g9/FR/2148_bdg_erw.kml" TargetMode="External"/><Relationship Id="rId8" Type="http://schemas.openxmlformats.org/officeDocument/2006/relationships/hyperlink" Target="https://map.geo.admin.ch/?zoom=13&amp;E=2556924.717&amp;N=1184418.201&amp;layers=ch.kantone.cadastralwebmap-farbe,ch.swisstopo.amtliches-strassenverzeichnis,ch.bfs.gebaeude_wohnungs_register,KML||https://tinyurl.com/yy7ya4g9/FR/2011_bdg_erw.kml" TargetMode="External"/><Relationship Id="rId142" Type="http://schemas.openxmlformats.org/officeDocument/2006/relationships/hyperlink" Target="https://map.geo.admin.ch/?zoom=13&amp;E=2566601.086&amp;N=1187975.614&amp;layers=ch.kantone.cadastralwebmap-farbe,ch.swisstopo.amtliches-strassenverzeichnis,ch.bfs.gebaeude_wohnungs_register,KML||https://tinyurl.com/yy7ya4g9/FR/2053_bdg_erw.kml" TargetMode="External"/><Relationship Id="rId447" Type="http://schemas.openxmlformats.org/officeDocument/2006/relationships/hyperlink" Target="https://map.geo.admin.ch/?zoom=13&amp;E=2571645.144&amp;N=1163983.24&amp;layers=ch.kantone.cadastralwebmap-farbe,ch.swisstopo.amtliches-strassenverzeichnis,ch.bfs.gebaeude_wohnungs_register,KML||https://tinyurl.com/yy7ya4g9/FR/2125_bdg_erw.kml" TargetMode="External"/><Relationship Id="rId794" Type="http://schemas.openxmlformats.org/officeDocument/2006/relationships/hyperlink" Target="https://map.geo.admin.ch/?zoom=13&amp;E=2568942.696&amp;N=1184502.107&amp;layers=ch.kantone.cadastralwebmap-farbe,ch.swisstopo.amtliches-strassenverzeichnis,ch.bfs.gebaeude_wohnungs_register,KML||https://tinyurl.com/yy7ya4g9/FR/2217_bdg_erw.kml" TargetMode="External"/><Relationship Id="rId1077" Type="http://schemas.openxmlformats.org/officeDocument/2006/relationships/hyperlink" Target="https://map.geo.admin.ch/?zoom=13&amp;E=2581388.462&amp;N=1202809.406&amp;layers=ch.kantone.cadastralwebmap-farbe,ch.swisstopo.amtliches-strassenverzeichnis,ch.bfs.gebaeude_wohnungs_register,KML||https://tinyurl.com/yy7ya4g9/FR/2265_bdg_erw.kml" TargetMode="External"/><Relationship Id="rId2030" Type="http://schemas.openxmlformats.org/officeDocument/2006/relationships/hyperlink" Target="https://map.geo.admin.ch/?zoom=13&amp;E=2558702.391&amp;N=1153256.118&amp;layers=ch.kantone.cadastralwebmap-farbe,ch.swisstopo.amtliches-strassenverzeichnis,ch.bfs.gebaeude_wohnungs_register,KML||https://tinyurl.com/yy7ya4g9/FR/2325_bdg_erw.kml" TargetMode="External"/><Relationship Id="rId654" Type="http://schemas.openxmlformats.org/officeDocument/2006/relationships/hyperlink" Target="https://map.geo.admin.ch/?zoom=13&amp;E=2579627.8&amp;N=1163351.953&amp;layers=ch.kantone.cadastralwebmap-farbe,ch.swisstopo.amtliches-strassenverzeichnis,ch.bfs.gebaeude_wohnungs_register,KML||https://tinyurl.com/yy7ya4g9/FR/2163_bdg_erw.kml" TargetMode="External"/><Relationship Id="rId861" Type="http://schemas.openxmlformats.org/officeDocument/2006/relationships/hyperlink" Target="https://map.geo.admin.ch/?zoom=13&amp;E=2566634&amp;N=1178904.125&amp;layers=ch.kantone.cadastralwebmap-farbe,ch.swisstopo.amtliches-strassenverzeichnis,ch.bfs.gebaeude_wohnungs_register,KML||https://tinyurl.com/yy7ya4g9/FR/2234_bdg_erw.kml" TargetMode="External"/><Relationship Id="rId959" Type="http://schemas.openxmlformats.org/officeDocument/2006/relationships/hyperlink" Target="https://map.geo.admin.ch/?zoom=13&amp;E=2575899.882&amp;N=1189895.148&amp;layers=ch.kantone.cadastralwebmap-farbe,ch.swisstopo.amtliches-strassenverzeichnis,ch.bfs.gebaeude_wohnungs_register,KML||https://tinyurl.com/yy7ya4g9/FR/2254_bdg_erw.kml" TargetMode="External"/><Relationship Id="rId1284" Type="http://schemas.openxmlformats.org/officeDocument/2006/relationships/hyperlink" Target="https://map.geo.admin.ch/?zoom=13&amp;E=2589450&amp;N=1177935&amp;layers=ch.kantone.cadastralwebmap-farbe,ch.swisstopo.amtliches-strassenverzeichnis,ch.bfs.gebaeude_wohnungs_register,KML||https://tinyurl.com/yy7ya4g9/FR/2299_bdg_erw.kml" TargetMode="External"/><Relationship Id="rId1491" Type="http://schemas.openxmlformats.org/officeDocument/2006/relationships/hyperlink" Target="https://map.geo.admin.ch/?zoom=13&amp;E=2593435.75&amp;N=1190340.375&amp;layers=ch.kantone.cadastralwebmap-farbe,ch.swisstopo.amtliches-strassenverzeichnis,ch.bfs.gebaeude_wohnungs_register,KML||https://tinyurl.com/yy7ya4g9/FR/2308_bdg_erw.kml" TargetMode="External"/><Relationship Id="rId1589" Type="http://schemas.openxmlformats.org/officeDocument/2006/relationships/hyperlink" Target="https://map.geo.admin.ch/?zoom=13&amp;E=2590624&amp;N=1190211.875&amp;layers=ch.kantone.cadastralwebmap-farbe,ch.swisstopo.amtliches-strassenverzeichnis,ch.bfs.gebaeude_wohnungs_register,KML||https://tinyurl.com/yy7ya4g9/FR/2308_bdg_erw.kml" TargetMode="External"/><Relationship Id="rId307" Type="http://schemas.openxmlformats.org/officeDocument/2006/relationships/hyperlink" Target="https://map.geo.admin.ch/?zoom=13&amp;E=2565877.741&amp;N=1175397.162&amp;layers=ch.kantone.cadastralwebmap-farbe,ch.swisstopo.amtliches-strassenverzeichnis,ch.bfs.gebaeude_wohnungs_register,KML||https://tinyurl.com/yy7ya4g9/FR/2114_bdg_erw.kml" TargetMode="External"/><Relationship Id="rId514" Type="http://schemas.openxmlformats.org/officeDocument/2006/relationships/hyperlink" Target="https://map.geo.admin.ch/?zoom=13&amp;E=2572295.658&amp;N=1166818.661&amp;layers=ch.kantone.cadastralwebmap-farbe,ch.swisstopo.amtliches-strassenverzeichnis,ch.bfs.gebaeude_wohnungs_register,KML||https://tinyurl.com/yy7ya4g9/FR/2131_bdg_erw.kml" TargetMode="External"/><Relationship Id="rId721" Type="http://schemas.openxmlformats.org/officeDocument/2006/relationships/hyperlink" Target="https://map.geo.admin.ch/?zoom=13&amp;E=2576192.856&amp;N=1185002.132&amp;layers=ch.kantone.cadastralwebmap-farbe,ch.swisstopo.amtliches-strassenverzeichnis,ch.bfs.gebaeude_wohnungs_register,KML||https://tinyurl.com/yy7ya4g9/FR/2197_bdg_erw.kml" TargetMode="External"/><Relationship Id="rId1144" Type="http://schemas.openxmlformats.org/officeDocument/2006/relationships/hyperlink" Target="https://map.geo.admin.ch/?zoom=13&amp;E=2575006.078&amp;N=1193266.396&amp;layers=ch.kantone.cadastralwebmap-farbe,ch.swisstopo.amtliches-strassenverzeichnis,ch.bfs.gebaeude_wohnungs_register,KML||https://tinyurl.com/yy7ya4g9/FR/2275_bdg_erw.kml" TargetMode="External"/><Relationship Id="rId1351" Type="http://schemas.openxmlformats.org/officeDocument/2006/relationships/hyperlink" Target="https://map.geo.admin.ch/?zoom=13&amp;E=2590260.28&amp;N=1190376.48&amp;layers=ch.kantone.cadastralwebmap-farbe,ch.swisstopo.amtliches-strassenverzeichnis,ch.bfs.gebaeude_wohnungs_register,KML||https://tinyurl.com/yy7ya4g9/FR/2308_bdg_erw.kml" TargetMode="External"/><Relationship Id="rId1449" Type="http://schemas.openxmlformats.org/officeDocument/2006/relationships/hyperlink" Target="https://map.geo.admin.ch/?zoom=13&amp;E=2590009.75&amp;N=1190470.875&amp;layers=ch.kantone.cadastralwebmap-farbe,ch.swisstopo.amtliches-strassenverzeichnis,ch.bfs.gebaeude_wohnungs_register,KML||https://tinyurl.com/yy7ya4g9/FR/2308_bdg_erw.kml" TargetMode="External"/><Relationship Id="rId1796" Type="http://schemas.openxmlformats.org/officeDocument/2006/relationships/hyperlink" Target="https://map.geo.admin.ch/?zoom=13&amp;E=2558127.196&amp;N=1152079.392&amp;layers=ch.kantone.cadastralwebmap-farbe,ch.swisstopo.amtliches-strassenverzeichnis,ch.bfs.gebaeude_wohnungs_register,KML||https://tinyurl.com/yy7ya4g9/FR/2325_bdg_erw.kml" TargetMode="External"/><Relationship Id="rId88" Type="http://schemas.openxmlformats.org/officeDocument/2006/relationships/hyperlink" Target="https://map.geo.admin.ch/?zoom=13&amp;E=2556564.429&amp;N=1177827.658&amp;layers=ch.kantone.cadastralwebmap-farbe,ch.swisstopo.amtliches-strassenverzeichnis,ch.bfs.gebaeude_wohnungs_register,KML||https://tinyurl.com/yy7ya4g9/FR/2044_bdg_erw.kml" TargetMode="External"/><Relationship Id="rId819" Type="http://schemas.openxmlformats.org/officeDocument/2006/relationships/hyperlink" Target="https://map.geo.admin.ch/?zoom=13&amp;E=2576595.565&amp;N=1175467.868&amp;layers=ch.kantone.cadastralwebmap-farbe,ch.swisstopo.amtliches-strassenverzeichnis,ch.bfs.gebaeude_wohnungs_register,KML||https://tinyurl.com/yy7ya4g9/FR/2226_bdg_erw.kml" TargetMode="External"/><Relationship Id="rId1004" Type="http://schemas.openxmlformats.org/officeDocument/2006/relationships/hyperlink" Target="https://map.geo.admin.ch/?zoom=13&amp;E=2577820&amp;N=1194510&amp;layers=ch.kantone.cadastralwebmap-farbe,ch.swisstopo.amtliches-strassenverzeichnis,ch.bfs.gebaeude_wohnungs_register,KML||https://tinyurl.com/yy7ya4g9/FR/2257_bdg_erw.kml" TargetMode="External"/><Relationship Id="rId1211" Type="http://schemas.openxmlformats.org/officeDocument/2006/relationships/hyperlink" Target="https://map.geo.admin.ch/?zoom=13&amp;E=2576068.824&amp;N=1201676.243&amp;layers=ch.kantone.cadastralwebmap-farbe,ch.swisstopo.amtliches-strassenverzeichnis,ch.bfs.gebaeude_wohnungs_register,KML||https://tinyurl.com/yy7ya4g9/FR/2284_bdg_erw.kml" TargetMode="External"/><Relationship Id="rId1656" Type="http://schemas.openxmlformats.org/officeDocument/2006/relationships/hyperlink" Target="https://map.geo.admin.ch/?zoom=13&amp;E=2590320&amp;N=1190171.875&amp;layers=ch.kantone.cadastralwebmap-farbe,ch.swisstopo.amtliches-strassenverzeichnis,ch.bfs.gebaeude_wohnungs_register,KML||https://tinyurl.com/yy7ya4g9/FR/2308_bdg_erw.kml" TargetMode="External"/><Relationship Id="rId1863" Type="http://schemas.openxmlformats.org/officeDocument/2006/relationships/hyperlink" Target="https://map.geo.admin.ch/?zoom=13&amp;E=2562548.937&amp;N=1152428.373&amp;layers=ch.kantone.cadastralwebmap-farbe,ch.swisstopo.amtliches-strassenverzeichnis,ch.bfs.gebaeude_wohnungs_register,KML||https://tinyurl.com/yy7ya4g9/FR/2325_bdg_erw.kml" TargetMode="External"/><Relationship Id="rId1309" Type="http://schemas.openxmlformats.org/officeDocument/2006/relationships/hyperlink" Target="https://map.geo.admin.ch/?zoom=13&amp;E=2584284.882&amp;N=1188536.228&amp;layers=ch.kantone.cadastralwebmap-farbe,ch.swisstopo.amtliches-strassenverzeichnis,ch.bfs.gebaeude_wohnungs_register,KML||https://tinyurl.com/yy7ya4g9/FR/2305_bdg_erw.kml" TargetMode="External"/><Relationship Id="rId1516" Type="http://schemas.openxmlformats.org/officeDocument/2006/relationships/hyperlink" Target="https://map.geo.admin.ch/?zoom=13&amp;E=2590498&amp;N=1190203.125&amp;layers=ch.kantone.cadastralwebmap-farbe,ch.swisstopo.amtliches-strassenverzeichnis,ch.bfs.gebaeude_wohnungs_register,KML||https://tinyurl.com/yy7ya4g9/FR/2308_bdg_erw.kml" TargetMode="External"/><Relationship Id="rId1723" Type="http://schemas.openxmlformats.org/officeDocument/2006/relationships/hyperlink" Target="https://map.geo.admin.ch/?zoom=13&amp;E=2554431.25&amp;N=1151389.625&amp;layers=ch.kantone.cadastralwebmap-farbe,ch.swisstopo.amtliches-strassenverzeichnis,ch.bfs.gebaeude_wohnungs_register,KML||https://tinyurl.com/yy7ya4g9/FR/2321_bdg_erw.kml" TargetMode="External"/><Relationship Id="rId1930" Type="http://schemas.openxmlformats.org/officeDocument/2006/relationships/hyperlink" Target="https://map.geo.admin.ch/?zoom=13&amp;E=2558153.892&amp;N=1153054.968&amp;layers=ch.kantone.cadastralwebmap-farbe,ch.swisstopo.amtliches-strassenverzeichnis,ch.bfs.gebaeude_wohnungs_register,KML||https://tinyurl.com/yy7ya4g9/FR/2325_bdg_erw.kml" TargetMode="External"/><Relationship Id="rId15" Type="http://schemas.openxmlformats.org/officeDocument/2006/relationships/hyperlink" Target="https://map.geo.admin.ch/?zoom=13&amp;E=2558204&amp;N=1184723&amp;layers=ch.kantone.cadastralwebmap-farbe,ch.swisstopo.amtliches-strassenverzeichnis,ch.bfs.gebaeude_wohnungs_register,KML||https://tinyurl.com/yy7ya4g9/FR/2011_bdg_erw.kml" TargetMode="External"/><Relationship Id="rId164" Type="http://schemas.openxmlformats.org/officeDocument/2006/relationships/hyperlink" Target="https://map.geo.admin.ch/?zoom=13&amp;E=2557971.731&amp;N=1187144.243&amp;layers=ch.kantone.cadastralwebmap-farbe,ch.swisstopo.amtliches-strassenverzeichnis,ch.bfs.gebaeude_wohnungs_register,KML||https://tinyurl.com/yy7ya4g9/FR/2054_bdg_erw.kml" TargetMode="External"/><Relationship Id="rId371" Type="http://schemas.openxmlformats.org/officeDocument/2006/relationships/hyperlink" Target="https://map.geo.admin.ch/?zoom=13&amp;E=2573733.655&amp;N=1162221.147&amp;layers=ch.kantone.cadastralwebmap-farbe,ch.swisstopo.amtliches-strassenverzeichnis,ch.bfs.gebaeude_wohnungs_register,KML||https://tinyurl.com/yy7ya4g9/FR/2124_bdg_erw.kml" TargetMode="External"/><Relationship Id="rId2052" Type="http://schemas.openxmlformats.org/officeDocument/2006/relationships/hyperlink" Target="https://map.geo.admin.ch/?zoom=13&amp;E=2558877.763&amp;N=1153330.995&amp;layers=ch.kantone.cadastralwebmap-farbe,ch.swisstopo.amtliches-strassenverzeichnis,ch.bfs.gebaeude_wohnungs_register,KML||https://tinyurl.com/yy7ya4g9/FR/2325_bdg_erw.kml" TargetMode="External"/><Relationship Id="rId469" Type="http://schemas.openxmlformats.org/officeDocument/2006/relationships/hyperlink" Target="https://map.geo.admin.ch/?zoom=13&amp;E=2569461.356&amp;N=1163493.495&amp;layers=ch.kantone.cadastralwebmap-farbe,ch.swisstopo.amtliches-strassenverzeichnis,ch.bfs.gebaeude_wohnungs_register,KML||https://tinyurl.com/yy7ya4g9/FR/2125_bdg_erw.kml" TargetMode="External"/><Relationship Id="rId676" Type="http://schemas.openxmlformats.org/officeDocument/2006/relationships/hyperlink" Target="https://map.geo.admin.ch/?zoom=13&amp;E=2571084.09&amp;N=1181341.821&amp;layers=ch.kantone.cadastralwebmap-farbe,ch.swisstopo.amtliches-strassenverzeichnis,ch.bfs.gebaeude_wohnungs_register,KML||https://tinyurl.com/yy7ya4g9/FR/2174_bdg_erw.kml" TargetMode="External"/><Relationship Id="rId883" Type="http://schemas.openxmlformats.org/officeDocument/2006/relationships/hyperlink" Target="https://map.geo.admin.ch/?zoom=13&amp;E=2574994.5&amp;N=1186855.125&amp;layers=ch.kantone.cadastralwebmap-farbe,ch.swisstopo.amtliches-strassenverzeichnis,ch.bfs.gebaeude_wohnungs_register,KML||https://tinyurl.com/yy7ya4g9/FR/2235_bdg_erw.kml" TargetMode="External"/><Relationship Id="rId1099" Type="http://schemas.openxmlformats.org/officeDocument/2006/relationships/hyperlink" Target="https://map.geo.admin.ch/?zoom=13&amp;E=2576786.806&amp;N=1198847.622&amp;layers=ch.kantone.cadastralwebmap-farbe,ch.swisstopo.amtliches-strassenverzeichnis,ch.bfs.gebaeude_wohnungs_register,KML||https://tinyurl.com/yy7ya4g9/FR/2274_bdg_erw.kml" TargetMode="External"/><Relationship Id="rId231" Type="http://schemas.openxmlformats.org/officeDocument/2006/relationships/hyperlink" Target="https://map.geo.admin.ch/?zoom=13&amp;E=2551794.215&amp;N=1162506.565&amp;layers=ch.kantone.cadastralwebmap-farbe,ch.swisstopo.amtliches-strassenverzeichnis,ch.bfs.gebaeude_wohnungs_register,KML||https://tinyurl.com/yy7ya4g9/FR/2072_bdg_erw.kml" TargetMode="External"/><Relationship Id="rId329" Type="http://schemas.openxmlformats.org/officeDocument/2006/relationships/hyperlink" Target="https://map.geo.admin.ch/?zoom=13&amp;E=2573400&amp;N=1170060&amp;layers=ch.kantone.cadastralwebmap-farbe,ch.swisstopo.amtliches-strassenverzeichnis,ch.bfs.gebaeude_wohnungs_register,KML||https://tinyurl.com/yy7ya4g9/FR/2122_bdg_erw.kml" TargetMode="External"/><Relationship Id="rId536" Type="http://schemas.openxmlformats.org/officeDocument/2006/relationships/hyperlink" Target="https://map.geo.admin.ch/?zoom=13&amp;E=2573272.998&amp;N=1161027.239&amp;layers=ch.kantone.cadastralwebmap-farbe,ch.swisstopo.amtliches-strassenverzeichnis,ch.bfs.gebaeude_wohnungs_register,KML||https://tinyurl.com/yy7ya4g9/FR/2135_bdg_erw.kml" TargetMode="External"/><Relationship Id="rId1166" Type="http://schemas.openxmlformats.org/officeDocument/2006/relationships/hyperlink" Target="https://map.geo.admin.ch/?zoom=13&amp;E=2580927.059&amp;N=1200845.216&amp;layers=ch.kantone.cadastralwebmap-farbe,ch.swisstopo.amtliches-strassenverzeichnis,ch.bfs.gebaeude_wohnungs_register,KML||https://tinyurl.com/yy7ya4g9/FR/2276_bdg_erw.kml" TargetMode="External"/><Relationship Id="rId1373" Type="http://schemas.openxmlformats.org/officeDocument/2006/relationships/hyperlink" Target="https://map.geo.admin.ch/?zoom=13&amp;E=2590661.75&amp;N=1191248.625&amp;layers=ch.kantone.cadastralwebmap-farbe,ch.swisstopo.amtliches-strassenverzeichnis,ch.bfs.gebaeude_wohnungs_register,KML||https://tinyurl.com/yy7ya4g9/FR/2308_bdg_erw.kml" TargetMode="External"/><Relationship Id="rId743" Type="http://schemas.openxmlformats.org/officeDocument/2006/relationships/hyperlink" Target="https://map.geo.admin.ch/?zoom=13&amp;E=2578750.45&amp;N=1181044.299&amp;layers=ch.kantone.cadastralwebmap-farbe,ch.swisstopo.amtliches-strassenverzeichnis,ch.bfs.gebaeude_wohnungs_register,KML||https://tinyurl.com/yy7ya4g9/FR/2206_bdg_erw.kml" TargetMode="External"/><Relationship Id="rId950" Type="http://schemas.openxmlformats.org/officeDocument/2006/relationships/hyperlink" Target="https://map.geo.admin.ch/?zoom=13&amp;E=2575131.415&amp;N=1195058.383&amp;layers=ch.kantone.cadastralwebmap-farbe,ch.swisstopo.amtliches-strassenverzeichnis,ch.bfs.gebaeude_wohnungs_register,KML||https://tinyurl.com/yy7ya4g9/FR/2250_bdg_erw.kml" TargetMode="External"/><Relationship Id="rId1026" Type="http://schemas.openxmlformats.org/officeDocument/2006/relationships/hyperlink" Target="https://map.geo.admin.ch/?zoom=13&amp;E=2576900.57&amp;N=1192185.098&amp;layers=ch.kantone.cadastralwebmap-farbe,ch.swisstopo.amtliches-strassenverzeichnis,ch.bfs.gebaeude_wohnungs_register,KML||https://tinyurl.com/yy7ya4g9/FR/2262_bdg_erw.kml" TargetMode="External"/><Relationship Id="rId1580" Type="http://schemas.openxmlformats.org/officeDocument/2006/relationships/hyperlink" Target="https://map.geo.admin.ch/?zoom=13&amp;E=2590583.75&amp;N=1190255.625&amp;layers=ch.kantone.cadastralwebmap-farbe,ch.swisstopo.amtliches-strassenverzeichnis,ch.bfs.gebaeude_wohnungs_register,KML||https://tinyurl.com/yy7ya4g9/FR/2308_bdg_erw.kml" TargetMode="External"/><Relationship Id="rId1678" Type="http://schemas.openxmlformats.org/officeDocument/2006/relationships/hyperlink" Target="https://map.geo.admin.ch/?zoom=13&amp;E=2593115.25&amp;N=1191689.125&amp;layers=ch.kantone.cadastralwebmap-farbe,ch.swisstopo.amtliches-strassenverzeichnis,ch.bfs.gebaeude_wohnungs_register,KML||https://tinyurl.com/yy7ya4g9/FR/2308_bdg_erw.kml" TargetMode="External"/><Relationship Id="rId1885" Type="http://schemas.openxmlformats.org/officeDocument/2006/relationships/hyperlink" Target="https://map.geo.admin.ch/?zoom=13&amp;E=2561081.645&amp;N=1153565.157&amp;layers=ch.kantone.cadastralwebmap-farbe,ch.swisstopo.amtliches-strassenverzeichnis,ch.bfs.gebaeude_wohnungs_register,KML||https://tinyurl.com/yy7ya4g9/FR/2325_bdg_erw.kml" TargetMode="External"/><Relationship Id="rId603" Type="http://schemas.openxmlformats.org/officeDocument/2006/relationships/hyperlink" Target="https://map.geo.admin.ch/?zoom=13&amp;E=2576614.999&amp;N=1171978.75&amp;layers=ch.kantone.cadastralwebmap-farbe,ch.swisstopo.amtliches-strassenverzeichnis,ch.bfs.gebaeude_wohnungs_register,KML||https://tinyurl.com/yy7ya4g9/FR/2149_bdg_erw.kml" TargetMode="External"/><Relationship Id="rId810" Type="http://schemas.openxmlformats.org/officeDocument/2006/relationships/hyperlink" Target="https://map.geo.admin.ch/?zoom=13&amp;E=2577841.766&amp;N=1174904.068&amp;layers=ch.kantone.cadastralwebmap-farbe,ch.swisstopo.amtliches-strassenverzeichnis,ch.bfs.gebaeude_wohnungs_register,KML||https://tinyurl.com/yy7ya4g9/FR/2226_bdg_erw.kml" TargetMode="External"/><Relationship Id="rId908" Type="http://schemas.openxmlformats.org/officeDocument/2006/relationships/hyperlink" Target="https://map.geo.admin.ch/?zoom=13&amp;E=2573455.399&amp;N=1176451.249&amp;layers=ch.kantone.cadastralwebmap-farbe,ch.swisstopo.amtliches-strassenverzeichnis,ch.bfs.gebaeude_wohnungs_register,KML||https://tinyurl.com/yy7ya4g9/FR/2236_bdg_erw.kml" TargetMode="External"/><Relationship Id="rId1233" Type="http://schemas.openxmlformats.org/officeDocument/2006/relationships/hyperlink" Target="https://map.geo.admin.ch/?zoom=13&amp;E=2580225&amp;N=1187564&amp;layers=ch.kantone.cadastralwebmap-farbe,ch.swisstopo.amtliches-strassenverzeichnis,ch.bfs.gebaeude_wohnungs_register,KML||https://tinyurl.com/yy7ya4g9/FR/2293_bdg_erw.kml" TargetMode="External"/><Relationship Id="rId1440" Type="http://schemas.openxmlformats.org/officeDocument/2006/relationships/hyperlink" Target="https://map.geo.admin.ch/?zoom=13&amp;E=2590045.5&amp;N=1190977.375&amp;layers=ch.kantone.cadastralwebmap-farbe,ch.swisstopo.amtliches-strassenverzeichnis,ch.bfs.gebaeude_wohnungs_register,KML||https://tinyurl.com/yy7ya4g9/FR/2308_bdg_erw.kml" TargetMode="External"/><Relationship Id="rId1538" Type="http://schemas.openxmlformats.org/officeDocument/2006/relationships/hyperlink" Target="https://map.geo.admin.ch/?zoom=13&amp;E=2592552.5&amp;N=1192089.875&amp;layers=ch.kantone.cadastralwebmap-farbe,ch.swisstopo.amtliches-strassenverzeichnis,ch.bfs.gebaeude_wohnungs_register,KML||https://tinyurl.com/yy7ya4g9/FR/2308_bdg_erw.kml" TargetMode="External"/><Relationship Id="rId1300" Type="http://schemas.openxmlformats.org/officeDocument/2006/relationships/hyperlink" Target="https://map.geo.admin.ch/?zoom=13&amp;E=2584980.5&amp;N=1179825.875&amp;layers=ch.kantone.cadastralwebmap-farbe,ch.swisstopo.amtliches-strassenverzeichnis,ch.bfs.gebaeude_wohnungs_register,KML||https://tinyurl.com/yy7ya4g9/FR/2301_bdg_erw.kml" TargetMode="External"/><Relationship Id="rId1745" Type="http://schemas.openxmlformats.org/officeDocument/2006/relationships/hyperlink" Target="https://map.geo.admin.ch/?zoom=13&amp;E=2558409&amp;N=1153478&amp;layers=ch.kantone.cadastralwebmap-farbe,ch.swisstopo.amtliches-strassenverzeichnis,ch.bfs.gebaeude_wohnungs_register,KML||https://tinyurl.com/yy7ya4g9/FR/2325_bdg_erw.kml" TargetMode="External"/><Relationship Id="rId1952" Type="http://schemas.openxmlformats.org/officeDocument/2006/relationships/hyperlink" Target="https://map.geo.admin.ch/?zoom=13&amp;E=2562260.485&amp;N=1152338.704&amp;layers=ch.kantone.cadastralwebmap-farbe,ch.swisstopo.amtliches-strassenverzeichnis,ch.bfs.gebaeude_wohnungs_register,KML||https://tinyurl.com/yy7ya4g9/FR/2325_bdg_erw.kml" TargetMode="External"/><Relationship Id="rId37" Type="http://schemas.openxmlformats.org/officeDocument/2006/relationships/hyperlink" Target="https://map.geo.admin.ch/?zoom=13&amp;E=2559799.802&amp;N=1182845.501&amp;layers=ch.kantone.cadastralwebmap-farbe,ch.swisstopo.amtliches-strassenverzeichnis,ch.bfs.gebaeude_wohnungs_register,KML||https://tinyurl.com/yy7ya4g9/FR/2016_bdg_erw.kml" TargetMode="External"/><Relationship Id="rId1605" Type="http://schemas.openxmlformats.org/officeDocument/2006/relationships/hyperlink" Target="https://map.geo.admin.ch/?zoom=13&amp;E=2592553&amp;N=1190777.875&amp;layers=ch.kantone.cadastralwebmap-farbe,ch.swisstopo.amtliches-strassenverzeichnis,ch.bfs.gebaeude_wohnungs_register,KML||https://tinyurl.com/yy7ya4g9/FR/2308_bdg_erw.kml" TargetMode="External"/><Relationship Id="rId1812" Type="http://schemas.openxmlformats.org/officeDocument/2006/relationships/hyperlink" Target="https://map.geo.admin.ch/?zoom=13&amp;E=2563368.76&amp;N=1151779.066&amp;layers=ch.kantone.cadastralwebmap-farbe,ch.swisstopo.amtliches-strassenverzeichnis,ch.bfs.gebaeude_wohnungs_register,KML||https://tinyurl.com/yy7ya4g9/FR/2325_bdg_erw.kml" TargetMode="External"/><Relationship Id="rId186" Type="http://schemas.openxmlformats.org/officeDocument/2006/relationships/hyperlink" Target="https://map.geo.admin.ch/?zoom=13&amp;E=2555568.083&amp;N=1188951.545&amp;layers=ch.kantone.cadastralwebmap-farbe,ch.swisstopo.amtliches-strassenverzeichnis,ch.bfs.gebaeude_wohnungs_register,KML||https://tinyurl.com/yy7ya4g9/FR/2054_bdg_erw.kml" TargetMode="External"/><Relationship Id="rId393" Type="http://schemas.openxmlformats.org/officeDocument/2006/relationships/hyperlink" Target="https://map.geo.admin.ch/?zoom=13&amp;E=2569659&amp;N=1162598&amp;layers=ch.kantone.cadastralwebmap-farbe,ch.swisstopo.amtliches-strassenverzeichnis,ch.bfs.gebaeude_wohnungs_register,KML||https://tinyurl.com/yy7ya4g9/FR/2125_bdg_erw.kml" TargetMode="External"/><Relationship Id="rId2074" Type="http://schemas.openxmlformats.org/officeDocument/2006/relationships/hyperlink" Target="https://map.geo.admin.ch/?zoom=13&amp;E=2558811.25&amp;N=1157432.25&amp;layers=ch.kantone.cadastralwebmap-farbe,ch.swisstopo.amtliches-strassenverzeichnis,ch.bfs.gebaeude_wohnungs_register,KML||https://tinyurl.com/yy7ya4g9/FR/2336_bdg_erw.kml" TargetMode="External"/><Relationship Id="rId253" Type="http://schemas.openxmlformats.org/officeDocument/2006/relationships/hyperlink" Target="https://map.geo.admin.ch/?zoom=13&amp;E=2561228.75&amp;N=1171834.728&amp;layers=ch.kantone.cadastralwebmap-farbe,ch.swisstopo.amtliches-strassenverzeichnis,ch.bfs.gebaeude_wohnungs_register,KML||https://tinyurl.com/yy7ya4g9/FR/2096_bdg_erw.kml" TargetMode="External"/><Relationship Id="rId460" Type="http://schemas.openxmlformats.org/officeDocument/2006/relationships/hyperlink" Target="https://map.geo.admin.ch/?zoom=13&amp;E=2570442.194&amp;N=1163485.7&amp;layers=ch.kantone.cadastralwebmap-farbe,ch.swisstopo.amtliches-strassenverzeichnis,ch.bfs.gebaeude_wohnungs_register,KML||https://tinyurl.com/yy7ya4g9/FR/2125_bdg_erw.kml" TargetMode="External"/><Relationship Id="rId698" Type="http://schemas.openxmlformats.org/officeDocument/2006/relationships/hyperlink" Target="https://map.geo.admin.ch/?zoom=13&amp;E=2573887.903&amp;N=1182797.341&amp;layers=ch.kantone.cadastralwebmap-farbe,ch.swisstopo.amtliches-strassenverzeichnis,ch.bfs.gebaeude_wohnungs_register,KML||https://tinyurl.com/yy7ya4g9/FR/2183_bdg_erw.kml" TargetMode="External"/><Relationship Id="rId1090" Type="http://schemas.openxmlformats.org/officeDocument/2006/relationships/hyperlink" Target="https://map.geo.admin.ch/?zoom=13&amp;E=2571927.666&amp;N=1189775.999&amp;layers=ch.kantone.cadastralwebmap-farbe,ch.swisstopo.amtliches-strassenverzeichnis,ch.bfs.gebaeude_wohnungs_register,KML||https://tinyurl.com/yy7ya4g9/FR/2272_bdg_erw.kml" TargetMode="External"/><Relationship Id="rId113" Type="http://schemas.openxmlformats.org/officeDocument/2006/relationships/hyperlink" Target="https://map.geo.admin.ch/?zoom=13&amp;E=2567941.872&amp;N=1190290.282&amp;layers=ch.kantone.cadastralwebmap-farbe,ch.swisstopo.amtliches-strassenverzeichnis,ch.bfs.gebaeude_wohnungs_register,KML||https://tinyurl.com/yy7ya4g9/FR/2053_bdg_erw.kml" TargetMode="External"/><Relationship Id="rId320" Type="http://schemas.openxmlformats.org/officeDocument/2006/relationships/hyperlink" Target="https://map.geo.admin.ch/?zoom=13&amp;E=2571017&amp;N=1151056&amp;layers=ch.kantone.cadastralwebmap-farbe,ch.swisstopo.amtliches-strassenverzeichnis,ch.bfs.gebaeude_wohnungs_register,KML||https://tinyurl.com/yy7ya4g9/FR/2121_bdg_erw.kml" TargetMode="External"/><Relationship Id="rId558" Type="http://schemas.openxmlformats.org/officeDocument/2006/relationships/hyperlink" Target="https://map.geo.admin.ch/?zoom=13&amp;E=2573341.365&amp;N=1163875.446&amp;layers=ch.kantone.cadastralwebmap-farbe,ch.swisstopo.amtliches-strassenverzeichnis,ch.bfs.gebaeude_wohnungs_register,KML||https://tinyurl.com/yy7ya4g9/FR/2143_bdg_erw.kml" TargetMode="External"/><Relationship Id="rId765" Type="http://schemas.openxmlformats.org/officeDocument/2006/relationships/hyperlink" Target="https://map.geo.admin.ch/?zoom=13&amp;E=2574318&amp;N=1181694&amp;layers=ch.kantone.cadastralwebmap-farbe,ch.swisstopo.amtliches-strassenverzeichnis,ch.bfs.gebaeude_wohnungs_register,KML||https://tinyurl.com/yy7ya4g9/FR/2208_bdg_erw.kml" TargetMode="External"/><Relationship Id="rId972" Type="http://schemas.openxmlformats.org/officeDocument/2006/relationships/hyperlink" Target="https://map.geo.admin.ch/?zoom=13&amp;E=2575964.708&amp;N=1189829.838&amp;layers=ch.kantone.cadastralwebmap-farbe,ch.swisstopo.amtliches-strassenverzeichnis,ch.bfs.gebaeude_wohnungs_register,KML||https://tinyurl.com/yy7ya4g9/FR/2254_bdg_erw.kml" TargetMode="External"/><Relationship Id="rId1188" Type="http://schemas.openxmlformats.org/officeDocument/2006/relationships/hyperlink" Target="https://map.geo.admin.ch/?zoom=13&amp;E=2572391.5&amp;N=1199949.25&amp;layers=ch.kantone.cadastralwebmap-farbe,ch.swisstopo.amtliches-strassenverzeichnis,ch.bfs.gebaeude_wohnungs_register,KML||https://tinyurl.com/yy7ya4g9/FR/2284_bdg_erw.kml" TargetMode="External"/><Relationship Id="rId1395" Type="http://schemas.openxmlformats.org/officeDocument/2006/relationships/hyperlink" Target="https://map.geo.admin.ch/?zoom=13&amp;E=2590106.25&amp;N=1192495.625&amp;layers=ch.kantone.cadastralwebmap-farbe,ch.swisstopo.amtliches-strassenverzeichnis,ch.bfs.gebaeude_wohnungs_register,KML||https://tinyurl.com/yy7ya4g9/FR/2308_bdg_erw.kml" TargetMode="External"/><Relationship Id="rId2001" Type="http://schemas.openxmlformats.org/officeDocument/2006/relationships/hyperlink" Target="https://map.geo.admin.ch/?zoom=13&amp;E=2558107.86&amp;N=1153962.45&amp;layers=ch.kantone.cadastralwebmap-farbe,ch.swisstopo.amtliches-strassenverzeichnis,ch.bfs.gebaeude_wohnungs_register,KML||https://tinyurl.com/yy7ya4g9/FR/2325_bdg_erw.kml" TargetMode="External"/><Relationship Id="rId418" Type="http://schemas.openxmlformats.org/officeDocument/2006/relationships/hyperlink" Target="https://map.geo.admin.ch/?zoom=13&amp;E=2569917.106&amp;N=1161887.01&amp;layers=ch.kantone.cadastralwebmap-farbe,ch.swisstopo.amtliches-strassenverzeichnis,ch.bfs.gebaeude_wohnungs_register,KML||https://tinyurl.com/yy7ya4g9/FR/2125_bdg_erw.kml" TargetMode="External"/><Relationship Id="rId625" Type="http://schemas.openxmlformats.org/officeDocument/2006/relationships/hyperlink" Target="https://map.geo.admin.ch/?zoom=13&amp;E=2564240.652&amp;N=1162165.301&amp;layers=ch.kantone.cadastralwebmap-farbe,ch.swisstopo.amtliches-strassenverzeichnis,ch.bfs.gebaeude_wohnungs_register,KML||https://tinyurl.com/yy7ya4g9/FR/2155_bdg_erw.kml" TargetMode="External"/><Relationship Id="rId832" Type="http://schemas.openxmlformats.org/officeDocument/2006/relationships/hyperlink" Target="https://map.geo.admin.ch/?zoom=13&amp;E=2576965.589&amp;N=1183644.516&amp;layers=ch.kantone.cadastralwebmap-farbe,ch.swisstopo.amtliches-strassenverzeichnis,ch.bfs.gebaeude_wohnungs_register,KML||https://tinyurl.com/yy7ya4g9/FR/2228_bdg_erw.kml" TargetMode="External"/><Relationship Id="rId1048" Type="http://schemas.openxmlformats.org/officeDocument/2006/relationships/hyperlink" Target="https://map.geo.admin.ch/?zoom=13&amp;E=2580089.724&amp;N=1193743.728&amp;layers=ch.kantone.cadastralwebmap-farbe,ch.swisstopo.amtliches-strassenverzeichnis,ch.bfs.gebaeude_wohnungs_register,KML||https://tinyurl.com/yy7ya4g9/FR/2262_bdg_erw.kml" TargetMode="External"/><Relationship Id="rId1255" Type="http://schemas.openxmlformats.org/officeDocument/2006/relationships/hyperlink" Target="https://map.geo.admin.ch/?zoom=13&amp;E=2582317.026&amp;N=1179155.391&amp;layers=ch.kantone.cadastralwebmap-farbe,ch.swisstopo.amtliches-strassenverzeichnis,ch.bfs.gebaeude_wohnungs_register,KML||https://tinyurl.com/yy7ya4g9/FR/2294_bdg_erw.kml" TargetMode="External"/><Relationship Id="rId1462" Type="http://schemas.openxmlformats.org/officeDocument/2006/relationships/hyperlink" Target="https://map.geo.admin.ch/?zoom=13&amp;E=2591339.5&amp;N=1191586.875&amp;layers=ch.kantone.cadastralwebmap-farbe,ch.swisstopo.amtliches-strassenverzeichnis,ch.bfs.gebaeude_wohnungs_register,KML||https://tinyurl.com/yy7ya4g9/FR/2308_bdg_erw.kml" TargetMode="External"/><Relationship Id="rId1115" Type="http://schemas.openxmlformats.org/officeDocument/2006/relationships/hyperlink" Target="https://map.geo.admin.ch/?zoom=13&amp;E=2573396.654&amp;N=1194229.126&amp;layers=ch.kantone.cadastralwebmap-farbe,ch.swisstopo.amtliches-strassenverzeichnis,ch.bfs.gebaeude_wohnungs_register,KML||https://tinyurl.com/yy7ya4g9/FR/2275_bdg_erw.kml" TargetMode="External"/><Relationship Id="rId1322" Type="http://schemas.openxmlformats.org/officeDocument/2006/relationships/hyperlink" Target="https://map.geo.admin.ch/?zoom=13&amp;E=2585510.47&amp;N=1189539.789&amp;layers=ch.kantone.cadastralwebmap-farbe,ch.swisstopo.amtliches-strassenverzeichnis,ch.bfs.gebaeude_wohnungs_register,KML||https://tinyurl.com/yy7ya4g9/FR/2305_bdg_erw.kml" TargetMode="External"/><Relationship Id="rId1767" Type="http://schemas.openxmlformats.org/officeDocument/2006/relationships/hyperlink" Target="https://map.geo.admin.ch/?zoom=13&amp;E=2562970&amp;N=1152014&amp;layers=ch.kantone.cadastralwebmap-farbe,ch.swisstopo.amtliches-strassenverzeichnis,ch.bfs.gebaeude_wohnungs_register,KML||https://tinyurl.com/yy7ya4g9/FR/2325_bdg_erw.kml" TargetMode="External"/><Relationship Id="rId1974" Type="http://schemas.openxmlformats.org/officeDocument/2006/relationships/hyperlink" Target="https://map.geo.admin.ch/?zoom=13&amp;E=2560444.457&amp;N=1151697.724&amp;layers=ch.kantone.cadastralwebmap-farbe,ch.swisstopo.amtliches-strassenverzeichnis,ch.bfs.gebaeude_wohnungs_register,KML||https://tinyurl.com/yy7ya4g9/FR/2325_bdg_erw.kml" TargetMode="External"/><Relationship Id="rId59" Type="http://schemas.openxmlformats.org/officeDocument/2006/relationships/hyperlink" Target="https://map.geo.admin.ch/?zoom=13&amp;E=2566117.438&amp;N=1185135.794&amp;layers=ch.kantone.cadastralwebmap-farbe,ch.swisstopo.amtliches-strassenverzeichnis,ch.bfs.gebaeude_wohnungs_register,KML||https://tinyurl.com/yy7ya4g9/FR/2029_bdg_erw.kml" TargetMode="External"/><Relationship Id="rId1627" Type="http://schemas.openxmlformats.org/officeDocument/2006/relationships/hyperlink" Target="https://map.geo.admin.ch/?zoom=13&amp;E=2593376.75&amp;N=1191963.375&amp;layers=ch.kantone.cadastralwebmap-farbe,ch.swisstopo.amtliches-strassenverzeichnis,ch.bfs.gebaeude_wohnungs_register,KML||https://tinyurl.com/yy7ya4g9/FR/2308_bdg_erw.kml" TargetMode="External"/><Relationship Id="rId1834" Type="http://schemas.openxmlformats.org/officeDocument/2006/relationships/hyperlink" Target="https://map.geo.admin.ch/?zoom=13&amp;E=2558344.409&amp;N=1152722.647&amp;layers=ch.kantone.cadastralwebmap-farbe,ch.swisstopo.amtliches-strassenverzeichnis,ch.bfs.gebaeude_wohnungs_register,KML||https://tinyurl.com/yy7ya4g9/FR/2325_bdg_erw.kml" TargetMode="External"/><Relationship Id="rId1901" Type="http://schemas.openxmlformats.org/officeDocument/2006/relationships/hyperlink" Target="https://map.geo.admin.ch/?zoom=13&amp;E=2562571.83&amp;N=1152081.353&amp;layers=ch.kantone.cadastralwebmap-farbe,ch.swisstopo.amtliches-strassenverzeichnis,ch.bfs.gebaeude_wohnungs_register,KML||https://tinyurl.com/yy7ya4g9/FR/2325_bdg_erw.kml" TargetMode="External"/><Relationship Id="rId275" Type="http://schemas.openxmlformats.org/officeDocument/2006/relationships/hyperlink" Target="https://map.geo.admin.ch/?zoom=13&amp;E=2551979.694&amp;N=1163562.015&amp;layers=ch.kantone.cadastralwebmap-farbe,ch.swisstopo.amtliches-strassenverzeichnis,ch.bfs.gebaeude_wohnungs_register,KML||https://tinyurl.com/yy7ya4g9/FR/2097_bdg_erw.kml" TargetMode="External"/><Relationship Id="rId482" Type="http://schemas.openxmlformats.org/officeDocument/2006/relationships/hyperlink" Target="https://map.geo.admin.ch/?zoom=13&amp;E=2568758.475&amp;N=1161998.895&amp;layers=ch.kantone.cadastralwebmap-farbe,ch.swisstopo.amtliches-strassenverzeichnis,ch.bfs.gebaeude_wohnungs_register,KML||https://tinyurl.com/yy7ya4g9/FR/2125_bdg_erw.kml" TargetMode="External"/><Relationship Id="rId135" Type="http://schemas.openxmlformats.org/officeDocument/2006/relationships/hyperlink" Target="https://map.geo.admin.ch/?zoom=13&amp;E=2566882.477&amp;N=1188069.659&amp;layers=ch.kantone.cadastralwebmap-farbe,ch.swisstopo.amtliches-strassenverzeichnis,ch.bfs.gebaeude_wohnungs_register,KML||https://tinyurl.com/yy7ya4g9/FR/2053_bdg_erw.kml" TargetMode="External"/><Relationship Id="rId342" Type="http://schemas.openxmlformats.org/officeDocument/2006/relationships/hyperlink" Target="https://map.geo.admin.ch/?zoom=13&amp;E=2574944.25&amp;N=1164173&amp;layers=ch.kantone.cadastralwebmap-farbe,ch.swisstopo.amtliches-strassenverzeichnis,ch.bfs.gebaeude_wohnungs_register,KML||https://tinyurl.com/yy7ya4g9/FR/2123_bdg_erw.kml" TargetMode="External"/><Relationship Id="rId787" Type="http://schemas.openxmlformats.org/officeDocument/2006/relationships/hyperlink" Target="https://map.geo.admin.ch/?zoom=13&amp;E=2571152.704&amp;N=1179416.38&amp;layers=ch.kantone.cadastralwebmap-farbe,ch.swisstopo.amtliches-strassenverzeichnis,ch.bfs.gebaeude_wohnungs_register,KML||https://tinyurl.com/yy7ya4g9/FR/2211_bdg_erw.kml" TargetMode="External"/><Relationship Id="rId994" Type="http://schemas.openxmlformats.org/officeDocument/2006/relationships/hyperlink" Target="https://map.geo.admin.ch/?zoom=13&amp;E=2577053.073&amp;N=1191295.907&amp;layers=ch.kantone.cadastralwebmap-farbe,ch.swisstopo.amtliches-strassenverzeichnis,ch.bfs.gebaeude_wohnungs_register,KML||https://tinyurl.com/yy7ya4g9/FR/2254_bdg_erw.kml" TargetMode="External"/><Relationship Id="rId2023" Type="http://schemas.openxmlformats.org/officeDocument/2006/relationships/hyperlink" Target="https://map.geo.admin.ch/?zoom=13&amp;E=2558856.943&amp;N=1153323.46&amp;layers=ch.kantone.cadastralwebmap-farbe,ch.swisstopo.amtliches-strassenverzeichnis,ch.bfs.gebaeude_wohnungs_register,KML||https://tinyurl.com/yy7ya4g9/FR/2325_bdg_erw.kml" TargetMode="External"/><Relationship Id="rId202" Type="http://schemas.openxmlformats.org/officeDocument/2006/relationships/hyperlink" Target="https://map.geo.admin.ch/?zoom=13&amp;E=2551806.327&amp;N=1186142.77&amp;layers=ch.kantone.cadastralwebmap-farbe,ch.swisstopo.amtliches-strassenverzeichnis,ch.bfs.gebaeude_wohnungs_register,KML||https://tinyurl.com/yy7ya4g9/FR/2055_bdg_erw.kml" TargetMode="External"/><Relationship Id="rId647" Type="http://schemas.openxmlformats.org/officeDocument/2006/relationships/hyperlink" Target="https://map.geo.admin.ch/?zoom=13&amp;E=2574419.62&amp;N=1157074.942&amp;layers=ch.kantone.cadastralwebmap-farbe,ch.swisstopo.amtliches-strassenverzeichnis,ch.bfs.gebaeude_wohnungs_register,KML||https://tinyurl.com/yy7ya4g9/FR/2162_bdg_erw.kml" TargetMode="External"/><Relationship Id="rId854" Type="http://schemas.openxmlformats.org/officeDocument/2006/relationships/hyperlink" Target="https://map.geo.admin.ch/?zoom=13&amp;E=2573304.75&amp;N=1178535.875&amp;layers=ch.kantone.cadastralwebmap-farbe,ch.swisstopo.amtliches-strassenverzeichnis,ch.bfs.gebaeude_wohnungs_register,KML||https://tinyurl.com/yy7ya4g9/FR/2233_bdg_erw.kml" TargetMode="External"/><Relationship Id="rId1277" Type="http://schemas.openxmlformats.org/officeDocument/2006/relationships/hyperlink" Target="https://map.geo.admin.ch/?zoom=13&amp;E=2589500&amp;N=1177800&amp;layers=ch.kantone.cadastralwebmap-farbe,ch.swisstopo.amtliches-strassenverzeichnis,ch.bfs.gebaeude_wohnungs_register,KML||https://tinyurl.com/yy7ya4g9/FR/2299_bdg_erw.kml" TargetMode="External"/><Relationship Id="rId1484" Type="http://schemas.openxmlformats.org/officeDocument/2006/relationships/hyperlink" Target="https://map.geo.admin.ch/?zoom=13&amp;E=2590820.5&amp;N=1191006.875&amp;layers=ch.kantone.cadastralwebmap-farbe,ch.swisstopo.amtliches-strassenverzeichnis,ch.bfs.gebaeude_wohnungs_register,KML||https://tinyurl.com/yy7ya4g9/FR/2308_bdg_erw.kml" TargetMode="External"/><Relationship Id="rId1691" Type="http://schemas.openxmlformats.org/officeDocument/2006/relationships/hyperlink" Target="https://map.geo.admin.ch/?zoom=13&amp;E=2586198&amp;N=1190429&amp;layers=ch.kantone.cadastralwebmap-farbe,ch.swisstopo.amtliches-strassenverzeichnis,ch.bfs.gebaeude_wohnungs_register,KML||https://tinyurl.com/yy7ya4g9/FR/2309_bdg_erw.kml" TargetMode="External"/><Relationship Id="rId507" Type="http://schemas.openxmlformats.org/officeDocument/2006/relationships/hyperlink" Target="https://map.geo.admin.ch/?zoom=13&amp;E=2572243.739&amp;N=1166142.842&amp;layers=ch.kantone.cadastralwebmap-farbe,ch.swisstopo.amtliches-strassenverzeichnis,ch.bfs.gebaeude_wohnungs_register,KML||https://tinyurl.com/yy7ya4g9/FR/2131_bdg_erw.kml" TargetMode="External"/><Relationship Id="rId714" Type="http://schemas.openxmlformats.org/officeDocument/2006/relationships/hyperlink" Target="https://map.geo.admin.ch/?zoom=13&amp;E=2578117&amp;N=1184015.875&amp;layers=ch.kantone.cadastralwebmap-farbe,ch.swisstopo.amtliches-strassenverzeichnis,ch.bfs.gebaeude_wohnungs_register,KML||https://tinyurl.com/yy7ya4g9/FR/2196_bdg_erw.kml" TargetMode="External"/><Relationship Id="rId921" Type="http://schemas.openxmlformats.org/officeDocument/2006/relationships/hyperlink" Target="https://map.geo.admin.ch/?zoom=13&amp;E=2571740.318&amp;N=1174451.383&amp;layers=ch.kantone.cadastralwebmap-farbe,ch.swisstopo.amtliches-strassenverzeichnis,ch.bfs.gebaeude_wohnungs_register,KML||https://tinyurl.com/yy7ya4g9/FR/2236_bdg_erw.kml" TargetMode="External"/><Relationship Id="rId1137" Type="http://schemas.openxmlformats.org/officeDocument/2006/relationships/hyperlink" Target="https://map.geo.admin.ch/?zoom=13&amp;E=2577800.762&amp;N=1196373.726&amp;layers=ch.kantone.cadastralwebmap-farbe,ch.swisstopo.amtliches-strassenverzeichnis,ch.bfs.gebaeude_wohnungs_register,KML||https://tinyurl.com/yy7ya4g9/FR/2275_bdg_erw.kml" TargetMode="External"/><Relationship Id="rId1344" Type="http://schemas.openxmlformats.org/officeDocument/2006/relationships/hyperlink" Target="https://map.geo.admin.ch/?zoom=13&amp;E=2590347.22&amp;N=1190252.66&amp;layers=ch.kantone.cadastralwebmap-farbe,ch.swisstopo.amtliches-strassenverzeichnis,ch.bfs.gebaeude_wohnungs_register,KML||https://tinyurl.com/yy7ya4g9/FR/2308_bdg_erw.kml" TargetMode="External"/><Relationship Id="rId1551" Type="http://schemas.openxmlformats.org/officeDocument/2006/relationships/hyperlink" Target="https://map.geo.admin.ch/?zoom=13&amp;E=2593373.75&amp;N=1192056.625&amp;layers=ch.kantone.cadastralwebmap-farbe,ch.swisstopo.amtliches-strassenverzeichnis,ch.bfs.gebaeude_wohnungs_register,KML||https://tinyurl.com/yy7ya4g9/FR/2308_bdg_erw.kml" TargetMode="External"/><Relationship Id="rId1789" Type="http://schemas.openxmlformats.org/officeDocument/2006/relationships/hyperlink" Target="https://map.geo.admin.ch/?zoom=13&amp;E=2558727.712&amp;N=1153467.653&amp;layers=ch.kantone.cadastralwebmap-farbe,ch.swisstopo.amtliches-strassenverzeichnis,ch.bfs.gebaeude_wohnungs_register,KML||https://tinyurl.com/yy7ya4g9/FR/2325_bdg_erw.kml" TargetMode="External"/><Relationship Id="rId1996" Type="http://schemas.openxmlformats.org/officeDocument/2006/relationships/hyperlink" Target="https://map.geo.admin.ch/?zoom=13&amp;E=2558759.616&amp;N=1154685.546&amp;layers=ch.kantone.cadastralwebmap-farbe,ch.swisstopo.amtliches-strassenverzeichnis,ch.bfs.gebaeude_wohnungs_register,KML||https://tinyurl.com/yy7ya4g9/FR/2325_bdg_erw.kml" TargetMode="External"/><Relationship Id="rId50" Type="http://schemas.openxmlformats.org/officeDocument/2006/relationships/hyperlink" Target="https://map.geo.admin.ch/?zoom=13&amp;E=2553554.361&amp;N=1184832.358&amp;layers=ch.kantone.cadastralwebmap-farbe,ch.swisstopo.amtliches-strassenverzeichnis,ch.bfs.gebaeude_wohnungs_register,KML||https://tinyurl.com/yy7ya4g9/FR/2025_bdg_erw.kml" TargetMode="External"/><Relationship Id="rId1204" Type="http://schemas.openxmlformats.org/officeDocument/2006/relationships/hyperlink" Target="https://map.geo.admin.ch/?zoom=13&amp;E=2575158.901&amp;N=1201426.807&amp;layers=ch.kantone.cadastralwebmap-farbe,ch.swisstopo.amtliches-strassenverzeichnis,ch.bfs.gebaeude_wohnungs_register,KML||https://tinyurl.com/yy7ya4g9/FR/2284_bdg_erw.kml" TargetMode="External"/><Relationship Id="rId1411" Type="http://schemas.openxmlformats.org/officeDocument/2006/relationships/hyperlink" Target="https://map.geo.admin.ch/?zoom=13&amp;E=2590552.75&amp;N=1190383.125&amp;layers=ch.kantone.cadastralwebmap-farbe,ch.swisstopo.amtliches-strassenverzeichnis,ch.bfs.gebaeude_wohnungs_register,KML||https://tinyurl.com/yy7ya4g9/FR/2308_bdg_erw.kml" TargetMode="External"/><Relationship Id="rId1649" Type="http://schemas.openxmlformats.org/officeDocument/2006/relationships/hyperlink" Target="https://map.geo.admin.ch/?zoom=13&amp;E=2590311.5&amp;N=1190222.125&amp;layers=ch.kantone.cadastralwebmap-farbe,ch.swisstopo.amtliches-strassenverzeichnis,ch.bfs.gebaeude_wohnungs_register,KML||https://tinyurl.com/yy7ya4g9/FR/2308_bdg_erw.kml" TargetMode="External"/><Relationship Id="rId1856" Type="http://schemas.openxmlformats.org/officeDocument/2006/relationships/hyperlink" Target="https://map.geo.admin.ch/?zoom=13&amp;E=2561323.651&amp;N=1153268.247&amp;layers=ch.kantone.cadastralwebmap-farbe,ch.swisstopo.amtliches-strassenverzeichnis,ch.bfs.gebaeude_wohnungs_register,KML||https://tinyurl.com/yy7ya4g9/FR/2325_bdg_erw.kml" TargetMode="External"/><Relationship Id="rId1509" Type="http://schemas.openxmlformats.org/officeDocument/2006/relationships/hyperlink" Target="https://map.geo.admin.ch/?zoom=13&amp;E=2590613&amp;N=1190213.375&amp;layers=ch.kantone.cadastralwebmap-farbe,ch.swisstopo.amtliches-strassenverzeichnis,ch.bfs.gebaeude_wohnungs_register,KML||https://tinyurl.com/yy7ya4g9/FR/2308_bdg_erw.kml" TargetMode="External"/><Relationship Id="rId1716" Type="http://schemas.openxmlformats.org/officeDocument/2006/relationships/hyperlink" Target="https://map.geo.admin.ch/?zoom=13&amp;E=2554597.187&amp;N=1151324.893&amp;layers=ch.kantone.cadastralwebmap-farbe,ch.swisstopo.amtliches-strassenverzeichnis,ch.bfs.gebaeude_wohnungs_register,KML||https://tinyurl.com/yy7ya4g9/FR/2321_bdg_erw.kml" TargetMode="External"/><Relationship Id="rId1923" Type="http://schemas.openxmlformats.org/officeDocument/2006/relationships/hyperlink" Target="https://map.geo.admin.ch/?zoom=13&amp;E=2561195.696&amp;N=1152408.191&amp;layers=ch.kantone.cadastralwebmap-farbe,ch.swisstopo.amtliches-strassenverzeichnis,ch.bfs.gebaeude_wohnungs_register,KML||https://tinyurl.com/yy7ya4g9/FR/2325_bdg_erw.kml" TargetMode="External"/><Relationship Id="rId297" Type="http://schemas.openxmlformats.org/officeDocument/2006/relationships/hyperlink" Target="https://map.geo.admin.ch/?zoom=13&amp;E=2560701.8&amp;N=1166279.7&amp;layers=ch.kantone.cadastralwebmap-farbe,ch.swisstopo.amtliches-strassenverzeichnis,ch.bfs.gebaeude_wohnungs_register,KML||https://tinyurl.com/yy7ya4g9/FR/2113_bdg_erw.kml" TargetMode="External"/><Relationship Id="rId157" Type="http://schemas.openxmlformats.org/officeDocument/2006/relationships/hyperlink" Target="https://map.geo.admin.ch/?zoom=13&amp;E=2555362.71&amp;N=1188962.302&amp;layers=ch.kantone.cadastralwebmap-farbe,ch.swisstopo.amtliches-strassenverzeichnis,ch.bfs.gebaeude_wohnungs_register,KML||https://tinyurl.com/yy7ya4g9/FR/2054_bdg_erw.kml" TargetMode="External"/><Relationship Id="rId364" Type="http://schemas.openxmlformats.org/officeDocument/2006/relationships/hyperlink" Target="https://map.geo.admin.ch/?zoom=13&amp;E=2573763.655&amp;N=1162178.148&amp;layers=ch.kantone.cadastralwebmap-farbe,ch.swisstopo.amtliches-strassenverzeichnis,ch.bfs.gebaeude_wohnungs_register,KML||https://tinyurl.com/yy7ya4g9/FR/2124_bdg_erw.kml" TargetMode="External"/><Relationship Id="rId2045" Type="http://schemas.openxmlformats.org/officeDocument/2006/relationships/hyperlink" Target="https://map.geo.admin.ch/?zoom=13&amp;E=2561788.428&amp;N=1152459.751&amp;layers=ch.kantone.cadastralwebmap-farbe,ch.swisstopo.amtliches-strassenverzeichnis,ch.bfs.gebaeude_wohnungs_register,KML||https://tinyurl.com/yy7ya4g9/FR/2325_bdg_erw.kml" TargetMode="External"/><Relationship Id="rId571" Type="http://schemas.openxmlformats.org/officeDocument/2006/relationships/hyperlink" Target="https://map.geo.admin.ch/?zoom=13&amp;E=2571204.431&amp;N=1165755.906&amp;layers=ch.kantone.cadastralwebmap-farbe,ch.swisstopo.amtliches-strassenverzeichnis,ch.bfs.gebaeude_wohnungs_register,KML||https://tinyurl.com/yy7ya4g9/FR/2148_bdg_erw.kml" TargetMode="External"/><Relationship Id="rId669" Type="http://schemas.openxmlformats.org/officeDocument/2006/relationships/hyperlink" Target="https://map.geo.admin.ch/?zoom=13&amp;E=2582255.245&amp;N=1163911.2&amp;layers=ch.kantone.cadastralwebmap-farbe,ch.swisstopo.amtliches-strassenverzeichnis,ch.bfs.gebaeude_wohnungs_register,KML||https://tinyurl.com/yy7ya4g9/FR/2163_bdg_erw.kml" TargetMode="External"/><Relationship Id="rId876" Type="http://schemas.openxmlformats.org/officeDocument/2006/relationships/hyperlink" Target="https://map.geo.admin.ch/?zoom=13&amp;E=2574771&amp;N=1187042.5&amp;layers=ch.kantone.cadastralwebmap-farbe,ch.swisstopo.amtliches-strassenverzeichnis,ch.bfs.gebaeude_wohnungs_register,KML||https://tinyurl.com/yy7ya4g9/FR/2235_bdg_erw.kml" TargetMode="External"/><Relationship Id="rId1299" Type="http://schemas.openxmlformats.org/officeDocument/2006/relationships/hyperlink" Target="https://map.geo.admin.ch/?zoom=13&amp;E=2586019.289&amp;N=1176595.793&amp;layers=ch.kantone.cadastralwebmap-farbe,ch.swisstopo.amtliches-strassenverzeichnis,ch.bfs.gebaeude_wohnungs_register,KML||https://tinyurl.com/yy7ya4g9/FR/2300_bdg_erw.kml" TargetMode="External"/><Relationship Id="rId224" Type="http://schemas.openxmlformats.org/officeDocument/2006/relationships/hyperlink" Target="https://map.geo.admin.ch/?zoom=13&amp;E=2551837.934&amp;N=1162944.583&amp;layers=ch.kantone.cadastralwebmap-farbe,ch.swisstopo.amtliches-strassenverzeichnis,ch.bfs.gebaeude_wohnungs_register,KML||https://tinyurl.com/yy7ya4g9/FR/2072_bdg_erw.kml" TargetMode="External"/><Relationship Id="rId431" Type="http://schemas.openxmlformats.org/officeDocument/2006/relationships/hyperlink" Target="https://map.geo.admin.ch/?zoom=13&amp;E=2571220&amp;N=1161870&amp;layers=ch.kantone.cadastralwebmap-farbe,ch.swisstopo.amtliches-strassenverzeichnis,ch.bfs.gebaeude_wohnungs_register,KML||https://tinyurl.com/yy7ya4g9/FR/2125_bdg_erw.kml" TargetMode="External"/><Relationship Id="rId529" Type="http://schemas.openxmlformats.org/officeDocument/2006/relationships/hyperlink" Target="https://map.geo.admin.ch/?zoom=13&amp;E=2569107.831&amp;N=1156723.046&amp;layers=ch.kantone.cadastralwebmap-farbe,ch.swisstopo.amtliches-strassenverzeichnis,ch.bfs.gebaeude_wohnungs_register,KML||https://tinyurl.com/yy7ya4g9/FR/2135_bdg_erw.kml" TargetMode="External"/><Relationship Id="rId736" Type="http://schemas.openxmlformats.org/officeDocument/2006/relationships/hyperlink" Target="https://map.geo.admin.ch/?zoom=13&amp;E=2578201&amp;N=1180675&amp;layers=ch.kantone.cadastralwebmap-farbe,ch.swisstopo.amtliches-strassenverzeichnis,ch.bfs.gebaeude_wohnungs_register,KML||https://tinyurl.com/yy7ya4g9/FR/2206_bdg_erw.kml" TargetMode="External"/><Relationship Id="rId1061" Type="http://schemas.openxmlformats.org/officeDocument/2006/relationships/hyperlink" Target="https://map.geo.admin.ch/?zoom=13&amp;E=2581677.481&amp;N=1202622.537&amp;layers=ch.kantone.cadastralwebmap-farbe,ch.swisstopo.amtliches-strassenverzeichnis,ch.bfs.gebaeude_wohnungs_register,KML||https://tinyurl.com/yy7ya4g9/FR/2265_bdg_erw.kml" TargetMode="External"/><Relationship Id="rId1159" Type="http://schemas.openxmlformats.org/officeDocument/2006/relationships/hyperlink" Target="https://map.geo.admin.ch/?zoom=13&amp;E=2578179.018&amp;N=1199581.147&amp;layers=ch.kantone.cadastralwebmap-farbe,ch.swisstopo.amtliches-strassenverzeichnis,ch.bfs.gebaeude_wohnungs_register,KML||https://tinyurl.com/yy7ya4g9/FR/2275_bdg_erw.kml" TargetMode="External"/><Relationship Id="rId1366" Type="http://schemas.openxmlformats.org/officeDocument/2006/relationships/hyperlink" Target="https://map.geo.admin.ch/?zoom=13&amp;E=2589900.36&amp;N=1190245.25&amp;layers=ch.kantone.cadastralwebmap-farbe,ch.swisstopo.amtliches-strassenverzeichnis,ch.bfs.gebaeude_wohnungs_register,KML||https://tinyurl.com/yy7ya4g9/FR/2308_bdg_erw.kml" TargetMode="External"/><Relationship Id="rId943" Type="http://schemas.openxmlformats.org/officeDocument/2006/relationships/hyperlink" Target="https://map.geo.admin.ch/?zoom=13&amp;E=2578003.5&amp;N=1178306.625&amp;layers=ch.kantone.cadastralwebmap-farbe,ch.swisstopo.amtliches-strassenverzeichnis,ch.bfs.gebaeude_wohnungs_register,KML||https://tinyurl.com/yy7ya4g9/FR/2238_bdg_erw.kml" TargetMode="External"/><Relationship Id="rId1019" Type="http://schemas.openxmlformats.org/officeDocument/2006/relationships/hyperlink" Target="https://map.geo.admin.ch/?zoom=13&amp;E=2581159.954&amp;N=1194630.128&amp;layers=ch.kantone.cadastralwebmap-farbe,ch.swisstopo.amtliches-strassenverzeichnis,ch.bfs.gebaeude_wohnungs_register,KML||https://tinyurl.com/yy7ya4g9/FR/2262_bdg_erw.kml" TargetMode="External"/><Relationship Id="rId1573" Type="http://schemas.openxmlformats.org/officeDocument/2006/relationships/hyperlink" Target="https://map.geo.admin.ch/?zoom=13&amp;E=2590865.75&amp;N=1190215.125&amp;layers=ch.kantone.cadastralwebmap-farbe,ch.swisstopo.amtliches-strassenverzeichnis,ch.bfs.gebaeude_wohnungs_register,KML||https://tinyurl.com/yy7ya4g9/FR/2308_bdg_erw.kml" TargetMode="External"/><Relationship Id="rId1780" Type="http://schemas.openxmlformats.org/officeDocument/2006/relationships/hyperlink" Target="https://map.geo.admin.ch/?zoom=13&amp;E=2558699.411&amp;N=1151738.774&amp;layers=ch.kantone.cadastralwebmap-farbe,ch.swisstopo.amtliches-strassenverzeichnis,ch.bfs.gebaeude_wohnungs_register,KML||https://tinyurl.com/yy7ya4g9/FR/2325_bdg_erw.kml" TargetMode="External"/><Relationship Id="rId1878" Type="http://schemas.openxmlformats.org/officeDocument/2006/relationships/hyperlink" Target="https://map.geo.admin.ch/?zoom=13&amp;E=2563428.037&amp;N=1151816.064&amp;layers=ch.kantone.cadastralwebmap-farbe,ch.swisstopo.amtliches-strassenverzeichnis,ch.bfs.gebaeude_wohnungs_register,KML||https://tinyurl.com/yy7ya4g9/FR/2325_bdg_erw.kml" TargetMode="External"/><Relationship Id="rId72" Type="http://schemas.openxmlformats.org/officeDocument/2006/relationships/hyperlink" Target="https://map.geo.admin.ch/?zoom=13&amp;E=2553364.347&amp;N=1181479.304&amp;layers=ch.kantone.cadastralwebmap-farbe,ch.swisstopo.amtliches-strassenverzeichnis,ch.bfs.gebaeude_wohnungs_register,KML||https://tinyurl.com/yy7ya4g9/FR/2035_bdg_erw.kml" TargetMode="External"/><Relationship Id="rId803" Type="http://schemas.openxmlformats.org/officeDocument/2006/relationships/hyperlink" Target="https://map.geo.admin.ch/?zoom=13&amp;E=2581636.498&amp;N=1176990.198&amp;layers=ch.kantone.cadastralwebmap-farbe,ch.swisstopo.amtliches-strassenverzeichnis,ch.bfs.gebaeude_wohnungs_register,KML||https://tinyurl.com/yy7ya4g9/FR/2220_bdg_erw.kml" TargetMode="External"/><Relationship Id="rId1226" Type="http://schemas.openxmlformats.org/officeDocument/2006/relationships/hyperlink" Target="https://map.geo.admin.ch/?zoom=13&amp;E=2580830.915&amp;N=1188795.119&amp;layers=ch.kantone.cadastralwebmap-farbe,ch.swisstopo.amtliches-strassenverzeichnis,ch.bfs.gebaeude_wohnungs_register,KML||https://tinyurl.com/yy7ya4g9/FR/2293_bdg_erw.kml" TargetMode="External"/><Relationship Id="rId1433" Type="http://schemas.openxmlformats.org/officeDocument/2006/relationships/hyperlink" Target="https://map.geo.admin.ch/?zoom=13&amp;E=2591618.25&amp;N=1191204.875&amp;layers=ch.kantone.cadastralwebmap-farbe,ch.swisstopo.amtliches-strassenverzeichnis,ch.bfs.gebaeude_wohnungs_register,KML||https://tinyurl.com/yy7ya4g9/FR/2308_bdg_erw.kml" TargetMode="External"/><Relationship Id="rId1640" Type="http://schemas.openxmlformats.org/officeDocument/2006/relationships/hyperlink" Target="https://map.geo.admin.ch/?zoom=13&amp;E=2591196.5&amp;N=1190180.125&amp;layers=ch.kantone.cadastralwebmap-farbe,ch.swisstopo.amtliches-strassenverzeichnis,ch.bfs.gebaeude_wohnungs_register,KML||https://tinyurl.com/yy7ya4g9/FR/2308_bdg_erw.kml" TargetMode="External"/><Relationship Id="rId1738" Type="http://schemas.openxmlformats.org/officeDocument/2006/relationships/hyperlink" Target="https://map.geo.admin.ch/?zoom=13&amp;E=2558427&amp;N=1152492&amp;layers=ch.kantone.cadastralwebmap-farbe,ch.swisstopo.amtliches-strassenverzeichnis,ch.bfs.gebaeude_wohnungs_register,KML||https://tinyurl.com/yy7ya4g9/FR/2325_bdg_erw.kml" TargetMode="External"/><Relationship Id="rId1500" Type="http://schemas.openxmlformats.org/officeDocument/2006/relationships/hyperlink" Target="https://map.geo.admin.ch/?zoom=13&amp;E=2590587.5&amp;N=1190196.125&amp;layers=ch.kantone.cadastralwebmap-farbe,ch.swisstopo.amtliches-strassenverzeichnis,ch.bfs.gebaeude_wohnungs_register,KML||https://tinyurl.com/yy7ya4g9/FR/2308_bdg_erw.kml" TargetMode="External"/><Relationship Id="rId1945" Type="http://schemas.openxmlformats.org/officeDocument/2006/relationships/hyperlink" Target="https://map.geo.admin.ch/?zoom=13&amp;E=2558617.15&amp;N=1153302.358&amp;layers=ch.kantone.cadastralwebmap-farbe,ch.swisstopo.amtliches-strassenverzeichnis,ch.bfs.gebaeude_wohnungs_register,KML||https://tinyurl.com/yy7ya4g9/FR/2325_bdg_erw.kml" TargetMode="External"/><Relationship Id="rId1805" Type="http://schemas.openxmlformats.org/officeDocument/2006/relationships/hyperlink" Target="https://map.geo.admin.ch/?zoom=13&amp;E=2558523.468&amp;N=1153680.968&amp;layers=ch.kantone.cadastralwebmap-farbe,ch.swisstopo.amtliches-strassenverzeichnis,ch.bfs.gebaeude_wohnungs_register,KML||https://tinyurl.com/yy7ya4g9/FR/2325_bdg_erw.kml" TargetMode="External"/><Relationship Id="rId179" Type="http://schemas.openxmlformats.org/officeDocument/2006/relationships/hyperlink" Target="https://map.geo.admin.ch/?zoom=13&amp;E=2555598&amp;N=1188886&amp;layers=ch.kantone.cadastralwebmap-farbe,ch.swisstopo.amtliches-strassenverzeichnis,ch.bfs.gebaeude_wohnungs_register,KML||https://tinyurl.com/yy7ya4g9/FR/2054_bdg_erw.kml" TargetMode="External"/><Relationship Id="rId386" Type="http://schemas.openxmlformats.org/officeDocument/2006/relationships/hyperlink" Target="https://map.geo.admin.ch/?zoom=13&amp;E=2570264.865&amp;N=1162912.189&amp;layers=ch.kantone.cadastralwebmap-farbe,ch.swisstopo.amtliches-strassenverzeichnis,ch.bfs.gebaeude_wohnungs_register,KML||https://tinyurl.com/yy7ya4g9/FR/2125_bdg_erw.kml" TargetMode="External"/><Relationship Id="rId593" Type="http://schemas.openxmlformats.org/officeDocument/2006/relationships/hyperlink" Target="https://map.geo.admin.ch/?zoom=13&amp;E=2571407.75&amp;N=1165057&amp;layers=ch.kantone.cadastralwebmap-farbe,ch.swisstopo.amtliches-strassenverzeichnis,ch.bfs.gebaeude_wohnungs_register,KML||https://tinyurl.com/yy7ya4g9/FR/2148_bdg_erw.kml" TargetMode="External"/><Relationship Id="rId2067" Type="http://schemas.openxmlformats.org/officeDocument/2006/relationships/hyperlink" Target="https://map.geo.admin.ch/?zoom=13&amp;E=2557120.951&amp;N=1153486.423&amp;layers=ch.kantone.cadastralwebmap-farbe,ch.swisstopo.amtliches-strassenverzeichnis,ch.bfs.gebaeude_wohnungs_register,KML||https://tinyurl.com/yy7ya4g9/FR/2333_bdg_erw.kml" TargetMode="External"/><Relationship Id="rId246" Type="http://schemas.openxmlformats.org/officeDocument/2006/relationships/hyperlink" Target="https://map.geo.admin.ch/?zoom=13&amp;E=2560521.796&amp;N=1172014.854&amp;layers=ch.kantone.cadastralwebmap-farbe,ch.swisstopo.amtliches-strassenverzeichnis,ch.bfs.gebaeude_wohnungs_register,KML||https://tinyurl.com/yy7ya4g9/FR/2096_bdg_erw.kml" TargetMode="External"/><Relationship Id="rId453" Type="http://schemas.openxmlformats.org/officeDocument/2006/relationships/hyperlink" Target="https://map.geo.admin.ch/?zoom=13&amp;E=2570874.989&amp;N=1162010.901&amp;layers=ch.kantone.cadastralwebmap-farbe,ch.swisstopo.amtliches-strassenverzeichnis,ch.bfs.gebaeude_wohnungs_register,KML||https://tinyurl.com/yy7ya4g9/FR/2125_bdg_erw.kml" TargetMode="External"/><Relationship Id="rId660" Type="http://schemas.openxmlformats.org/officeDocument/2006/relationships/hyperlink" Target="https://map.geo.admin.ch/?zoom=13&amp;E=2578691.693&amp;N=1163767.084&amp;layers=ch.kantone.cadastralwebmap-farbe,ch.swisstopo.amtliches-strassenverzeichnis,ch.bfs.gebaeude_wohnungs_register,KML||https://tinyurl.com/yy7ya4g9/FR/2163_bdg_erw.kml" TargetMode="External"/><Relationship Id="rId898" Type="http://schemas.openxmlformats.org/officeDocument/2006/relationships/hyperlink" Target="https://map.geo.admin.ch/?zoom=13&amp;E=2570475.8&amp;N=1173056.399&amp;layers=ch.kantone.cadastralwebmap-farbe,ch.swisstopo.amtliches-strassenverzeichnis,ch.bfs.gebaeude_wohnungs_register,KML||https://tinyurl.com/yy7ya4g9/FR/2236_bdg_erw.kml" TargetMode="External"/><Relationship Id="rId1083" Type="http://schemas.openxmlformats.org/officeDocument/2006/relationships/hyperlink" Target="https://map.geo.admin.ch/?zoom=13&amp;E=2581615.888&amp;N=1202971.451&amp;layers=ch.kantone.cadastralwebmap-farbe,ch.swisstopo.amtliches-strassenverzeichnis,ch.bfs.gebaeude_wohnungs_register,KML||https://tinyurl.com/yy7ya4g9/FR/2265_bdg_erw.kml" TargetMode="External"/><Relationship Id="rId1290" Type="http://schemas.openxmlformats.org/officeDocument/2006/relationships/hyperlink" Target="https://map.geo.admin.ch/?zoom=13&amp;E=2588369.356&amp;N=1177066.78&amp;layers=ch.kantone.cadastralwebmap-farbe,ch.swisstopo.amtliches-strassenverzeichnis,ch.bfs.gebaeude_wohnungs_register,KML||https://tinyurl.com/yy7ya4g9/FR/2299_bdg_erw.kml" TargetMode="External"/><Relationship Id="rId106" Type="http://schemas.openxmlformats.org/officeDocument/2006/relationships/hyperlink" Target="https://map.geo.admin.ch/?zoom=13&amp;E=2563536.184&amp;N=1196784.718&amp;layers=ch.kantone.cadastralwebmap-farbe,ch.swisstopo.amtliches-strassenverzeichnis,ch.bfs.gebaeude_wohnungs_register,KML||https://tinyurl.com/yy7ya4g9/FR/2051_bdg_erw.kml" TargetMode="External"/><Relationship Id="rId313" Type="http://schemas.openxmlformats.org/officeDocument/2006/relationships/hyperlink" Target="https://map.geo.admin.ch/?zoom=13&amp;E=2564250&amp;N=1180060&amp;layers=ch.kantone.cadastralwebmap-farbe,ch.swisstopo.amtliches-strassenverzeichnis,ch.bfs.gebaeude_wohnungs_register,KML||https://tinyurl.com/yy7ya4g9/FR/2115_bdg_erw.kml" TargetMode="External"/><Relationship Id="rId758" Type="http://schemas.openxmlformats.org/officeDocument/2006/relationships/hyperlink" Target="https://map.geo.admin.ch/?zoom=13&amp;E=2578751.004&amp;N=1180830.392&amp;layers=ch.kantone.cadastralwebmap-farbe,ch.swisstopo.amtliches-strassenverzeichnis,ch.bfs.gebaeude_wohnungs_register,KML||https://tinyurl.com/yy7ya4g9/FR/2206_bdg_erw.kml" TargetMode="External"/><Relationship Id="rId965" Type="http://schemas.openxmlformats.org/officeDocument/2006/relationships/hyperlink" Target="https://map.geo.admin.ch/?zoom=13&amp;E=2575955.882&amp;N=1189935.147&amp;layers=ch.kantone.cadastralwebmap-farbe,ch.swisstopo.amtliches-strassenverzeichnis,ch.bfs.gebaeude_wohnungs_register,KML||https://tinyurl.com/yy7ya4g9/FR/2254_bdg_erw.kml" TargetMode="External"/><Relationship Id="rId1150" Type="http://schemas.openxmlformats.org/officeDocument/2006/relationships/hyperlink" Target="https://map.geo.admin.ch/?zoom=13&amp;E=2578124.284&amp;N=1197973.395&amp;layers=ch.kantone.cadastralwebmap-farbe,ch.swisstopo.amtliches-strassenverzeichnis,ch.bfs.gebaeude_wohnungs_register,KML||https://tinyurl.com/yy7ya4g9/FR/2275_bdg_erw.kml" TargetMode="External"/><Relationship Id="rId1388" Type="http://schemas.openxmlformats.org/officeDocument/2006/relationships/hyperlink" Target="https://map.geo.admin.ch/?zoom=13&amp;E=2590104.25&amp;N=1192475.125&amp;layers=ch.kantone.cadastralwebmap-farbe,ch.swisstopo.amtliches-strassenverzeichnis,ch.bfs.gebaeude_wohnungs_register,KML||https://tinyurl.com/yy7ya4g9/FR/2308_bdg_erw.kml" TargetMode="External"/><Relationship Id="rId1595" Type="http://schemas.openxmlformats.org/officeDocument/2006/relationships/hyperlink" Target="https://map.geo.admin.ch/?zoom=13&amp;E=2591085.75&amp;N=1191609.125&amp;layers=ch.kantone.cadastralwebmap-farbe,ch.swisstopo.amtliches-strassenverzeichnis,ch.bfs.gebaeude_wohnungs_register,KML||https://tinyurl.com/yy7ya4g9/FR/2308_bdg_erw.kml" TargetMode="External"/><Relationship Id="rId94" Type="http://schemas.openxmlformats.org/officeDocument/2006/relationships/hyperlink" Target="https://map.geo.admin.ch/?zoom=13&amp;E=2554934&amp;N=1183357&amp;layers=ch.kantone.cadastralwebmap-farbe,ch.swisstopo.amtliches-strassenverzeichnis,ch.bfs.gebaeude_wohnungs_register,KML||https://tinyurl.com/yy7ya4g9/FR/2050_bdg_erw.kml" TargetMode="External"/><Relationship Id="rId520" Type="http://schemas.openxmlformats.org/officeDocument/2006/relationships/hyperlink" Target="https://map.geo.admin.ch/?zoom=13&amp;E=2572611.5&amp;N=1159765.375&amp;layers=ch.kantone.cadastralwebmap-farbe,ch.swisstopo.amtliches-strassenverzeichnis,ch.bfs.gebaeude_wohnungs_register,KML||https://tinyurl.com/yy7ya4g9/FR/2135_bdg_erw.kml" TargetMode="External"/><Relationship Id="rId618" Type="http://schemas.openxmlformats.org/officeDocument/2006/relationships/hyperlink" Target="https://map.geo.admin.ch/?zoom=13&amp;E=2569902&amp;N=1169284&amp;layers=ch.kantone.cadastralwebmap-farbe,ch.swisstopo.amtliches-strassenverzeichnis,ch.bfs.gebaeude_wohnungs_register,KML||https://tinyurl.com/yy7ya4g9/FR/2153_bdg_erw.kml" TargetMode="External"/><Relationship Id="rId825" Type="http://schemas.openxmlformats.org/officeDocument/2006/relationships/hyperlink" Target="https://map.geo.admin.ch/?zoom=13&amp;E=2577280&amp;N=1183588&amp;layers=ch.kantone.cadastralwebmap-farbe,ch.swisstopo.amtliches-strassenverzeichnis,ch.bfs.gebaeude_wohnungs_register,KML||https://tinyurl.com/yy7ya4g9/FR/2228_bdg_erw.kml" TargetMode="External"/><Relationship Id="rId1248" Type="http://schemas.openxmlformats.org/officeDocument/2006/relationships/hyperlink" Target="https://map.geo.admin.ch/?zoom=13&amp;E=2582569.826&amp;N=1179010.07&amp;layers=ch.kantone.cadastralwebmap-farbe,ch.swisstopo.amtliches-strassenverzeichnis,ch.bfs.gebaeude_wohnungs_register,KML||https://tinyurl.com/yy7ya4g9/FR/2294_bdg_erw.kml" TargetMode="External"/><Relationship Id="rId1455" Type="http://schemas.openxmlformats.org/officeDocument/2006/relationships/hyperlink" Target="https://map.geo.admin.ch/?zoom=13&amp;E=2590658.75&amp;N=1192134.375&amp;layers=ch.kantone.cadastralwebmap-farbe,ch.swisstopo.amtliches-strassenverzeichnis,ch.bfs.gebaeude_wohnungs_register,KML||https://tinyurl.com/yy7ya4g9/FR/2308_bdg_erw.kml" TargetMode="External"/><Relationship Id="rId1662" Type="http://schemas.openxmlformats.org/officeDocument/2006/relationships/hyperlink" Target="https://map.geo.admin.ch/?zoom=13&amp;E=2591756.25&amp;N=1192336.375&amp;layers=ch.kantone.cadastralwebmap-farbe,ch.swisstopo.amtliches-strassenverzeichnis,ch.bfs.gebaeude_wohnungs_register,KML||https://tinyurl.com/yy7ya4g9/FR/2308_bdg_erw.kml" TargetMode="External"/><Relationship Id="rId1010" Type="http://schemas.openxmlformats.org/officeDocument/2006/relationships/hyperlink" Target="https://map.geo.admin.ch/?zoom=13&amp;E=2582494.423&amp;N=1205071.802&amp;layers=ch.kantone.cadastralwebmap-farbe,ch.swisstopo.amtliches-strassenverzeichnis,ch.bfs.gebaeude_wohnungs_register,KML||https://tinyurl.com/yy7ya4g9/FR/2258_bdg_erw.kml" TargetMode="External"/><Relationship Id="rId1108" Type="http://schemas.openxmlformats.org/officeDocument/2006/relationships/hyperlink" Target="https://map.geo.admin.ch/?zoom=13&amp;E=2578633.25&amp;N=1199870.25&amp;layers=ch.kantone.cadastralwebmap-farbe,ch.swisstopo.amtliches-strassenverzeichnis,ch.bfs.gebaeude_wohnungs_register,KML||https://tinyurl.com/yy7ya4g9/FR/2275_bdg_erw.kml" TargetMode="External"/><Relationship Id="rId1315" Type="http://schemas.openxmlformats.org/officeDocument/2006/relationships/hyperlink" Target="https://map.geo.admin.ch/?zoom=13&amp;E=2585396.973&amp;N=1189737.999&amp;layers=ch.kantone.cadastralwebmap-farbe,ch.swisstopo.amtliches-strassenverzeichnis,ch.bfs.gebaeude_wohnungs_register,KML||https://tinyurl.com/yy7ya4g9/FR/2305_bdg_erw.kml" TargetMode="External"/><Relationship Id="rId1967" Type="http://schemas.openxmlformats.org/officeDocument/2006/relationships/hyperlink" Target="https://map.geo.admin.ch/?zoom=13&amp;E=2561146.875&amp;N=1152353.473&amp;layers=ch.kantone.cadastralwebmap-farbe,ch.swisstopo.amtliches-strassenverzeichnis,ch.bfs.gebaeude_wohnungs_register,KML||https://tinyurl.com/yy7ya4g9/FR/2325_bdg_erw.kml" TargetMode="External"/><Relationship Id="rId1522" Type="http://schemas.openxmlformats.org/officeDocument/2006/relationships/hyperlink" Target="https://map.geo.admin.ch/?zoom=13&amp;E=2590567&amp;N=1190174.875&amp;layers=ch.kantone.cadastralwebmap-farbe,ch.swisstopo.amtliches-strassenverzeichnis,ch.bfs.gebaeude_wohnungs_register,KML||https://tinyurl.com/yy7ya4g9/FR/2308_bdg_erw.kml" TargetMode="External"/><Relationship Id="rId21" Type="http://schemas.openxmlformats.org/officeDocument/2006/relationships/hyperlink" Target="https://map.geo.admin.ch/?zoom=13&amp;E=2556717.417&amp;N=1184595.176&amp;layers=ch.kantone.cadastralwebmap-farbe,ch.swisstopo.amtliches-strassenverzeichnis,ch.bfs.gebaeude_wohnungs_register,KML||https://tinyurl.com/yy7ya4g9/FR/2011_bdg_erw.kml" TargetMode="External"/><Relationship Id="rId2089" Type="http://schemas.openxmlformats.org/officeDocument/2006/relationships/hyperlink" Target="https://map.geo.admin.ch/?zoom=13&amp;E=2558243.196&amp;N=1161478.13&amp;layers=ch.kantone.cadastralwebmap-farbe,ch.swisstopo.amtliches-strassenverzeichnis,ch.bfs.gebaeude_wohnungs_register,KML||https://tinyurl.com/yy7ya4g9/FR/2338_bdg_erw.kml" TargetMode="External"/><Relationship Id="rId268" Type="http://schemas.openxmlformats.org/officeDocument/2006/relationships/hyperlink" Target="https://map.geo.admin.ch/?zoom=13&amp;E=2552814.192&amp;N=1163369.014&amp;layers=ch.kantone.cadastralwebmap-farbe,ch.swisstopo.amtliches-strassenverzeichnis,ch.bfs.gebaeude_wohnungs_register,KML||https://tinyurl.com/yy7ya4g9/FR/2097_bdg_erw.kml" TargetMode="External"/><Relationship Id="rId475" Type="http://schemas.openxmlformats.org/officeDocument/2006/relationships/hyperlink" Target="https://map.geo.admin.ch/?zoom=13&amp;E=2571522.755&amp;N=1162336.64&amp;layers=ch.kantone.cadastralwebmap-farbe,ch.swisstopo.amtliches-strassenverzeichnis,ch.bfs.gebaeude_wohnungs_register,KML||https://tinyurl.com/yy7ya4g9/FR/2125_bdg_erw.kml" TargetMode="External"/><Relationship Id="rId682" Type="http://schemas.openxmlformats.org/officeDocument/2006/relationships/hyperlink" Target="https://map.geo.admin.ch/?zoom=13&amp;E=2569995.169&amp;N=1181649.614&amp;layers=ch.kantone.cadastralwebmap-farbe,ch.swisstopo.amtliches-strassenverzeichnis,ch.bfs.gebaeude_wohnungs_register,KML||https://tinyurl.com/yy7ya4g9/FR/2174_bdg_erw.kml" TargetMode="External"/><Relationship Id="rId128" Type="http://schemas.openxmlformats.org/officeDocument/2006/relationships/hyperlink" Target="https://map.geo.admin.ch/?zoom=13&amp;E=2567515&amp;N=1190449&amp;layers=ch.kantone.cadastralwebmap-farbe,ch.swisstopo.amtliches-strassenverzeichnis,ch.bfs.gebaeude_wohnungs_register,KML||https://tinyurl.com/yy7ya4g9/FR/2053_bdg_erw.kml" TargetMode="External"/><Relationship Id="rId335" Type="http://schemas.openxmlformats.org/officeDocument/2006/relationships/hyperlink" Target="https://map.geo.admin.ch/?zoom=13&amp;E=2573114.425&amp;N=1170632.015&amp;layers=ch.kantone.cadastralwebmap-farbe,ch.swisstopo.amtliches-strassenverzeichnis,ch.bfs.gebaeude_wohnungs_register,KML||https://tinyurl.com/yy7ya4g9/FR/2122_bdg_erw.kml" TargetMode="External"/><Relationship Id="rId542" Type="http://schemas.openxmlformats.org/officeDocument/2006/relationships/hyperlink" Target="https://map.geo.admin.ch/?zoom=13&amp;E=2574875.971&amp;N=1168771.171&amp;layers=ch.kantone.cadastralwebmap-farbe,ch.swisstopo.amtliches-strassenverzeichnis,ch.bfs.gebaeude_wohnungs_register,KML||https://tinyurl.com/yy7ya4g9/FR/2137_bdg_erw.kml" TargetMode="External"/><Relationship Id="rId1172" Type="http://schemas.openxmlformats.org/officeDocument/2006/relationships/hyperlink" Target="https://map.geo.admin.ch/?zoom=13&amp;E=2581492&amp;N=1197473.25&amp;layers=ch.kantone.cadastralwebmap-farbe,ch.swisstopo.amtliches-strassenverzeichnis,ch.bfs.gebaeude_wohnungs_register,KML||https://tinyurl.com/yy7ya4g9/FR/2278_bdg_erw.kml" TargetMode="External"/><Relationship Id="rId2016" Type="http://schemas.openxmlformats.org/officeDocument/2006/relationships/hyperlink" Target="https://map.geo.admin.ch/?zoom=13&amp;E=2559133.274&amp;N=1153369.163&amp;layers=ch.kantone.cadastralwebmap-farbe,ch.swisstopo.amtliches-strassenverzeichnis,ch.bfs.gebaeude_wohnungs_register,KML||https://tinyurl.com/yy7ya4g9/FR/2325_bdg_erw.kml" TargetMode="External"/><Relationship Id="rId402" Type="http://schemas.openxmlformats.org/officeDocument/2006/relationships/hyperlink" Target="https://map.geo.admin.ch/?zoom=13&amp;E=2571597.154&amp;N=1162226.54&amp;layers=ch.kantone.cadastralwebmap-farbe,ch.swisstopo.amtliches-strassenverzeichnis,ch.bfs.gebaeude_wohnungs_register,KML||https://tinyurl.com/yy7ya4g9/FR/2125_bdg_erw.kml" TargetMode="External"/><Relationship Id="rId1032" Type="http://schemas.openxmlformats.org/officeDocument/2006/relationships/hyperlink" Target="https://map.geo.admin.ch/?zoom=13&amp;E=2578279.764&amp;N=1191259.661&amp;layers=ch.kantone.cadastralwebmap-farbe,ch.swisstopo.amtliches-strassenverzeichnis,ch.bfs.gebaeude_wohnungs_register,KML||https://tinyurl.com/yy7ya4g9/FR/2262_bdg_erw.kml" TargetMode="External"/><Relationship Id="rId1989" Type="http://schemas.openxmlformats.org/officeDocument/2006/relationships/hyperlink" Target="https://map.geo.admin.ch/?zoom=13&amp;E=2561022.549&amp;N=1153497.277&amp;layers=ch.kantone.cadastralwebmap-farbe,ch.swisstopo.amtliches-strassenverzeichnis,ch.bfs.gebaeude_wohnungs_register,KML||https://tinyurl.com/yy7ya4g9/FR/2325_bdg_erw.kml" TargetMode="External"/><Relationship Id="rId1849" Type="http://schemas.openxmlformats.org/officeDocument/2006/relationships/hyperlink" Target="https://map.geo.admin.ch/?zoom=13&amp;E=2558160.584&amp;N=1152560.402&amp;layers=ch.kantone.cadastralwebmap-farbe,ch.swisstopo.amtliches-strassenverzeichnis,ch.bfs.gebaeude_wohnungs_register,KML||https://tinyurl.com/yy7ya4g9/FR/2325_bdg_erw.kml" TargetMode="External"/><Relationship Id="rId192" Type="http://schemas.openxmlformats.org/officeDocument/2006/relationships/hyperlink" Target="https://map.geo.admin.ch/?zoom=13&amp;E=2557963.003&amp;N=1187189.454&amp;layers=ch.kantone.cadastralwebmap-farbe,ch.swisstopo.amtliches-strassenverzeichnis,ch.bfs.gebaeude_wohnungs_register,KML||https://tinyurl.com/yy7ya4g9/FR/2054_bdg_erw.kml" TargetMode="External"/><Relationship Id="rId1709" Type="http://schemas.openxmlformats.org/officeDocument/2006/relationships/hyperlink" Target="https://map.geo.admin.ch/?zoom=13&amp;E=2554769&amp;N=1151320&amp;layers=ch.kantone.cadastralwebmap-farbe,ch.swisstopo.amtliches-strassenverzeichnis,ch.bfs.gebaeude_wohnungs_register,KML||https://tinyurl.com/yy7ya4g9/FR/2321_bdg_erw.kml" TargetMode="External"/><Relationship Id="rId1916" Type="http://schemas.openxmlformats.org/officeDocument/2006/relationships/hyperlink" Target="https://map.geo.admin.ch/?zoom=13&amp;E=2558655.813&amp;N=1152835.178&amp;layers=ch.kantone.cadastralwebmap-farbe,ch.swisstopo.amtliches-strassenverzeichnis,ch.bfs.gebaeude_wohnungs_register,KML||https://tinyurl.com/yy7ya4g9/FR/2325_bdg_erw.kml" TargetMode="External"/><Relationship Id="rId2080" Type="http://schemas.openxmlformats.org/officeDocument/2006/relationships/hyperlink" Target="https://map.geo.admin.ch/?zoom=13&amp;E=2555092.635&amp;N=1159993.314&amp;layers=ch.kantone.cadastralwebmap-farbe,ch.swisstopo.amtliches-strassenverzeichnis,ch.bfs.gebaeude_wohnungs_register,KML||https://tinyurl.com/yy7ya4g9/FR/2337_bdg_erw.kml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map.geo.admin.ch/?zoom=13&amp;E=2555611.002&amp;N=1187013.371&amp;layers=ch.kantone.cadastralwebmap-farbe,ch.swisstopo.amtliches-strassenverzeichnis,ch.bfs.gebaeude_wohnungs_register,KML||https://tinyurl.com/yy7ya4g9/FR/2025_bdg_erw.kml" TargetMode="External"/><Relationship Id="rId170" Type="http://schemas.openxmlformats.org/officeDocument/2006/relationships/hyperlink" Target="https://map.geo.admin.ch/?zoom=13&amp;E=2571672.584&amp;N=1164082.634&amp;layers=ch.kantone.cadastralwebmap-farbe,ch.swisstopo.amtliches-strassenverzeichnis,ch.bfs.gebaeude_wohnungs_register,KML||https://tinyurl.com/yy7ya4g9/FR/2125_bdg_erw.kml" TargetMode="External"/><Relationship Id="rId268" Type="http://schemas.openxmlformats.org/officeDocument/2006/relationships/hyperlink" Target="https://map.geo.admin.ch/?zoom=13&amp;E=2572204.185&amp;N=1159036.809&amp;layers=ch.kantone.cadastralwebmap-farbe,ch.swisstopo.amtliches-strassenverzeichnis,ch.bfs.gebaeude_wohnungs_register,KML||https://tinyurl.com/yy7ya4g9/FR/2135_bdg_erw.kml" TargetMode="External"/><Relationship Id="rId475" Type="http://schemas.openxmlformats.org/officeDocument/2006/relationships/hyperlink" Target="https://map.geo.admin.ch/?zoom=13&amp;E=2579325.035&amp;N=1184408.38&amp;layers=ch.kantone.cadastralwebmap-farbe,ch.swisstopo.amtliches-strassenverzeichnis,ch.bfs.gebaeude_wohnungs_register,KML||https://tinyurl.com/yy7ya4g9/FR/2196_bdg_erw.kml" TargetMode="External"/><Relationship Id="rId682" Type="http://schemas.openxmlformats.org/officeDocument/2006/relationships/hyperlink" Target="https://map.geo.admin.ch/?zoom=13&amp;E=2579638.19&amp;N=1193416.588&amp;layers=ch.kantone.cadastralwebmap-farbe,ch.swisstopo.amtliches-strassenverzeichnis,ch.bfs.gebaeude_wohnungs_register,KML||https://tinyurl.com/yy7ya4g9/FR/2262_bdg_erw.kml" TargetMode="External"/><Relationship Id="rId128" Type="http://schemas.openxmlformats.org/officeDocument/2006/relationships/hyperlink" Target="https://map.geo.admin.ch/?zoom=13&amp;E=2561582.728&amp;N=1172801.921&amp;layers=ch.kantone.cadastralwebmap-farbe,ch.swisstopo.amtliches-strassenverzeichnis,ch.bfs.gebaeude_wohnungs_register,KML||https://tinyurl.com/yy7ya4g9/FR/2117_bdg_erw.kml" TargetMode="External"/><Relationship Id="rId335" Type="http://schemas.openxmlformats.org/officeDocument/2006/relationships/hyperlink" Target="https://map.geo.admin.ch/?zoom=13&amp;E=2570383.739&amp;N=1165722.211&amp;layers=ch.kantone.cadastralwebmap-farbe,ch.swisstopo.amtliches-strassenverzeichnis,ch.bfs.gebaeude_wohnungs_register,KML||https://tinyurl.com/yy7ya4g9/FR/2148_bdg_erw.kml" TargetMode="External"/><Relationship Id="rId542" Type="http://schemas.openxmlformats.org/officeDocument/2006/relationships/hyperlink" Target="https://map.geo.admin.ch/?zoom=13&amp;E=2576923.322&amp;N=1183382.323&amp;layers=ch.kantone.cadastralwebmap-farbe,ch.swisstopo.amtliches-strassenverzeichnis,ch.bfs.gebaeude_wohnungs_register,KML||https://tinyurl.com/yy7ya4g9/FR/2228_bdg_erw.kml" TargetMode="External"/><Relationship Id="rId987" Type="http://schemas.openxmlformats.org/officeDocument/2006/relationships/hyperlink" Target="https://map.geo.admin.ch/?zoom=13&amp;E=2587394.35&amp;N=1167884.791&amp;layers=ch.kantone.cadastralwebmap-farbe,ch.swisstopo.amtliches-strassenverzeichnis,ch.bfs.gebaeude_wohnungs_register,KML||https://tinyurl.com/yy7ya4g9/FR/2299_bdg_erw.kml" TargetMode="External"/><Relationship Id="rId402" Type="http://schemas.openxmlformats.org/officeDocument/2006/relationships/hyperlink" Target="https://map.geo.admin.ch/?zoom=13&amp;E=2579766.629&amp;N=1164800.887&amp;layers=ch.kantone.cadastralwebmap-farbe,ch.swisstopo.amtliches-strassenverzeichnis,ch.bfs.gebaeude_wohnungs_register,KML||https://tinyurl.com/yy7ya4g9/FR/2163_bdg_erw.kml" TargetMode="External"/><Relationship Id="rId847" Type="http://schemas.openxmlformats.org/officeDocument/2006/relationships/hyperlink" Target="https://map.geo.admin.ch/?zoom=13&amp;E=2576900.819&amp;N=1202783.982&amp;layers=ch.kantone.cadastralwebmap-farbe,ch.swisstopo.amtliches-strassenverzeichnis,ch.bfs.gebaeude_wohnungs_register,KML||https://tinyurl.com/yy7ya4g9/FR/2284_bdg_erw.kml" TargetMode="External"/><Relationship Id="rId1032" Type="http://schemas.openxmlformats.org/officeDocument/2006/relationships/hyperlink" Target="https://map.geo.admin.ch/?zoom=13&amp;E=2586649.653&amp;N=1186554.028&amp;layers=ch.kantone.cadastralwebmap-farbe,ch.swisstopo.amtliches-strassenverzeichnis,ch.bfs.gebaeude_wohnungs_register,KML||https://tinyurl.com/yy7ya4g9/FR/2306_bdg_erw.kml" TargetMode="External"/><Relationship Id="rId707" Type="http://schemas.openxmlformats.org/officeDocument/2006/relationships/hyperlink" Target="https://map.geo.admin.ch/?zoom=13&amp;E=2578046.656&amp;N=1191942.8&amp;layers=ch.kantone.cadastralwebmap-farbe,ch.swisstopo.amtliches-strassenverzeichnis,ch.bfs.gebaeude_wohnungs_register,KML||https://tinyurl.com/yy7ya4g9/FR/2262_bdg_erw.kml" TargetMode="External"/><Relationship Id="rId914" Type="http://schemas.openxmlformats.org/officeDocument/2006/relationships/hyperlink" Target="https://map.geo.admin.ch/?zoom=13&amp;E=2587487.456&amp;N=1167808.521&amp;layers=ch.kantone.cadastralwebmap-farbe,ch.swisstopo.amtliches-strassenverzeichnis,ch.bfs.gebaeude_wohnungs_register,KML||https://tinyurl.com/yy7ya4g9/FR/2299_bdg_erw.kml" TargetMode="External"/><Relationship Id="rId43" Type="http://schemas.openxmlformats.org/officeDocument/2006/relationships/hyperlink" Target="https://map.geo.admin.ch/?zoom=13&amp;E=2562816.638&amp;N=1192558.107&amp;layers=ch.kantone.cadastralwebmap-farbe,ch.swisstopo.amtliches-strassenverzeichnis,ch.bfs.gebaeude_wohnungs_register,KML||https://tinyurl.com/yy7ya4g9/FR/2045_bdg_erw.kml" TargetMode="External"/><Relationship Id="rId192" Type="http://schemas.openxmlformats.org/officeDocument/2006/relationships/hyperlink" Target="https://map.geo.admin.ch/?zoom=13&amp;E=2571157.908&amp;N=1162352.434&amp;layers=ch.kantone.cadastralwebmap-farbe,ch.swisstopo.amtliches-strassenverzeichnis,ch.bfs.gebaeude_wohnungs_register,KML||https://tinyurl.com/yy7ya4g9/FR/2125_bdg_erw.kml" TargetMode="External"/><Relationship Id="rId497" Type="http://schemas.openxmlformats.org/officeDocument/2006/relationships/hyperlink" Target="https://map.geo.admin.ch/?zoom=13&amp;E=2571823.579&amp;N=1186745.696&amp;layers=ch.kantone.cadastralwebmap-farbe,ch.swisstopo.amtliches-strassenverzeichnis,ch.bfs.gebaeude_wohnungs_register,KML||https://tinyurl.com/yy7ya4g9/FR/2200_bdg_erw.kml" TargetMode="External"/><Relationship Id="rId357" Type="http://schemas.openxmlformats.org/officeDocument/2006/relationships/hyperlink" Target="https://map.geo.admin.ch/?zoom=13&amp;E=2570819.172&amp;N=1168648.204&amp;layers=ch.kantone.cadastralwebmap-farbe,ch.swisstopo.amtliches-strassenverzeichnis,ch.bfs.gebaeude_wohnungs_register,KML||https://tinyurl.com/yy7ya4g9/FR/2153_bdg_erw.kml" TargetMode="External"/><Relationship Id="rId217" Type="http://schemas.openxmlformats.org/officeDocument/2006/relationships/hyperlink" Target="https://map.geo.admin.ch/?zoom=13&amp;E=2570690.264&amp;N=1164207.108&amp;layers=ch.kantone.cadastralwebmap-farbe,ch.swisstopo.amtliches-strassenverzeichnis,ch.bfs.gebaeude_wohnungs_register,KML||https://tinyurl.com/yy7ya4g9/FR/2125_bdg_erw.kml" TargetMode="External"/><Relationship Id="rId564" Type="http://schemas.openxmlformats.org/officeDocument/2006/relationships/hyperlink" Target="https://map.geo.admin.ch/?zoom=13&amp;E=2573294.003&amp;N=1178395.118&amp;layers=ch.kantone.cadastralwebmap-farbe,ch.swisstopo.amtliches-strassenverzeichnis,ch.bfs.gebaeude_wohnungs_register,KML||https://tinyurl.com/yy7ya4g9/FR/2233_bdg_erw.kml" TargetMode="External"/><Relationship Id="rId771" Type="http://schemas.openxmlformats.org/officeDocument/2006/relationships/hyperlink" Target="https://map.geo.admin.ch/?zoom=13&amp;E=2581439.946&amp;N=1203112.822&amp;layers=ch.kantone.cadastralwebmap-farbe,ch.swisstopo.amtliches-strassenverzeichnis,ch.bfs.gebaeude_wohnungs_register,KML||https://tinyurl.com/yy7ya4g9/FR/2265_bdg_erw.kml" TargetMode="External"/><Relationship Id="rId869" Type="http://schemas.openxmlformats.org/officeDocument/2006/relationships/hyperlink" Target="https://map.geo.admin.ch/?zoom=13&amp;E=2587541.852&amp;N=1178555.622&amp;layers=ch.kantone.cadastralwebmap-farbe,ch.swisstopo.amtliches-strassenverzeichnis,ch.bfs.gebaeude_wohnungs_register,KML||https://tinyurl.com/yy7ya4g9/FR/2292_bdg_erw.kml" TargetMode="External"/><Relationship Id="rId424" Type="http://schemas.openxmlformats.org/officeDocument/2006/relationships/hyperlink" Target="https://map.geo.admin.ch/?zoom=13&amp;E=2582480.423&amp;N=1156861.135&amp;layers=ch.kantone.cadastralwebmap-farbe,ch.swisstopo.amtliches-strassenverzeichnis,ch.bfs.gebaeude_wohnungs_register,KML||https://tinyurl.com/yy7ya4g9/FR/2163_bdg_erw.kml" TargetMode="External"/><Relationship Id="rId631" Type="http://schemas.openxmlformats.org/officeDocument/2006/relationships/hyperlink" Target="https://map.geo.admin.ch/?zoom=13&amp;E=2568333.516&amp;N=1174625.825&amp;layers=ch.kantone.cadastralwebmap-farbe,ch.swisstopo.amtliches-strassenverzeichnis,ch.bfs.gebaeude_wohnungs_register,KML||https://tinyurl.com/yy7ya4g9/FR/2236_bdg_erw.kml" TargetMode="External"/><Relationship Id="rId729" Type="http://schemas.openxmlformats.org/officeDocument/2006/relationships/hyperlink" Target="https://map.geo.admin.ch/?zoom=13&amp;E=2581221.952&amp;N=1195570.733&amp;layers=ch.kantone.cadastralwebmap-farbe,ch.swisstopo.amtliches-strassenverzeichnis,ch.bfs.gebaeude_wohnungs_register,KML||https://tinyurl.com/yy7ya4g9/FR/2262_bdg_erw.kml" TargetMode="External"/><Relationship Id="rId1054" Type="http://schemas.openxmlformats.org/officeDocument/2006/relationships/hyperlink" Target="https://map.geo.admin.ch/?zoom=13&amp;E=2592294.852&amp;N=1190701.939&amp;layers=ch.kantone.cadastralwebmap-farbe,ch.swisstopo.amtliches-strassenverzeichnis,ch.bfs.gebaeude_wohnungs_register,KML||https://tinyurl.com/yy7ya4g9/FR/2308_bdg_erw.kml" TargetMode="External"/><Relationship Id="rId936" Type="http://schemas.openxmlformats.org/officeDocument/2006/relationships/hyperlink" Target="https://map.geo.admin.ch/?zoom=13&amp;E=2587362.74&amp;N=1167863.519&amp;layers=ch.kantone.cadastralwebmap-farbe,ch.swisstopo.amtliches-strassenverzeichnis,ch.bfs.gebaeude_wohnungs_register,KML||https://tinyurl.com/yy7ya4g9/FR/2299_bdg_erw.kml" TargetMode="External"/><Relationship Id="rId1121" Type="http://schemas.openxmlformats.org/officeDocument/2006/relationships/hyperlink" Target="https://map.geo.admin.ch/?zoom=13&amp;E=2558554.878&amp;N=1153263.638&amp;layers=ch.kantone.cadastralwebmap-farbe,ch.swisstopo.amtliches-strassenverzeichnis,ch.bfs.gebaeude_wohnungs_register,KML||https://tinyurl.com/yy7ya4g9/FR/2325_bdg_erw.kml" TargetMode="External"/><Relationship Id="rId65" Type="http://schemas.openxmlformats.org/officeDocument/2006/relationships/hyperlink" Target="https://map.geo.admin.ch/?zoom=13&amp;E=2559173.368&amp;N=1188385.11&amp;layers=ch.kantone.cadastralwebmap-farbe,ch.swisstopo.amtliches-strassenverzeichnis,ch.bfs.gebaeude_wohnungs_register,KML||https://tinyurl.com/yy7ya4g9/FR/2054_bdg_erw.kml" TargetMode="External"/><Relationship Id="rId281" Type="http://schemas.openxmlformats.org/officeDocument/2006/relationships/hyperlink" Target="https://map.geo.admin.ch/?zoom=13&amp;E=2572715.831&amp;N=1159884.362&amp;layers=ch.kantone.cadastralwebmap-farbe,ch.swisstopo.amtliches-strassenverzeichnis,ch.bfs.gebaeude_wohnungs_register,KML||https://tinyurl.com/yy7ya4g9/FR/2135_bdg_erw.kml" TargetMode="External"/><Relationship Id="rId141" Type="http://schemas.openxmlformats.org/officeDocument/2006/relationships/hyperlink" Target="https://map.geo.admin.ch/?zoom=13&amp;E=2573381.214&amp;N=1171029.853&amp;layers=ch.kantone.cadastralwebmap-farbe,ch.swisstopo.amtliches-strassenverzeichnis,ch.bfs.gebaeude_wohnungs_register,KML||https://tinyurl.com/yy7ya4g9/FR/2122_bdg_erw.kml" TargetMode="External"/><Relationship Id="rId379" Type="http://schemas.openxmlformats.org/officeDocument/2006/relationships/hyperlink" Target="https://map.geo.admin.ch/?zoom=13&amp;E=2571940.387&amp;N=1154765.007&amp;layers=ch.kantone.cadastralwebmap-farbe,ch.swisstopo.amtliches-strassenverzeichnis,ch.bfs.gebaeude_wohnungs_register,KML||https://tinyurl.com/yy7ya4g9/FR/2162_bdg_erw.kml" TargetMode="External"/><Relationship Id="rId586" Type="http://schemas.openxmlformats.org/officeDocument/2006/relationships/hyperlink" Target="https://map.geo.admin.ch/?zoom=13&amp;E=2573574.56&amp;N=1178737.773&amp;layers=ch.kantone.cadastralwebmap-farbe,ch.swisstopo.amtliches-strassenverzeichnis,ch.bfs.gebaeude_wohnungs_register,KML||https://tinyurl.com/yy7ya4g9/FR/2233_bdg_erw.kml" TargetMode="External"/><Relationship Id="rId793" Type="http://schemas.openxmlformats.org/officeDocument/2006/relationships/hyperlink" Target="https://map.geo.admin.ch/?zoom=13&amp;E=2580236.269&amp;N=1199366.341&amp;layers=ch.kantone.cadastralwebmap-farbe,ch.swisstopo.amtliches-strassenverzeichnis,ch.bfs.gebaeude_wohnungs_register,KML||https://tinyurl.com/yy7ya4g9/FR/2275_bdg_erw.kml" TargetMode="External"/><Relationship Id="rId7" Type="http://schemas.openxmlformats.org/officeDocument/2006/relationships/hyperlink" Target="https://map.geo.admin.ch/?zoom=13&amp;E=2557841.027&amp;N=1184668.279&amp;layers=ch.kantone.cadastralwebmap-farbe,ch.swisstopo.amtliches-strassenverzeichnis,ch.bfs.gebaeude_wohnungs_register,KML||https://tinyurl.com/yy7ya4g9/FR/2011_bdg_erw.kml" TargetMode="External"/><Relationship Id="rId239" Type="http://schemas.openxmlformats.org/officeDocument/2006/relationships/hyperlink" Target="https://map.geo.admin.ch/?zoom=13&amp;E=2574803.35&amp;N=1167687.309&amp;layers=ch.kantone.cadastralwebmap-farbe,ch.swisstopo.amtliches-strassenverzeichnis,ch.bfs.gebaeude_wohnungs_register,KML||https://tinyurl.com/yy7ya4g9/FR/2129_bdg_erw.kml" TargetMode="External"/><Relationship Id="rId446" Type="http://schemas.openxmlformats.org/officeDocument/2006/relationships/hyperlink" Target="https://map.geo.admin.ch/?zoom=13&amp;E=2577817.115&amp;N=1183398.123&amp;layers=ch.kantone.cadastralwebmap-farbe,ch.swisstopo.amtliches-strassenverzeichnis,ch.bfs.gebaeude_wohnungs_register,KML||https://tinyurl.com/yy7ya4g9/FR/2196_bdg_erw.kml" TargetMode="External"/><Relationship Id="rId653" Type="http://schemas.openxmlformats.org/officeDocument/2006/relationships/hyperlink" Target="https://map.geo.admin.ch/?zoom=13&amp;E=2576814.634&amp;N=1190836.861&amp;layers=ch.kantone.cadastralwebmap-farbe,ch.swisstopo.amtliches-strassenverzeichnis,ch.bfs.gebaeude_wohnungs_register,KML||https://tinyurl.com/yy7ya4g9/FR/2254_bdg_erw.kml" TargetMode="External"/><Relationship Id="rId1076" Type="http://schemas.openxmlformats.org/officeDocument/2006/relationships/hyperlink" Target="https://map.geo.admin.ch/?zoom=13&amp;E=2588109.52&amp;N=1190460.868&amp;layers=ch.kantone.cadastralwebmap-farbe,ch.swisstopo.amtliches-strassenverzeichnis,ch.bfs.gebaeude_wohnungs_register,KML||https://tinyurl.com/yy7ya4g9/FR/2309_bdg_erw.kml" TargetMode="External"/><Relationship Id="rId306" Type="http://schemas.openxmlformats.org/officeDocument/2006/relationships/hyperlink" Target="https://map.geo.admin.ch/?zoom=13&amp;E=2572775.895&amp;N=1163768.978&amp;layers=ch.kantone.cadastralwebmap-farbe,ch.swisstopo.amtliches-strassenverzeichnis,ch.bfs.gebaeude_wohnungs_register,KML||https://tinyurl.com/yy7ya4g9/FR/2143_bdg_erw.kml" TargetMode="External"/><Relationship Id="rId860" Type="http://schemas.openxmlformats.org/officeDocument/2006/relationships/hyperlink" Target="https://map.geo.admin.ch/?zoom=13&amp;E=2575639.099&amp;N=1201395.445&amp;layers=ch.kantone.cadastralwebmap-farbe,ch.swisstopo.amtliches-strassenverzeichnis,ch.bfs.gebaeude_wohnungs_register,KML||https://tinyurl.com/yy7ya4g9/FR/2284_bdg_erw.kml" TargetMode="External"/><Relationship Id="rId958" Type="http://schemas.openxmlformats.org/officeDocument/2006/relationships/hyperlink" Target="https://map.geo.admin.ch/?zoom=13&amp;E=2587005.675&amp;N=1167906.318&amp;layers=ch.kantone.cadastralwebmap-farbe,ch.swisstopo.amtliches-strassenverzeichnis,ch.bfs.gebaeude_wohnungs_register,KML||https://tinyurl.com/yy7ya4g9/FR/2299_bdg_erw.kml" TargetMode="External"/><Relationship Id="rId1143" Type="http://schemas.openxmlformats.org/officeDocument/2006/relationships/printerSettings" Target="../printerSettings/printerSettings8.bin"/><Relationship Id="rId87" Type="http://schemas.openxmlformats.org/officeDocument/2006/relationships/hyperlink" Target="https://map.geo.admin.ch/?zoom=13&amp;E=2551747.975&amp;N=1163060.707&amp;layers=ch.kantone.cadastralwebmap-farbe,ch.swisstopo.amtliches-strassenverzeichnis,ch.bfs.gebaeude_wohnungs_register,KML||https://tinyurl.com/yy7ya4g9/FR/2072_bdg_erw.kml" TargetMode="External"/><Relationship Id="rId513" Type="http://schemas.openxmlformats.org/officeDocument/2006/relationships/hyperlink" Target="https://map.geo.admin.ch/?zoom=13&amp;E=2576079.597&amp;N=1180486.716&amp;layers=ch.kantone.cadastralwebmap-farbe,ch.swisstopo.amtliches-strassenverzeichnis,ch.bfs.gebaeude_wohnungs_register,KML||https://tinyurl.com/yy7ya4g9/FR/2206_bdg_erw.kml" TargetMode="External"/><Relationship Id="rId720" Type="http://schemas.openxmlformats.org/officeDocument/2006/relationships/hyperlink" Target="https://map.geo.admin.ch/?zoom=13&amp;E=2584412.662&amp;N=1198185.182&amp;layers=ch.kantone.cadastralwebmap-farbe,ch.swisstopo.amtliches-strassenverzeichnis,ch.bfs.gebaeude_wohnungs_register,KML||https://tinyurl.com/yy7ya4g9/FR/2262_bdg_erw.kml" TargetMode="External"/><Relationship Id="rId818" Type="http://schemas.openxmlformats.org/officeDocument/2006/relationships/hyperlink" Target="https://map.geo.admin.ch/?zoom=13&amp;E=2580505.992&amp;N=1199379.461&amp;layers=ch.kantone.cadastralwebmap-farbe,ch.swisstopo.amtliches-strassenverzeichnis,ch.bfs.gebaeude_wohnungs_register,KML||https://tinyurl.com/yy7ya4g9/FR/2275_bdg_erw.kml" TargetMode="External"/><Relationship Id="rId1003" Type="http://schemas.openxmlformats.org/officeDocument/2006/relationships/hyperlink" Target="https://map.geo.admin.ch/?zoom=13&amp;E=2581186.129&amp;N=1182749.031&amp;layers=ch.kantone.cadastralwebmap-farbe,ch.swisstopo.amtliches-strassenverzeichnis,ch.bfs.gebaeude_wohnungs_register,KML||https://tinyurl.com/yy7ya4g9/FR/2304_bdg_erw.kml" TargetMode="External"/><Relationship Id="rId14" Type="http://schemas.openxmlformats.org/officeDocument/2006/relationships/hyperlink" Target="https://map.geo.admin.ch/?zoom=13&amp;E=2561683.666&amp;N=1195219.425&amp;layers=ch.kantone.cadastralwebmap-farbe,ch.swisstopo.amtliches-strassenverzeichnis,ch.bfs.gebaeude_wohnungs_register,KML||https://tinyurl.com/yy7ya4g9/FR/2022_bdg_erw.kml" TargetMode="External"/><Relationship Id="rId163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70" Type="http://schemas.openxmlformats.org/officeDocument/2006/relationships/hyperlink" Target="https://map.geo.admin.ch/?zoom=13&amp;E=2566970.308&amp;N=1162035.816&amp;layers=ch.kantone.cadastralwebmap-farbe,ch.swisstopo.amtliches-strassenverzeichnis,ch.bfs.gebaeude_wohnungs_register,KML||https://tinyurl.com/yy7ya4g9/FR/2160_bdg_erw.kml" TargetMode="External"/><Relationship Id="rId230" Type="http://schemas.openxmlformats.org/officeDocument/2006/relationships/hyperlink" Target="https://map.geo.admin.ch/?zoom=13&amp;E=2570055.363&amp;N=1163319.162&amp;layers=ch.kantone.cadastralwebmap-farbe,ch.swisstopo.amtliches-strassenverzeichnis,ch.bfs.gebaeude_wohnungs_register,KML||https://tinyurl.com/yy7ya4g9/FR/2125_bdg_erw.kml" TargetMode="External"/><Relationship Id="rId468" Type="http://schemas.openxmlformats.org/officeDocument/2006/relationships/hyperlink" Target="https://map.geo.admin.ch/?zoom=13&amp;E=2578764.076&amp;N=1185311.848&amp;layers=ch.kantone.cadastralwebmap-farbe,ch.swisstopo.amtliches-strassenverzeichnis,ch.bfs.gebaeude_wohnungs_register,KML||https://tinyurl.com/yy7ya4g9/FR/2196_bdg_erw.kml" TargetMode="External"/><Relationship Id="rId675" Type="http://schemas.openxmlformats.org/officeDocument/2006/relationships/hyperlink" Target="https://map.geo.admin.ch/?zoom=13&amp;E=2582496.941&amp;N=1205114.021&amp;layers=ch.kantone.cadastralwebmap-farbe,ch.swisstopo.amtliches-strassenverzeichnis,ch.bfs.gebaeude_wohnungs_register,KML||https://tinyurl.com/yy7ya4g9/FR/2258_bdg_erw.kml" TargetMode="External"/><Relationship Id="rId882" Type="http://schemas.openxmlformats.org/officeDocument/2006/relationships/hyperlink" Target="https://map.geo.admin.ch/?zoom=13&amp;E=2581651.753&amp;N=1188858.795&amp;layers=ch.kantone.cadastralwebmap-farbe,ch.swisstopo.amtliches-strassenverzeichnis,ch.bfs.gebaeude_wohnungs_register,KML||https://tinyurl.com/yy7ya4g9/FR/2293_bdg_erw.kml" TargetMode="External"/><Relationship Id="rId1098" Type="http://schemas.openxmlformats.org/officeDocument/2006/relationships/hyperlink" Target="https://map.geo.admin.ch/?zoom=13&amp;E=2559123.832&amp;N=1152620.426&amp;layers=ch.kantone.cadastralwebmap-farbe,ch.swisstopo.amtliches-strassenverzeichnis,ch.bfs.gebaeude_wohnungs_register,KML||https://tinyurl.com/yy7ya4g9/FR/2325_bdg_erw.kml" TargetMode="External"/><Relationship Id="rId328" Type="http://schemas.openxmlformats.org/officeDocument/2006/relationships/hyperlink" Target="https://map.geo.admin.ch/?zoom=13&amp;E=2571038.106&amp;N=1165517.174&amp;layers=ch.kantone.cadastralwebmap-farbe,ch.swisstopo.amtliches-strassenverzeichnis,ch.bfs.gebaeude_wohnungs_register,KML||https://tinyurl.com/yy7ya4g9/FR/2148_bdg_erw.kml" TargetMode="External"/><Relationship Id="rId535" Type="http://schemas.openxmlformats.org/officeDocument/2006/relationships/hyperlink" Target="https://map.geo.admin.ch/?zoom=13&amp;E=2575551.761&amp;N=1175966.939&amp;layers=ch.kantone.cadastralwebmap-farbe,ch.swisstopo.amtliches-strassenverzeichnis,ch.bfs.gebaeude_wohnungs_register,KML||https://tinyurl.com/yy7ya4g9/FR/2226_bdg_erw.kml" TargetMode="External"/><Relationship Id="rId742" Type="http://schemas.openxmlformats.org/officeDocument/2006/relationships/hyperlink" Target="https://map.geo.admin.ch/?zoom=13&amp;E=2582162.308&amp;N=1203130.157&amp;layers=ch.kantone.cadastralwebmap-farbe,ch.swisstopo.amtliches-strassenverzeichnis,ch.bfs.gebaeude_wohnungs_register,KML||https://tinyurl.com/yy7ya4g9/FR/2265_bdg_erw.kml" TargetMode="External"/><Relationship Id="rId602" Type="http://schemas.openxmlformats.org/officeDocument/2006/relationships/hyperlink" Target="https://map.geo.admin.ch/?zoom=13&amp;E=2575500.191&amp;N=1186149.334&amp;layers=ch.kantone.cadastralwebmap-farbe,ch.swisstopo.amtliches-strassenverzeichnis,ch.bfs.gebaeude_wohnungs_register,KML||https://tinyurl.com/yy7ya4g9/FR/2235_bdg_erw.kml" TargetMode="External"/><Relationship Id="rId1025" Type="http://schemas.openxmlformats.org/officeDocument/2006/relationships/hyperlink" Target="https://map.geo.admin.ch/?zoom=13&amp;E=2586779.976&amp;N=1185154.079&amp;layers=ch.kantone.cadastralwebmap-farbe,ch.swisstopo.amtliches-strassenverzeichnis,ch.bfs.gebaeude_wohnungs_register,KML||https://tinyurl.com/yy7ya4g9/FR/2306_bdg_erw.kml" TargetMode="External"/><Relationship Id="rId907" Type="http://schemas.openxmlformats.org/officeDocument/2006/relationships/hyperlink" Target="https://map.geo.admin.ch/?zoom=13&amp;E=2585581.21&amp;N=1193232.618&amp;layers=ch.kantone.cadastralwebmap-farbe,ch.swisstopo.amtliches-strassenverzeichnis,ch.bfs.gebaeude_wohnungs_register,KML||https://tinyurl.com/yy7ya4g9/FR/2295_bdg_erw.kml" TargetMode="External"/><Relationship Id="rId36" Type="http://schemas.openxmlformats.org/officeDocument/2006/relationships/hyperlink" Target="https://map.geo.admin.ch/?zoom=13&amp;E=2565388.917&amp;N=1193149.977&amp;layers=ch.kantone.cadastralwebmap-farbe,ch.swisstopo.amtliches-strassenverzeichnis,ch.bfs.gebaeude_wohnungs_register,KML||https://tinyurl.com/yy7ya4g9/FR/2041_bdg_erw.kml" TargetMode="External"/><Relationship Id="rId101" Type="http://schemas.openxmlformats.org/officeDocument/2006/relationships/hyperlink" Target="https://map.geo.admin.ch/?zoom=13&amp;E=2559448.8&amp;N=1170645.41&amp;layers=ch.kantone.cadastralwebmap-farbe,ch.swisstopo.amtliches-strassenverzeichnis,ch.bfs.gebaeude_wohnungs_register,KML||https://tinyurl.com/yy7ya4g9/FR/2096_bdg_erw.kml" TargetMode="External"/><Relationship Id="rId185" Type="http://schemas.openxmlformats.org/officeDocument/2006/relationships/hyperlink" Target="https://map.geo.admin.ch/?zoom=13&amp;E=2571801.365&amp;N=1161806.337&amp;layers=ch.kantone.cadastralwebmap-farbe,ch.swisstopo.amtliches-strassenverzeichnis,ch.bfs.gebaeude_wohnungs_register,KML||https://tinyurl.com/yy7ya4g9/FR/2125_bdg_erw.kml" TargetMode="External"/><Relationship Id="rId406" Type="http://schemas.openxmlformats.org/officeDocument/2006/relationships/hyperlink" Target="https://map.geo.admin.ch/?zoom=13&amp;E=2577994.329&amp;N=1163864.531&amp;layers=ch.kantone.cadastralwebmap-farbe,ch.swisstopo.amtliches-strassenverzeichnis,ch.bfs.gebaeude_wohnungs_register,KML||https://tinyurl.com/yy7ya4g9/FR/2163_bdg_erw.kml" TargetMode="External"/><Relationship Id="rId960" Type="http://schemas.openxmlformats.org/officeDocument/2006/relationships/hyperlink" Target="https://map.geo.admin.ch/?zoom=13&amp;E=2587420.807&amp;N=1167849.841&amp;layers=ch.kantone.cadastralwebmap-farbe,ch.swisstopo.amtliches-strassenverzeichnis,ch.bfs.gebaeude_wohnungs_register,KML||https://tinyurl.com/yy7ya4g9/FR/2299_bdg_erw.kml" TargetMode="External"/><Relationship Id="rId1036" Type="http://schemas.openxmlformats.org/officeDocument/2006/relationships/hyperlink" Target="https://map.geo.admin.ch/?zoom=13&amp;E=2582700.126&amp;N=1184361.258&amp;layers=ch.kantone.cadastralwebmap-farbe,ch.swisstopo.amtliches-strassenverzeichnis,ch.bfs.gebaeude_wohnungs_register,KML||https://tinyurl.com/yy7ya4g9/FR/2306_bdg_erw.kml" TargetMode="External"/><Relationship Id="rId392" Type="http://schemas.openxmlformats.org/officeDocument/2006/relationships/hyperlink" Target="https://map.geo.admin.ch/?zoom=13&amp;E=2579338.473&amp;N=1163084.498&amp;layers=ch.kantone.cadastralwebmap-farbe,ch.swisstopo.amtliches-strassenverzeichnis,ch.bfs.gebaeude_wohnungs_register,KML||https://tinyurl.com/yy7ya4g9/FR/2163_bdg_erw.kml" TargetMode="External"/><Relationship Id="rId613" Type="http://schemas.openxmlformats.org/officeDocument/2006/relationships/hyperlink" Target="https://map.geo.admin.ch/?zoom=13&amp;E=2572246.479&amp;N=1175399.106&amp;layers=ch.kantone.cadastralwebmap-farbe,ch.swisstopo.amtliches-strassenverzeichnis,ch.bfs.gebaeude_wohnungs_register,KML||https://tinyurl.com/yy7ya4g9/FR/2236_bdg_erw.kml" TargetMode="External"/><Relationship Id="rId697" Type="http://schemas.openxmlformats.org/officeDocument/2006/relationships/hyperlink" Target="https://map.geo.admin.ch/?zoom=13&amp;E=2580729.965&amp;N=1194544.506&amp;layers=ch.kantone.cadastralwebmap-farbe,ch.swisstopo.amtliches-strassenverzeichnis,ch.bfs.gebaeude_wohnungs_register,KML||https://tinyurl.com/yy7ya4g9/FR/2262_bdg_erw.kml" TargetMode="External"/><Relationship Id="rId820" Type="http://schemas.openxmlformats.org/officeDocument/2006/relationships/hyperlink" Target="https://map.geo.admin.ch/?zoom=13&amp;E=2576843.644&amp;N=1197399.527&amp;layers=ch.kantone.cadastralwebmap-farbe,ch.swisstopo.amtliches-strassenverzeichnis,ch.bfs.gebaeude_wohnungs_register,KML||https://tinyurl.com/yy7ya4g9/FR/2275_bdg_erw.kml" TargetMode="External"/><Relationship Id="rId918" Type="http://schemas.openxmlformats.org/officeDocument/2006/relationships/hyperlink" Target="https://map.geo.admin.ch/?zoom=13&amp;E=2587548.997&amp;N=1167782.386&amp;layers=ch.kantone.cadastralwebmap-farbe,ch.swisstopo.amtliches-strassenverzeichnis,ch.bfs.gebaeude_wohnungs_register,KML||https://tinyurl.com/yy7ya4g9/FR/2299_bdg_erw.kml" TargetMode="External"/><Relationship Id="rId252" Type="http://schemas.openxmlformats.org/officeDocument/2006/relationships/hyperlink" Target="https://map.geo.admin.ch/?zoom=13&amp;E=2572095.285&amp;N=1166351.273&amp;layers=ch.kantone.cadastralwebmap-farbe,ch.swisstopo.amtliches-strassenverzeichnis,ch.bfs.gebaeude_wohnungs_register,KML||https://tinyurl.com/yy7ya4g9/FR/2131_bdg_erw.kml" TargetMode="External"/><Relationship Id="rId1103" Type="http://schemas.openxmlformats.org/officeDocument/2006/relationships/hyperlink" Target="https://map.geo.admin.ch/?zoom=13&amp;E=2561949.893&amp;N=1152660.535&amp;layers=ch.kantone.cadastralwebmap-farbe,ch.swisstopo.amtliches-strassenverzeichnis,ch.bfs.gebaeude_wohnungs_register,KML||https://tinyurl.com/yy7ya4g9/FR/2325_bdg_erw.kml" TargetMode="External"/><Relationship Id="rId47" Type="http://schemas.openxmlformats.org/officeDocument/2006/relationships/hyperlink" Target="https://map.geo.admin.ch/?zoom=13&amp;E=2556708.707&amp;N=1185105.13&amp;layers=ch.kantone.cadastralwebmap-farbe,ch.swisstopo.amtliches-strassenverzeichnis,ch.bfs.gebaeude_wohnungs_register,KML||https://tinyurl.com/yy7ya4g9/FR/2050_bdg_erw.kml" TargetMode="External"/><Relationship Id="rId112" Type="http://schemas.openxmlformats.org/officeDocument/2006/relationships/hyperlink" Target="https://map.geo.admin.ch/?zoom=13&amp;E=2553173.425&amp;N=1164359.334&amp;layers=ch.kantone.cadastralwebmap-farbe,ch.swisstopo.amtliches-strassenverzeichnis,ch.bfs.gebaeude_wohnungs_register,KML||https://tinyurl.com/yy7ya4g9/FR/2102_bdg_erw.kml" TargetMode="External"/><Relationship Id="rId557" Type="http://schemas.openxmlformats.org/officeDocument/2006/relationships/hyperlink" Target="https://map.geo.admin.ch/?zoom=13&amp;E=2573368.475&amp;N=1178453.012&amp;layers=ch.kantone.cadastralwebmap-farbe,ch.swisstopo.amtliches-strassenverzeichnis,ch.bfs.gebaeude_wohnungs_register,KML||https://tinyurl.com/yy7ya4g9/FR/2233_bdg_erw.kml" TargetMode="External"/><Relationship Id="rId764" Type="http://schemas.openxmlformats.org/officeDocument/2006/relationships/hyperlink" Target="https://map.geo.admin.ch/?zoom=13&amp;E=2581539.715&amp;N=1202562.726&amp;layers=ch.kantone.cadastralwebmap-farbe,ch.swisstopo.amtliches-strassenverzeichnis,ch.bfs.gebaeude_wohnungs_register,KML||https://tinyurl.com/yy7ya4g9/FR/2265_bdg_erw.kml" TargetMode="External"/><Relationship Id="rId971" Type="http://schemas.openxmlformats.org/officeDocument/2006/relationships/hyperlink" Target="https://map.geo.admin.ch/?zoom=13&amp;E=2587487.456&amp;N=1167808.521&amp;layers=ch.kantone.cadastralwebmap-farbe,ch.swisstopo.amtliches-strassenverzeichnis,ch.bfs.gebaeude_wohnungs_register,KML||https://tinyurl.com/yy7ya4g9/FR/2299_bdg_erw.kml" TargetMode="External"/><Relationship Id="rId196" Type="http://schemas.openxmlformats.org/officeDocument/2006/relationships/hyperlink" Target="https://map.geo.admin.ch/?zoom=13&amp;E=2569989.396&amp;N=1162558.834&amp;layers=ch.kantone.cadastralwebmap-farbe,ch.swisstopo.amtliches-strassenverzeichnis,ch.bfs.gebaeude_wohnungs_register,KML||https://tinyurl.com/yy7ya4g9/FR/2125_bdg_erw.kml" TargetMode="External"/><Relationship Id="rId417" Type="http://schemas.openxmlformats.org/officeDocument/2006/relationships/hyperlink" Target="https://map.geo.admin.ch/?zoom=13&amp;E=2578962.383&amp;N=1163756.246&amp;layers=ch.kantone.cadastralwebmap-farbe,ch.swisstopo.amtliches-strassenverzeichnis,ch.bfs.gebaeude_wohnungs_register,KML||https://tinyurl.com/yy7ya4g9/FR/2163_bdg_erw.kml" TargetMode="External"/><Relationship Id="rId624" Type="http://schemas.openxmlformats.org/officeDocument/2006/relationships/hyperlink" Target="https://map.geo.admin.ch/?zoom=13&amp;E=2569064.268&amp;N=1173867.357&amp;layers=ch.kantone.cadastralwebmap-farbe,ch.swisstopo.amtliches-strassenverzeichnis,ch.bfs.gebaeude_wohnungs_register,KML||https://tinyurl.com/yy7ya4g9/FR/2236_bdg_erw.kml" TargetMode="External"/><Relationship Id="rId831" Type="http://schemas.openxmlformats.org/officeDocument/2006/relationships/hyperlink" Target="https://map.geo.admin.ch/?zoom=13&amp;E=2575383.994&amp;N=1197178.564&amp;layers=ch.kantone.cadastralwebmap-farbe,ch.swisstopo.amtliches-strassenverzeichnis,ch.bfs.gebaeude_wohnungs_register,KML||https://tinyurl.com/yy7ya4g9/FR/2275_bdg_erw.kml" TargetMode="External"/><Relationship Id="rId1047" Type="http://schemas.openxmlformats.org/officeDocument/2006/relationships/hyperlink" Target="https://map.geo.admin.ch/?zoom=13&amp;E=2590263.658&amp;N=1189959.549&amp;layers=ch.kantone.cadastralwebmap-farbe,ch.swisstopo.amtliches-strassenverzeichnis,ch.bfs.gebaeude_wohnungs_register,KML||https://tinyurl.com/yy7ya4g9/FR/2308_bdg_erw.kml" TargetMode="External"/><Relationship Id="rId263" Type="http://schemas.openxmlformats.org/officeDocument/2006/relationships/hyperlink" Target="https://map.geo.admin.ch/?zoom=13&amp;E=2572997.71&amp;N=1154223.13&amp;layers=ch.kantone.cadastralwebmap-farbe,ch.swisstopo.amtliches-strassenverzeichnis,ch.bfs.gebaeude_wohnungs_register,KML||https://tinyurl.com/yy7ya4g9/FR/2134_bdg_erw.kml" TargetMode="External"/><Relationship Id="rId470" Type="http://schemas.openxmlformats.org/officeDocument/2006/relationships/hyperlink" Target="https://map.geo.admin.ch/?zoom=13&amp;E=2577084.266&amp;N=1183210.64&amp;layers=ch.kantone.cadastralwebmap-farbe,ch.swisstopo.amtliches-strassenverzeichnis,ch.bfs.gebaeude_wohnungs_register,KML||https://tinyurl.com/yy7ya4g9/FR/2196_bdg_erw.kml" TargetMode="External"/><Relationship Id="rId929" Type="http://schemas.openxmlformats.org/officeDocument/2006/relationships/hyperlink" Target="https://map.geo.admin.ch/?zoom=13&amp;E=2587533.261&amp;N=1167786.832&amp;layers=ch.kantone.cadastralwebmap-farbe,ch.swisstopo.amtliches-strassenverzeichnis,ch.bfs.gebaeude_wohnungs_register,KML||https://tinyurl.com/yy7ya4g9/FR/2299_bdg_erw.kml" TargetMode="External"/><Relationship Id="rId1114" Type="http://schemas.openxmlformats.org/officeDocument/2006/relationships/hyperlink" Target="https://map.geo.admin.ch/?zoom=13&amp;E=2558248.47&amp;N=1153920.809&amp;layers=ch.kantone.cadastralwebmap-farbe,ch.swisstopo.amtliches-strassenverzeichnis,ch.bfs.gebaeude_wohnungs_register,KML||https://tinyurl.com/yy7ya4g9/FR/2325_bdg_erw.kml" TargetMode="External"/><Relationship Id="rId58" Type="http://schemas.openxmlformats.org/officeDocument/2006/relationships/hyperlink" Target="https://map.geo.admin.ch/?zoom=13&amp;E=2555469.849&amp;N=1188979.954&amp;layers=ch.kantone.cadastralwebmap-farbe,ch.swisstopo.amtliches-strassenverzeichnis,ch.bfs.gebaeude_wohnungs_register,KML||https://tinyurl.com/yy7ya4g9/FR/2054_bdg_erw.kml" TargetMode="External"/><Relationship Id="rId123" Type="http://schemas.openxmlformats.org/officeDocument/2006/relationships/hyperlink" Target="https://map.geo.admin.ch/?zoom=13&amp;E=2565717.862&amp;N=1174960.137&amp;layers=ch.kantone.cadastralwebmap-farbe,ch.swisstopo.amtliches-strassenverzeichnis,ch.bfs.gebaeude_wohnungs_register,KML||https://tinyurl.com/yy7ya4g9/FR/2114_bdg_erw.kml" TargetMode="External"/><Relationship Id="rId330" Type="http://schemas.openxmlformats.org/officeDocument/2006/relationships/hyperlink" Target="https://map.geo.admin.ch/?zoom=13&amp;E=2571532.902&amp;N=1165957.456&amp;layers=ch.kantone.cadastralwebmap-farbe,ch.swisstopo.amtliches-strassenverzeichnis,ch.bfs.gebaeude_wohnungs_register,KML||https://tinyurl.com/yy7ya4g9/FR/2148_bdg_erw.kml" TargetMode="External"/><Relationship Id="rId568" Type="http://schemas.openxmlformats.org/officeDocument/2006/relationships/hyperlink" Target="https://map.geo.admin.ch/?zoom=13&amp;E=2573680.922&amp;N=1179009.53&amp;layers=ch.kantone.cadastralwebmap-farbe,ch.swisstopo.amtliches-strassenverzeichnis,ch.bfs.gebaeude_wohnungs_register,KML||https://tinyurl.com/yy7ya4g9/FR/2233_bdg_erw.kml" TargetMode="External"/><Relationship Id="rId775" Type="http://schemas.openxmlformats.org/officeDocument/2006/relationships/hyperlink" Target="https://map.geo.admin.ch/?zoom=13&amp;E=2574870.474&amp;N=1196879.768&amp;layers=ch.kantone.cadastralwebmap-farbe,ch.swisstopo.amtliches-strassenverzeichnis,ch.bfs.gebaeude_wohnungs_register,KML||https://tinyurl.com/yy7ya4g9/FR/2271_bdg_erw.kml" TargetMode="External"/><Relationship Id="rId982" Type="http://schemas.openxmlformats.org/officeDocument/2006/relationships/hyperlink" Target="https://map.geo.admin.ch/?zoom=13&amp;E=2587391.262&amp;N=1167867.182&amp;layers=ch.kantone.cadastralwebmap-farbe,ch.swisstopo.amtliches-strassenverzeichnis,ch.bfs.gebaeude_wohnungs_register,KML||https://tinyurl.com/yy7ya4g9/FR/2299_bdg_erw.kml" TargetMode="External"/><Relationship Id="rId428" Type="http://schemas.openxmlformats.org/officeDocument/2006/relationships/hyperlink" Target="https://map.geo.admin.ch/?zoom=13&amp;E=2579787.172&amp;N=1165811.594&amp;layers=ch.kantone.cadastralwebmap-farbe,ch.swisstopo.amtliches-strassenverzeichnis,ch.bfs.gebaeude_wohnungs_register,KML||https://tinyurl.com/yy7ya4g9/FR/2163_bdg_erw.kml" TargetMode="External"/><Relationship Id="rId635" Type="http://schemas.openxmlformats.org/officeDocument/2006/relationships/hyperlink" Target="https://map.geo.admin.ch/?zoom=13&amp;E=2565907.022&amp;N=1180311.75&amp;layers=ch.kantone.cadastralwebmap-farbe,ch.swisstopo.amtliches-strassenverzeichnis,ch.bfs.gebaeude_wohnungs_register,KML||https://tinyurl.com/yy7ya4g9/FR/2237_bdg_erw.kml" TargetMode="External"/><Relationship Id="rId842" Type="http://schemas.openxmlformats.org/officeDocument/2006/relationships/hyperlink" Target="https://map.geo.admin.ch/?zoom=13&amp;E=2580519.232&amp;N=1200501.214&amp;layers=ch.kantone.cadastralwebmap-farbe,ch.swisstopo.amtliches-strassenverzeichnis,ch.bfs.gebaeude_wohnungs_register,KML||https://tinyurl.com/yy7ya4g9/FR/2276_bdg_erw.kml" TargetMode="External"/><Relationship Id="rId1058" Type="http://schemas.openxmlformats.org/officeDocument/2006/relationships/hyperlink" Target="https://map.geo.admin.ch/?zoom=13&amp;E=2591314.471&amp;N=1191481.405&amp;layers=ch.kantone.cadastralwebmap-farbe,ch.swisstopo.amtliches-strassenverzeichnis,ch.bfs.gebaeude_wohnungs_register,KML||https://tinyurl.com/yy7ya4g9/FR/2308_bdg_erw.kml" TargetMode="External"/><Relationship Id="rId274" Type="http://schemas.openxmlformats.org/officeDocument/2006/relationships/hyperlink" Target="https://map.geo.admin.ch/?zoom=13&amp;E=2572888.29&amp;N=1159677.601&amp;layers=ch.kantone.cadastralwebmap-farbe,ch.swisstopo.amtliches-strassenverzeichnis,ch.bfs.gebaeude_wohnungs_register,KML||https://tinyurl.com/yy7ya4g9/FR/2135_bdg_erw.kml" TargetMode="External"/><Relationship Id="rId481" Type="http://schemas.openxmlformats.org/officeDocument/2006/relationships/hyperlink" Target="https://map.geo.admin.ch/?zoom=13&amp;E=2577541.324&amp;N=1182614.93&amp;layers=ch.kantone.cadastralwebmap-farbe,ch.swisstopo.amtliches-strassenverzeichnis,ch.bfs.gebaeude_wohnungs_register,KML||https://tinyurl.com/yy7ya4g9/FR/2196_bdg_erw.kml" TargetMode="External"/><Relationship Id="rId702" Type="http://schemas.openxmlformats.org/officeDocument/2006/relationships/hyperlink" Target="https://map.geo.admin.ch/?zoom=13&amp;E=2579516.061&amp;N=1193303.826&amp;layers=ch.kantone.cadastralwebmap-farbe,ch.swisstopo.amtliches-strassenverzeichnis,ch.bfs.gebaeude_wohnungs_register,KML||https://tinyurl.com/yy7ya4g9/FR/2262_bdg_erw.kml" TargetMode="External"/><Relationship Id="rId1125" Type="http://schemas.openxmlformats.org/officeDocument/2006/relationships/hyperlink" Target="https://map.geo.admin.ch/?zoom=13&amp;E=2553251.189&amp;N=1152470.056&amp;layers=ch.kantone.cadastralwebmap-farbe,ch.swisstopo.amtliches-strassenverzeichnis,ch.bfs.gebaeude_wohnungs_register,KML||https://tinyurl.com/yy7ya4g9/FR/2328_bdg_erw.kml" TargetMode="External"/><Relationship Id="rId69" Type="http://schemas.openxmlformats.org/officeDocument/2006/relationships/hyperlink" Target="https://map.geo.admin.ch/?zoom=13&amp;E=2554780.647&amp;N=1189018.966&amp;layers=ch.kantone.cadastralwebmap-farbe,ch.swisstopo.amtliches-strassenverzeichnis,ch.bfs.gebaeude_wohnungs_register,KML||https://tinyurl.com/yy7ya4g9/FR/2054_bdg_erw.kml" TargetMode="External"/><Relationship Id="rId134" Type="http://schemas.openxmlformats.org/officeDocument/2006/relationships/hyperlink" Target="https://map.geo.admin.ch/?zoom=13&amp;E=2571915.795&amp;N=1151898.364&amp;layers=ch.kantone.cadastralwebmap-farbe,ch.swisstopo.amtliches-strassenverzeichnis,ch.bfs.gebaeude_wohnungs_register,KML||https://tinyurl.com/yy7ya4g9/FR/2121_bdg_erw.kml" TargetMode="External"/><Relationship Id="rId579" Type="http://schemas.openxmlformats.org/officeDocument/2006/relationships/hyperlink" Target="https://map.geo.admin.ch/?zoom=13&amp;E=2572763.511&amp;N=1178529.125&amp;layers=ch.kantone.cadastralwebmap-farbe,ch.swisstopo.amtliches-strassenverzeichnis,ch.bfs.gebaeude_wohnungs_register,KML||https://tinyurl.com/yy7ya4g9/FR/2233_bdg_erw.kml" TargetMode="External"/><Relationship Id="rId786" Type="http://schemas.openxmlformats.org/officeDocument/2006/relationships/hyperlink" Target="https://map.geo.admin.ch/?zoom=13&amp;E=2576037.338&amp;N=1198347.421&amp;layers=ch.kantone.cadastralwebmap-farbe,ch.swisstopo.amtliches-strassenverzeichnis,ch.bfs.gebaeude_wohnungs_register,KML||https://tinyurl.com/yy7ya4g9/FR/2274_bdg_erw.kml" TargetMode="External"/><Relationship Id="rId993" Type="http://schemas.openxmlformats.org/officeDocument/2006/relationships/hyperlink" Target="https://map.geo.admin.ch/?zoom=13&amp;E=2588844.073&amp;N=1177608.69&amp;layers=ch.kantone.cadastralwebmap-farbe,ch.swisstopo.amtliches-strassenverzeichnis,ch.bfs.gebaeude_wohnungs_register,KML||https://tinyurl.com/yy7ya4g9/FR/2299_bdg_erw.kml" TargetMode="External"/><Relationship Id="rId341" Type="http://schemas.openxmlformats.org/officeDocument/2006/relationships/hyperlink" Target="https://map.geo.admin.ch/?zoom=13&amp;E=2568338.051&amp;N=1165562.897&amp;layers=ch.kantone.cadastralwebmap-farbe,ch.swisstopo.amtliches-strassenverzeichnis,ch.bfs.gebaeude_wohnungs_register,KML||https://tinyurl.com/yy7ya4g9/FR/2148_bdg_erw.kml" TargetMode="External"/><Relationship Id="rId439" Type="http://schemas.openxmlformats.org/officeDocument/2006/relationships/hyperlink" Target="https://map.geo.admin.ch/?zoom=13&amp;E=2579503.701&amp;N=1183836.596&amp;layers=ch.kantone.cadastralwebmap-farbe,ch.swisstopo.amtliches-strassenverzeichnis,ch.bfs.gebaeude_wohnungs_register,KML||https://tinyurl.com/yy7ya4g9/FR/2196_bdg_erw.kml" TargetMode="External"/><Relationship Id="rId646" Type="http://schemas.openxmlformats.org/officeDocument/2006/relationships/hyperlink" Target="https://map.geo.admin.ch/?zoom=13&amp;E=2576976.765&amp;N=1191311.341&amp;layers=ch.kantone.cadastralwebmap-farbe,ch.swisstopo.amtliches-strassenverzeichnis,ch.bfs.gebaeude_wohnungs_register,KML||https://tinyurl.com/yy7ya4g9/FR/2254_bdg_erw.kml" TargetMode="External"/><Relationship Id="rId1069" Type="http://schemas.openxmlformats.org/officeDocument/2006/relationships/hyperlink" Target="https://map.geo.admin.ch/?zoom=13&amp;E=2587771.037&amp;N=1190563.041&amp;layers=ch.kantone.cadastralwebmap-farbe,ch.swisstopo.amtliches-strassenverzeichnis,ch.bfs.gebaeude_wohnungs_register,KML||https://tinyurl.com/yy7ya4g9/FR/2309_bdg_erw.kml" TargetMode="External"/><Relationship Id="rId201" Type="http://schemas.openxmlformats.org/officeDocument/2006/relationships/hyperlink" Target="https://map.geo.admin.ch/?zoom=13&amp;E=2570190.129&amp;N=1162203.672&amp;layers=ch.kantone.cadastralwebmap-farbe,ch.swisstopo.amtliches-strassenverzeichnis,ch.bfs.gebaeude_wohnungs_register,KML||https://tinyurl.com/yy7ya4g9/FR/2125_bdg_erw.kml" TargetMode="External"/><Relationship Id="rId285" Type="http://schemas.openxmlformats.org/officeDocument/2006/relationships/hyperlink" Target="https://map.geo.admin.ch/?zoom=13&amp;E=2572763.494&amp;N=1159872.561&amp;layers=ch.kantone.cadastralwebmap-farbe,ch.swisstopo.amtliches-strassenverzeichnis,ch.bfs.gebaeude_wohnungs_register,KML||https://tinyurl.com/yy7ya4g9/FR/2135_bdg_erw.kml" TargetMode="External"/><Relationship Id="rId506" Type="http://schemas.openxmlformats.org/officeDocument/2006/relationships/hyperlink" Target="https://map.geo.admin.ch/?zoom=13&amp;E=2579306.011&amp;N=1180424.43&amp;layers=ch.kantone.cadastralwebmap-farbe,ch.swisstopo.amtliches-strassenverzeichnis,ch.bfs.gebaeude_wohnungs_register,KML||https://tinyurl.com/yy7ya4g9/FR/2206_bdg_erw.kml" TargetMode="External"/><Relationship Id="rId853" Type="http://schemas.openxmlformats.org/officeDocument/2006/relationships/hyperlink" Target="https://map.geo.admin.ch/?zoom=13&amp;E=2574791.842&amp;N=1200923.211&amp;layers=ch.kantone.cadastralwebmap-farbe,ch.swisstopo.amtliches-strassenverzeichnis,ch.bfs.gebaeude_wohnungs_register,KML||https://tinyurl.com/yy7ya4g9/FR/2284_bdg_erw.kml" TargetMode="External"/><Relationship Id="rId1136" Type="http://schemas.openxmlformats.org/officeDocument/2006/relationships/hyperlink" Target="https://map.geo.admin.ch/?zoom=13&amp;E=2558788.876&amp;N=1157407.049&amp;layers=ch.kantone.cadastralwebmap-farbe,ch.swisstopo.amtliches-strassenverzeichnis,ch.bfs.gebaeude_wohnungs_register,KML||https://tinyurl.com/yy7ya4g9/FR/2336_bdg_erw.kml" TargetMode="External"/><Relationship Id="rId492" Type="http://schemas.openxmlformats.org/officeDocument/2006/relationships/hyperlink" Target="https://map.geo.admin.ch/?zoom=13&amp;E=2577780.005&amp;N=1186222.768&amp;layers=ch.kantone.cadastralwebmap-farbe,ch.swisstopo.amtliches-strassenverzeichnis,ch.bfs.gebaeude_wohnungs_register,KML||https://tinyurl.com/yy7ya4g9/FR/2198_bdg_erw.kml" TargetMode="External"/><Relationship Id="rId713" Type="http://schemas.openxmlformats.org/officeDocument/2006/relationships/hyperlink" Target="https://map.geo.admin.ch/?zoom=13&amp;E=2578055.072&amp;N=1191920.783&amp;layers=ch.kantone.cadastralwebmap-farbe,ch.swisstopo.amtliches-strassenverzeichnis,ch.bfs.gebaeude_wohnungs_register,KML||https://tinyurl.com/yy7ya4g9/FR/2262_bdg_erw.kml" TargetMode="External"/><Relationship Id="rId797" Type="http://schemas.openxmlformats.org/officeDocument/2006/relationships/hyperlink" Target="https://map.geo.admin.ch/?zoom=13&amp;E=2578319.088&amp;N=1195294.896&amp;layers=ch.kantone.cadastralwebmap-farbe,ch.swisstopo.amtliches-strassenverzeichnis,ch.bfs.gebaeude_wohnungs_register,KML||https://tinyurl.com/yy7ya4g9/FR/2275_bdg_erw.kml" TargetMode="External"/><Relationship Id="rId920" Type="http://schemas.openxmlformats.org/officeDocument/2006/relationships/hyperlink" Target="https://map.geo.admin.ch/?zoom=13&amp;E=2587375.623&amp;N=1167875.569&amp;layers=ch.kantone.cadastralwebmap-farbe,ch.swisstopo.amtliches-strassenverzeichnis,ch.bfs.gebaeude_wohnungs_register,KML||https://tinyurl.com/yy7ya4g9/FR/2299_bdg_erw.kml" TargetMode="External"/><Relationship Id="rId145" Type="http://schemas.openxmlformats.org/officeDocument/2006/relationships/hyperlink" Target="https://map.geo.admin.ch/?zoom=13&amp;E=2574324.914&amp;N=1160848.194&amp;layers=ch.kantone.cadastralwebmap-farbe,ch.swisstopo.amtliches-strassenverzeichnis,ch.bfs.gebaeude_wohnungs_register,KML||https://tinyurl.com/yy7ya4g9/FR/2124_bdg_erw.kml" TargetMode="External"/><Relationship Id="rId352" Type="http://schemas.openxmlformats.org/officeDocument/2006/relationships/hyperlink" Target="https://map.geo.admin.ch/?zoom=13&amp;E=2565794.1&amp;N=1165228.328&amp;layers=ch.kantone.cadastralwebmap-farbe,ch.swisstopo.amtliches-strassenverzeichnis,ch.bfs.gebaeude_wohnungs_register,KML||https://tinyurl.com/yy7ya4g9/FR/2152_bdg_erw.kml" TargetMode="External"/><Relationship Id="rId212" Type="http://schemas.openxmlformats.org/officeDocument/2006/relationships/hyperlink" Target="https://map.geo.admin.ch/?zoom=13&amp;E=2571422.157&amp;N=1161848.207&amp;layers=ch.kantone.cadastralwebmap-farbe,ch.swisstopo.amtliches-strassenverzeichnis,ch.bfs.gebaeude_wohnungs_register,KML||https://tinyurl.com/yy7ya4g9/FR/2125_bdg_erw.kml" TargetMode="External"/><Relationship Id="rId657" Type="http://schemas.openxmlformats.org/officeDocument/2006/relationships/hyperlink" Target="https://map.geo.admin.ch/?zoom=13&amp;E=2576683.987&amp;N=1190839.35&amp;layers=ch.kantone.cadastralwebmap-farbe,ch.swisstopo.amtliches-strassenverzeichnis,ch.bfs.gebaeude_wohnungs_register,KML||https://tinyurl.com/yy7ya4g9/FR/2254_bdg_erw.kml" TargetMode="External"/><Relationship Id="rId864" Type="http://schemas.openxmlformats.org/officeDocument/2006/relationships/hyperlink" Target="https://map.geo.admin.ch/?zoom=13&amp;E=2588099.423&amp;N=1177697.827&amp;layers=ch.kantone.cadastralwebmap-farbe,ch.swisstopo.amtliches-strassenverzeichnis,ch.bfs.gebaeude_wohnungs_register,KML||https://tinyurl.com/yy7ya4g9/FR/2292_bdg_erw.kml" TargetMode="External"/><Relationship Id="rId296" Type="http://schemas.openxmlformats.org/officeDocument/2006/relationships/hyperlink" Target="https://map.geo.admin.ch/?zoom=13&amp;E=2587431.711&amp;N=1162182.655&amp;layers=ch.kantone.cadastralwebmap-farbe,ch.swisstopo.amtliches-strassenverzeichnis,ch.bfs.gebaeude_wohnungs_register,KML||https://tinyurl.com/yy7ya4g9/FR/2138_bdg_erw.kml" TargetMode="External"/><Relationship Id="rId517" Type="http://schemas.openxmlformats.org/officeDocument/2006/relationships/hyperlink" Target="https://map.geo.admin.ch/?zoom=13&amp;E=2572495.294&amp;N=1180143.119&amp;layers=ch.kantone.cadastralwebmap-farbe,ch.swisstopo.amtliches-strassenverzeichnis,ch.bfs.gebaeude_wohnungs_register,KML||https://tinyurl.com/yy7ya4g9/FR/2211_bdg_erw.kml" TargetMode="External"/><Relationship Id="rId724" Type="http://schemas.openxmlformats.org/officeDocument/2006/relationships/hyperlink" Target="https://map.geo.admin.ch/?zoom=13&amp;E=2577001.521&amp;N=1192187.324&amp;layers=ch.kantone.cadastralwebmap-farbe,ch.swisstopo.amtliches-strassenverzeichnis,ch.bfs.gebaeude_wohnungs_register,KML||https://tinyurl.com/yy7ya4g9/FR/2262_bdg_erw.kml" TargetMode="External"/><Relationship Id="rId931" Type="http://schemas.openxmlformats.org/officeDocument/2006/relationships/hyperlink" Target="https://map.geo.admin.ch/?zoom=13&amp;E=2587420.807&amp;N=1167849.841&amp;layers=ch.kantone.cadastralwebmap-farbe,ch.swisstopo.amtliches-strassenverzeichnis,ch.bfs.gebaeude_wohnungs_register,KML||https://tinyurl.com/yy7ya4g9/FR/2299_bdg_erw.kml" TargetMode="External"/><Relationship Id="rId60" Type="http://schemas.openxmlformats.org/officeDocument/2006/relationships/hyperlink" Target="https://map.geo.admin.ch/?zoom=13&amp;E=2555469.849&amp;N=1188979.954&amp;layers=ch.kantone.cadastralwebmap-farbe,ch.swisstopo.amtliches-strassenverzeichnis,ch.bfs.gebaeude_wohnungs_register,KML||https://tinyurl.com/yy7ya4g9/FR/2054_bdg_erw.kml" TargetMode="External"/><Relationship Id="rId156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63" Type="http://schemas.openxmlformats.org/officeDocument/2006/relationships/hyperlink" Target="https://map.geo.admin.ch/?zoom=13&amp;E=2564749.113&amp;N=1162581.757&amp;layers=ch.kantone.cadastralwebmap-farbe,ch.swisstopo.amtliches-strassenverzeichnis,ch.bfs.gebaeude_wohnungs_register,KML||https://tinyurl.com/yy7ya4g9/FR/2155_bdg_erw.kml" TargetMode="External"/><Relationship Id="rId570" Type="http://schemas.openxmlformats.org/officeDocument/2006/relationships/hyperlink" Target="https://map.geo.admin.ch/?zoom=13&amp;E=2573766.251&amp;N=1178930.259&amp;layers=ch.kantone.cadastralwebmap-farbe,ch.swisstopo.amtliches-strassenverzeichnis,ch.bfs.gebaeude_wohnungs_register,KML||https://tinyurl.com/yy7ya4g9/FR/2233_bdg_erw.kml" TargetMode="External"/><Relationship Id="rId1007" Type="http://schemas.openxmlformats.org/officeDocument/2006/relationships/hyperlink" Target="https://map.geo.admin.ch/?zoom=13&amp;E=2582872.983&amp;N=1182072.831&amp;layers=ch.kantone.cadastralwebmap-farbe,ch.swisstopo.amtliches-strassenverzeichnis,ch.bfs.gebaeude_wohnungs_register,KML||https://tinyurl.com/yy7ya4g9/FR/2304_bdg_erw.kml" TargetMode="External"/><Relationship Id="rId223" Type="http://schemas.openxmlformats.org/officeDocument/2006/relationships/hyperlink" Target="https://map.geo.admin.ch/?zoom=13&amp;E=2570373.046&amp;N=1162931.305&amp;layers=ch.kantone.cadastralwebmap-farbe,ch.swisstopo.amtliches-strassenverzeichnis,ch.bfs.gebaeude_wohnungs_register,KML||https://tinyurl.com/yy7ya4g9/FR/2125_bdg_erw.kml" TargetMode="External"/><Relationship Id="rId430" Type="http://schemas.openxmlformats.org/officeDocument/2006/relationships/hyperlink" Target="https://map.geo.admin.ch/?zoom=13&amp;E=2571751.911&amp;N=1181570.982&amp;layers=ch.kantone.cadastralwebmap-farbe,ch.swisstopo.amtliches-strassenverzeichnis,ch.bfs.gebaeude_wohnungs_register,KML||https://tinyurl.com/yy7ya4g9/FR/2174_bdg_erw.kml" TargetMode="External"/><Relationship Id="rId668" Type="http://schemas.openxmlformats.org/officeDocument/2006/relationships/hyperlink" Target="https://map.geo.admin.ch/?zoom=13&amp;E=2576667.099&amp;N=1191294.288&amp;layers=ch.kantone.cadastralwebmap-farbe,ch.swisstopo.amtliches-strassenverzeichnis,ch.bfs.gebaeude_wohnungs_register,KML||https://tinyurl.com/yy7ya4g9/FR/2254_bdg_erw.kml" TargetMode="External"/><Relationship Id="rId875" Type="http://schemas.openxmlformats.org/officeDocument/2006/relationships/hyperlink" Target="https://map.geo.admin.ch/?zoom=13&amp;E=2580852.92&amp;N=1188889.095&amp;layers=ch.kantone.cadastralwebmap-farbe,ch.swisstopo.amtliches-strassenverzeichnis,ch.bfs.gebaeude_wohnungs_register,KML||https://tinyurl.com/yy7ya4g9/FR/2293_bdg_erw.kml" TargetMode="External"/><Relationship Id="rId1060" Type="http://schemas.openxmlformats.org/officeDocument/2006/relationships/hyperlink" Target="https://map.geo.admin.ch/?zoom=13&amp;E=2590679.445&amp;N=1192198.504&amp;layers=ch.kantone.cadastralwebmap-farbe,ch.swisstopo.amtliches-strassenverzeichnis,ch.bfs.gebaeude_wohnungs_register,KML||https://tinyurl.com/yy7ya4g9/FR/2308_bdg_erw.kml" TargetMode="External"/><Relationship Id="rId18" Type="http://schemas.openxmlformats.org/officeDocument/2006/relationships/hyperlink" Target="https://map.geo.admin.ch/?zoom=13&amp;E=2561831.129&amp;N=1194996.633&amp;layers=ch.kantone.cadastralwebmap-farbe,ch.swisstopo.amtliches-strassenverzeichnis,ch.bfs.gebaeude_wohnungs_register,KML||https://tinyurl.com/yy7ya4g9/FR/2022_bdg_erw.kml" TargetMode="External"/><Relationship Id="rId528" Type="http://schemas.openxmlformats.org/officeDocument/2006/relationships/hyperlink" Target="https://map.geo.admin.ch/?zoom=13&amp;E=2579656.77&amp;N=1178028.111&amp;layers=ch.kantone.cadastralwebmap-farbe,ch.swisstopo.amtliches-strassenverzeichnis,ch.bfs.gebaeude_wohnungs_register,KML||https://tinyurl.com/yy7ya4g9/FR/2220_bdg_erw.kml" TargetMode="External"/><Relationship Id="rId735" Type="http://schemas.openxmlformats.org/officeDocument/2006/relationships/hyperlink" Target="https://map.geo.admin.ch/?zoom=13&amp;E=2578736.987&amp;N=1192137.781&amp;layers=ch.kantone.cadastralwebmap-farbe,ch.swisstopo.amtliches-strassenverzeichnis,ch.bfs.gebaeude_wohnungs_register,KML||https://tinyurl.com/yy7ya4g9/FR/2262_bdg_erw.kml" TargetMode="External"/><Relationship Id="rId942" Type="http://schemas.openxmlformats.org/officeDocument/2006/relationships/hyperlink" Target="https://map.geo.admin.ch/?zoom=13&amp;E=2587357.763&amp;N=1176061.347&amp;layers=ch.kantone.cadastralwebmap-farbe,ch.swisstopo.amtliches-strassenverzeichnis,ch.bfs.gebaeude_wohnungs_register,KML||https://tinyurl.com/yy7ya4g9/FR/2299_bdg_erw.kml" TargetMode="External"/><Relationship Id="rId167" Type="http://schemas.openxmlformats.org/officeDocument/2006/relationships/hyperlink" Target="https://map.geo.admin.ch/?zoom=13&amp;E=2571076.251&amp;N=1162626.605&amp;layers=ch.kantone.cadastralwebmap-farbe,ch.swisstopo.amtliches-strassenverzeichnis,ch.bfs.gebaeude_wohnungs_register,KML||https://tinyurl.com/yy7ya4g9/FR/2125_bdg_erw.kml" TargetMode="External"/><Relationship Id="rId374" Type="http://schemas.openxmlformats.org/officeDocument/2006/relationships/hyperlink" Target="https://map.geo.admin.ch/?zoom=13&amp;E=2571412.893&amp;N=1154052.994&amp;layers=ch.kantone.cadastralwebmap-farbe,ch.swisstopo.amtliches-strassenverzeichnis,ch.bfs.gebaeude_wohnungs_register,KML||https://tinyurl.com/yy7ya4g9/FR/2162_bdg_erw.kml" TargetMode="External"/><Relationship Id="rId581" Type="http://schemas.openxmlformats.org/officeDocument/2006/relationships/hyperlink" Target="https://map.geo.admin.ch/?zoom=13&amp;E=2573977.208&amp;N=1180580.819&amp;layers=ch.kantone.cadastralwebmap-farbe,ch.swisstopo.amtliches-strassenverzeichnis,ch.bfs.gebaeude_wohnungs_register,KML||https://tinyurl.com/yy7ya4g9/FR/2233_bdg_erw.kml" TargetMode="External"/><Relationship Id="rId1018" Type="http://schemas.openxmlformats.org/officeDocument/2006/relationships/hyperlink" Target="https://map.geo.admin.ch/?zoom=13&amp;E=2586007.197&amp;N=1187071.682&amp;layers=ch.kantone.cadastralwebmap-farbe,ch.swisstopo.amtliches-strassenverzeichnis,ch.bfs.gebaeude_wohnungs_register,KML||https://tinyurl.com/yy7ya4g9/FR/2305_bdg_erw.kml" TargetMode="External"/><Relationship Id="rId71" Type="http://schemas.openxmlformats.org/officeDocument/2006/relationships/hyperlink" Target="https://map.geo.admin.ch/?zoom=13&amp;E=2549486.559&amp;N=1184631.417&amp;layers=ch.kantone.cadastralwebmap-farbe,ch.swisstopo.amtliches-strassenverzeichnis,ch.bfs.gebaeude_wohnungs_register,KML||https://tinyurl.com/yy7ya4g9/FR/2055_bdg_erw.kml" TargetMode="External"/><Relationship Id="rId234" Type="http://schemas.openxmlformats.org/officeDocument/2006/relationships/hyperlink" Target="https://map.geo.admin.ch/?zoom=13&amp;E=2571434.471&amp;N=1161765.41&amp;layers=ch.kantone.cadastralwebmap-farbe,ch.swisstopo.amtliches-strassenverzeichnis,ch.bfs.gebaeude_wohnungs_register,KML||https://tinyurl.com/yy7ya4g9/FR/2125_bdg_erw.kml" TargetMode="External"/><Relationship Id="rId679" Type="http://schemas.openxmlformats.org/officeDocument/2006/relationships/hyperlink" Target="https://map.geo.admin.ch/?zoom=13&amp;E=2578403.159&amp;N=1191974.387&amp;layers=ch.kantone.cadastralwebmap-farbe,ch.swisstopo.amtliches-strassenverzeichnis,ch.bfs.gebaeude_wohnungs_register,KML||https://tinyurl.com/yy7ya4g9/FR/2262_bdg_erw.kml" TargetMode="External"/><Relationship Id="rId802" Type="http://schemas.openxmlformats.org/officeDocument/2006/relationships/hyperlink" Target="https://map.geo.admin.ch/?zoom=13&amp;E=2575328.138&amp;N=1196512.573&amp;layers=ch.kantone.cadastralwebmap-farbe,ch.swisstopo.amtliches-strassenverzeichnis,ch.bfs.gebaeude_wohnungs_register,KML||https://tinyurl.com/yy7ya4g9/FR/2275_bdg_erw.kml" TargetMode="External"/><Relationship Id="rId886" Type="http://schemas.openxmlformats.org/officeDocument/2006/relationships/hyperlink" Target="https://map.geo.admin.ch/?zoom=13&amp;E=2580399.225&amp;N=1187764.93&amp;layers=ch.kantone.cadastralwebmap-farbe,ch.swisstopo.amtliches-strassenverzeichnis,ch.bfs.gebaeude_wohnungs_register,KML||https://tinyurl.com/yy7ya4g9/FR/2293_bdg_erw.kml" TargetMode="External"/><Relationship Id="rId2" Type="http://schemas.openxmlformats.org/officeDocument/2006/relationships/hyperlink" Target="https://www.housing-stat.ch/files/Traitement_erreurs_FR.pdf" TargetMode="External"/><Relationship Id="rId29" Type="http://schemas.openxmlformats.org/officeDocument/2006/relationships/hyperlink" Target="https://map.geo.admin.ch/?zoom=13&amp;E=2553847.184&amp;N=1181049.837&amp;layers=ch.kantone.cadastralwebmap-farbe,ch.swisstopo.amtliches-strassenverzeichnis,ch.bfs.gebaeude_wohnungs_register,KML||https://tinyurl.com/yy7ya4g9/FR/2035_bdg_erw.kml" TargetMode="External"/><Relationship Id="rId441" Type="http://schemas.openxmlformats.org/officeDocument/2006/relationships/hyperlink" Target="https://map.geo.admin.ch/?zoom=13&amp;E=2578152.431&amp;N=1183427.441&amp;layers=ch.kantone.cadastralwebmap-farbe,ch.swisstopo.amtliches-strassenverzeichnis,ch.bfs.gebaeude_wohnungs_register,KML||https://tinyurl.com/yy7ya4g9/FR/2196_bdg_erw.kml" TargetMode="External"/><Relationship Id="rId539" Type="http://schemas.openxmlformats.org/officeDocument/2006/relationships/hyperlink" Target="https://map.geo.admin.ch/?zoom=13&amp;E=2575401.756&amp;N=1182134.595&amp;layers=ch.kantone.cadastralwebmap-farbe,ch.swisstopo.amtliches-strassenverzeichnis,ch.bfs.gebaeude_wohnungs_register,KML||https://tinyurl.com/yy7ya4g9/FR/2228_bdg_erw.kml" TargetMode="External"/><Relationship Id="rId746" Type="http://schemas.openxmlformats.org/officeDocument/2006/relationships/hyperlink" Target="https://map.geo.admin.ch/?zoom=13&amp;E=2581830.496&amp;N=1202532.289&amp;layers=ch.kantone.cadastralwebmap-farbe,ch.swisstopo.amtliches-strassenverzeichnis,ch.bfs.gebaeude_wohnungs_register,KML||https://tinyurl.com/yy7ya4g9/FR/2265_bdg_erw.kml" TargetMode="External"/><Relationship Id="rId1071" Type="http://schemas.openxmlformats.org/officeDocument/2006/relationships/hyperlink" Target="https://map.geo.admin.ch/?zoom=13&amp;E=2587441.034&amp;N=1191400.638&amp;layers=ch.kantone.cadastralwebmap-farbe,ch.swisstopo.amtliches-strassenverzeichnis,ch.bfs.gebaeude_wohnungs_register,KML||https://tinyurl.com/yy7ya4g9/FR/2309_bdg_erw.kml" TargetMode="External"/><Relationship Id="rId178" Type="http://schemas.openxmlformats.org/officeDocument/2006/relationships/hyperlink" Target="https://map.geo.admin.ch/?zoom=13&amp;E=2571775.968&amp;N=1161885.92&amp;layers=ch.kantone.cadastralwebmap-farbe,ch.swisstopo.amtliches-strassenverzeichnis,ch.bfs.gebaeude_wohnungs_register,KML||https://tinyurl.com/yy7ya4g9/FR/2125_bdg_erw.kml" TargetMode="External"/><Relationship Id="rId301" Type="http://schemas.openxmlformats.org/officeDocument/2006/relationships/hyperlink" Target="https://map.geo.admin.ch/?zoom=13&amp;E=2571920.518&amp;N=1167207.299&amp;layers=ch.kantone.cadastralwebmap-farbe,ch.swisstopo.amtliches-strassenverzeichnis,ch.bfs.gebaeude_wohnungs_register,KML||https://tinyurl.com/yy7ya4g9/FR/2140_bdg_erw.kml" TargetMode="External"/><Relationship Id="rId953" Type="http://schemas.openxmlformats.org/officeDocument/2006/relationships/hyperlink" Target="https://map.geo.admin.ch/?zoom=13&amp;E=2588764.901&amp;N=1178251.053&amp;layers=ch.kantone.cadastralwebmap-farbe,ch.swisstopo.amtliches-strassenverzeichnis,ch.bfs.gebaeude_wohnungs_register,KML||https://tinyurl.com/yy7ya4g9/FR/2299_bdg_erw.kml" TargetMode="External"/><Relationship Id="rId1029" Type="http://schemas.openxmlformats.org/officeDocument/2006/relationships/hyperlink" Target="https://map.geo.admin.ch/?zoom=13&amp;E=2585679.099&amp;N=1185249.075&amp;layers=ch.kantone.cadastralwebmap-farbe,ch.swisstopo.amtliches-strassenverzeichnis,ch.bfs.gebaeude_wohnungs_register,KML||https://tinyurl.com/yy7ya4g9/FR/2306_bdg_erw.kml" TargetMode="External"/><Relationship Id="rId82" Type="http://schemas.openxmlformats.org/officeDocument/2006/relationships/hyperlink" Target="https://map.geo.admin.ch/?zoom=13&amp;E=2561729.634&amp;N=1178144.566&amp;layers=ch.kantone.cadastralwebmap-farbe,ch.swisstopo.amtliches-strassenverzeichnis,ch.bfs.gebaeude_wohnungs_register,KML||https://tinyurl.com/yy7ya4g9/FR/2068_bdg_erw.kml" TargetMode="External"/><Relationship Id="rId385" Type="http://schemas.openxmlformats.org/officeDocument/2006/relationships/hyperlink" Target="https://map.geo.admin.ch/?zoom=13&amp;E=2574191.827&amp;N=1157926.681&amp;layers=ch.kantone.cadastralwebmap-farbe,ch.swisstopo.amtliches-strassenverzeichnis,ch.bfs.gebaeude_wohnungs_register,KML||https://tinyurl.com/yy7ya4g9/FR/2162_bdg_erw.kml" TargetMode="External"/><Relationship Id="rId592" Type="http://schemas.openxmlformats.org/officeDocument/2006/relationships/hyperlink" Target="https://map.geo.admin.ch/?zoom=13&amp;E=2573602.851&amp;N=1179067.436&amp;layers=ch.kantone.cadastralwebmap-farbe,ch.swisstopo.amtliches-strassenverzeichnis,ch.bfs.gebaeude_wohnungs_register,KML||https://tinyurl.com/yy7ya4g9/FR/2233_bdg_erw.kml" TargetMode="External"/><Relationship Id="rId606" Type="http://schemas.openxmlformats.org/officeDocument/2006/relationships/hyperlink" Target="https://map.geo.admin.ch/?zoom=13&amp;E=2576003.324&amp;N=1186319.373&amp;layers=ch.kantone.cadastralwebmap-farbe,ch.swisstopo.amtliches-strassenverzeichnis,ch.bfs.gebaeude_wohnungs_register,KML||https://tinyurl.com/yy7ya4g9/FR/2235_bdg_erw.kml" TargetMode="External"/><Relationship Id="rId813" Type="http://schemas.openxmlformats.org/officeDocument/2006/relationships/hyperlink" Target="https://map.geo.admin.ch/?zoom=13&amp;E=2578149.782&amp;N=1195766.889&amp;layers=ch.kantone.cadastralwebmap-farbe,ch.swisstopo.amtliches-strassenverzeichnis,ch.bfs.gebaeude_wohnungs_register,KML||https://tinyurl.com/yy7ya4g9/FR/2275_bdg_erw.kml" TargetMode="External"/><Relationship Id="rId245" Type="http://schemas.openxmlformats.org/officeDocument/2006/relationships/hyperlink" Target="https://map.geo.admin.ch/?zoom=13&amp;E=2574245.943&amp;N=1167326.714&amp;layers=ch.kantone.cadastralwebmap-farbe,ch.swisstopo.amtliches-strassenverzeichnis,ch.bfs.gebaeude_wohnungs_register,KML||https://tinyurl.com/yy7ya4g9/FR/2129_bdg_erw.kml" TargetMode="External"/><Relationship Id="rId452" Type="http://schemas.openxmlformats.org/officeDocument/2006/relationships/hyperlink" Target="https://map.geo.admin.ch/?zoom=13&amp;E=2577811.515&amp;N=1184804.043&amp;layers=ch.kantone.cadastralwebmap-farbe,ch.swisstopo.amtliches-strassenverzeichnis,ch.bfs.gebaeude_wohnungs_register,KML||https://tinyurl.com/yy7ya4g9/FR/2196_bdg_erw.kml" TargetMode="External"/><Relationship Id="rId897" Type="http://schemas.openxmlformats.org/officeDocument/2006/relationships/hyperlink" Target="https://map.geo.admin.ch/?zoom=13&amp;E=2581611.492&amp;N=1188206.388&amp;layers=ch.kantone.cadastralwebmap-farbe,ch.swisstopo.amtliches-strassenverzeichnis,ch.bfs.gebaeude_wohnungs_register,KML||https://tinyurl.com/yy7ya4g9/FR/2293_bdg_erw.kml" TargetMode="External"/><Relationship Id="rId1082" Type="http://schemas.openxmlformats.org/officeDocument/2006/relationships/hyperlink" Target="https://map.geo.admin.ch/?zoom=13&amp;E=2587781.588&amp;N=1191497.545&amp;layers=ch.kantone.cadastralwebmap-farbe,ch.swisstopo.amtliches-strassenverzeichnis,ch.bfs.gebaeude_wohnungs_register,KML||https://tinyurl.com/yy7ya4g9/FR/2309_bdg_erw.kml" TargetMode="External"/><Relationship Id="rId105" Type="http://schemas.openxmlformats.org/officeDocument/2006/relationships/hyperlink" Target="https://map.geo.admin.ch/?zoom=13&amp;E=2558323.767&amp;N=1169345.908&amp;layers=ch.kantone.cadastralwebmap-farbe,ch.swisstopo.amtliches-strassenverzeichnis,ch.bfs.gebaeude_wohnungs_register,KML||https://tinyurl.com/yy7ya4g9/FR/2099_bdg_erw.kml" TargetMode="External"/><Relationship Id="rId312" Type="http://schemas.openxmlformats.org/officeDocument/2006/relationships/hyperlink" Target="https://map.geo.admin.ch/?zoom=13&amp;E=2572717.396&amp;N=1163648.221&amp;layers=ch.kantone.cadastralwebmap-farbe,ch.swisstopo.amtliches-strassenverzeichnis,ch.bfs.gebaeude_wohnungs_register,KML||https://tinyurl.com/yy7ya4g9/FR/2143_bdg_erw.kml" TargetMode="External"/><Relationship Id="rId757" Type="http://schemas.openxmlformats.org/officeDocument/2006/relationships/hyperlink" Target="https://map.geo.admin.ch/?zoom=13&amp;E=2582045.733&amp;N=1203120.654&amp;layers=ch.kantone.cadastralwebmap-farbe,ch.swisstopo.amtliches-strassenverzeichnis,ch.bfs.gebaeude_wohnungs_register,KML||https://tinyurl.com/yy7ya4g9/FR/2265_bdg_erw.kml" TargetMode="External"/><Relationship Id="rId964" Type="http://schemas.openxmlformats.org/officeDocument/2006/relationships/hyperlink" Target="https://map.geo.admin.ch/?zoom=13&amp;E=2587496.656&amp;N=1167841.977&amp;layers=ch.kantone.cadastralwebmap-farbe,ch.swisstopo.amtliches-strassenverzeichnis,ch.bfs.gebaeude_wohnungs_register,KML||https://tinyurl.com/yy7ya4g9/FR/2299_bdg_erw.kml" TargetMode="External"/><Relationship Id="rId93" Type="http://schemas.openxmlformats.org/officeDocument/2006/relationships/hyperlink" Target="https://map.geo.admin.ch/?zoom=13&amp;E=2552165.635&amp;N=1166151.68&amp;layers=ch.kantone.cadastralwebmap-farbe,ch.swisstopo.amtliches-strassenverzeichnis,ch.bfs.gebaeude_wohnungs_register,KML||https://tinyurl.com/yy7ya4g9/FR/2089_bdg_erw.kml" TargetMode="External"/><Relationship Id="rId189" Type="http://schemas.openxmlformats.org/officeDocument/2006/relationships/hyperlink" Target="https://map.geo.admin.ch/?zoom=13&amp;E=2571624.775&amp;N=1161886.37&amp;layers=ch.kantone.cadastralwebmap-farbe,ch.swisstopo.amtliches-strassenverzeichnis,ch.bfs.gebaeude_wohnungs_register,KML||https://tinyurl.com/yy7ya4g9/FR/2125_bdg_erw.kml" TargetMode="External"/><Relationship Id="rId396" Type="http://schemas.openxmlformats.org/officeDocument/2006/relationships/hyperlink" Target="https://map.geo.admin.ch/?zoom=13&amp;E=2578891.021&amp;N=1163337.735&amp;layers=ch.kantone.cadastralwebmap-farbe,ch.swisstopo.amtliches-strassenverzeichnis,ch.bfs.gebaeude_wohnungs_register,KML||https://tinyurl.com/yy7ya4g9/FR/2163_bdg_erw.kml" TargetMode="External"/><Relationship Id="rId617" Type="http://schemas.openxmlformats.org/officeDocument/2006/relationships/hyperlink" Target="https://map.geo.admin.ch/?zoom=13&amp;E=2573259.317&amp;N=1176470.996&amp;layers=ch.kantone.cadastralwebmap-farbe,ch.swisstopo.amtliches-strassenverzeichnis,ch.bfs.gebaeude_wohnungs_register,KML||https://tinyurl.com/yy7ya4g9/FR/2236_bdg_erw.kml" TargetMode="External"/><Relationship Id="rId824" Type="http://schemas.openxmlformats.org/officeDocument/2006/relationships/hyperlink" Target="https://map.geo.admin.ch/?zoom=13&amp;E=2579120.34&amp;N=1194879.996&amp;layers=ch.kantone.cadastralwebmap-farbe,ch.swisstopo.amtliches-strassenverzeichnis,ch.bfs.gebaeude_wohnungs_register,KML||https://tinyurl.com/yy7ya4g9/FR/2275_bdg_erw.kml" TargetMode="External"/><Relationship Id="rId256" Type="http://schemas.openxmlformats.org/officeDocument/2006/relationships/hyperlink" Target="https://map.geo.admin.ch/?zoom=13&amp;E=2571926.894&amp;N=1166426.078&amp;layers=ch.kantone.cadastralwebmap-farbe,ch.swisstopo.amtliches-strassenverzeichnis,ch.bfs.gebaeude_wohnungs_register,KML||https://tinyurl.com/yy7ya4g9/FR/2131_bdg_erw.kml" TargetMode="External"/><Relationship Id="rId463" Type="http://schemas.openxmlformats.org/officeDocument/2006/relationships/hyperlink" Target="https://map.geo.admin.ch/?zoom=13&amp;E=2577507.186&amp;N=1182407.485&amp;layers=ch.kantone.cadastralwebmap-farbe,ch.swisstopo.amtliches-strassenverzeichnis,ch.bfs.gebaeude_wohnungs_register,KML||https://tinyurl.com/yy7ya4g9/FR/2196_bdg_erw.kml" TargetMode="External"/><Relationship Id="rId670" Type="http://schemas.openxmlformats.org/officeDocument/2006/relationships/hyperlink" Target="https://map.geo.admin.ch/?zoom=13&amp;E=2577142.216&amp;N=1194397.485&amp;layers=ch.kantone.cadastralwebmap-farbe,ch.swisstopo.amtliches-strassenverzeichnis,ch.bfs.gebaeude_wohnungs_register,KML||https://tinyurl.com/yy7ya4g9/FR/2257_bdg_erw.kml" TargetMode="External"/><Relationship Id="rId1093" Type="http://schemas.openxmlformats.org/officeDocument/2006/relationships/hyperlink" Target="https://map.geo.admin.ch/?zoom=13&amp;E=2559380.304&amp;N=1152245.907&amp;layers=ch.kantone.cadastralwebmap-farbe,ch.swisstopo.amtliches-strassenverzeichnis,ch.bfs.gebaeude_wohnungs_register,KML||https://tinyurl.com/yy7ya4g9/FR/2325_bdg_erw.kml" TargetMode="External"/><Relationship Id="rId1107" Type="http://schemas.openxmlformats.org/officeDocument/2006/relationships/hyperlink" Target="https://map.geo.admin.ch/?zoom=13&amp;E=2559028.912&amp;N=1154194.867&amp;layers=ch.kantone.cadastralwebmap-farbe,ch.swisstopo.amtliches-strassenverzeichnis,ch.bfs.gebaeude_wohnungs_register,KML||https://tinyurl.com/yy7ya4g9/FR/2325_bdg_erw.kml" TargetMode="External"/><Relationship Id="rId116" Type="http://schemas.openxmlformats.org/officeDocument/2006/relationships/hyperlink" Target="https://map.geo.admin.ch/?zoom=13&amp;E=2559624.249&amp;N=1166100.562&amp;layers=ch.kantone.cadastralwebmap-farbe,ch.swisstopo.amtliches-strassenverzeichnis,ch.bfs.gebaeude_wohnungs_register,KML||https://tinyurl.com/yy7ya4g9/FR/2113_bdg_erw.kml" TargetMode="External"/><Relationship Id="rId323" Type="http://schemas.openxmlformats.org/officeDocument/2006/relationships/hyperlink" Target="https://map.geo.admin.ch/?zoom=13&amp;E=2570824.916&amp;N=1160659.161&amp;layers=ch.kantone.cadastralwebmap-farbe,ch.swisstopo.amtliches-strassenverzeichnis,ch.bfs.gebaeude_wohnungs_register,KML||https://tinyurl.com/yy7ya4g9/FR/2145_bdg_erw.kml" TargetMode="External"/><Relationship Id="rId530" Type="http://schemas.openxmlformats.org/officeDocument/2006/relationships/hyperlink" Target="https://map.geo.admin.ch/?zoom=13&amp;E=2581357.61&amp;N=1176603.963&amp;layers=ch.kantone.cadastralwebmap-farbe,ch.swisstopo.amtliches-strassenverzeichnis,ch.bfs.gebaeude_wohnungs_register,KML||https://tinyurl.com/yy7ya4g9/FR/2220_bdg_erw.kml" TargetMode="External"/><Relationship Id="rId768" Type="http://schemas.openxmlformats.org/officeDocument/2006/relationships/hyperlink" Target="https://map.geo.admin.ch/?zoom=13&amp;E=2582143.103&amp;N=1201879.299&amp;layers=ch.kantone.cadastralwebmap-farbe,ch.swisstopo.amtliches-strassenverzeichnis,ch.bfs.gebaeude_wohnungs_register,KML||https://tinyurl.com/yy7ya4g9/FR/2265_bdg_erw.kml" TargetMode="External"/><Relationship Id="rId975" Type="http://schemas.openxmlformats.org/officeDocument/2006/relationships/hyperlink" Target="https://map.geo.admin.ch/?zoom=13&amp;E=2587579.332&amp;N=1167795.955&amp;layers=ch.kantone.cadastralwebmap-farbe,ch.swisstopo.amtliches-strassenverzeichnis,ch.bfs.gebaeude_wohnungs_register,KML||https://tinyurl.com/yy7ya4g9/FR/2299_bdg_erw.kml" TargetMode="External"/><Relationship Id="rId20" Type="http://schemas.openxmlformats.org/officeDocument/2006/relationships/hyperlink" Target="https://map.geo.admin.ch/?zoom=13&amp;E=2561674.963&amp;N=1195137.824&amp;layers=ch.kantone.cadastralwebmap-farbe,ch.swisstopo.amtliches-strassenverzeichnis,ch.bfs.gebaeude_wohnungs_register,KML||https://tinyurl.com/yy7ya4g9/FR/2022_bdg_erw.kml" TargetMode="External"/><Relationship Id="rId628" Type="http://schemas.openxmlformats.org/officeDocument/2006/relationships/hyperlink" Target="https://map.geo.admin.ch/?zoom=13&amp;E=2569019.666&amp;N=1173884.683&amp;layers=ch.kantone.cadastralwebmap-farbe,ch.swisstopo.amtliches-strassenverzeichnis,ch.bfs.gebaeude_wohnungs_register,KML||https://tinyurl.com/yy7ya4g9/FR/2236_bdg_erw.kml" TargetMode="External"/><Relationship Id="rId835" Type="http://schemas.openxmlformats.org/officeDocument/2006/relationships/hyperlink" Target="https://map.geo.admin.ch/?zoom=13&amp;E=2577693.795&amp;N=1196401.688&amp;layers=ch.kantone.cadastralwebmap-farbe,ch.swisstopo.amtliches-strassenverzeichnis,ch.bfs.gebaeude_wohnungs_register,KML||https://tinyurl.com/yy7ya4g9/FR/2275_bdg_erw.kml" TargetMode="External"/><Relationship Id="rId267" Type="http://schemas.openxmlformats.org/officeDocument/2006/relationships/hyperlink" Target="https://map.geo.admin.ch/?zoom=13&amp;E=2569300.324&amp;N=1157271.677&amp;layers=ch.kantone.cadastralwebmap-farbe,ch.swisstopo.amtliches-strassenverzeichnis,ch.bfs.gebaeude_wohnungs_register,KML||https://tinyurl.com/yy7ya4g9/FR/2135_bdg_erw.kml" TargetMode="External"/><Relationship Id="rId474" Type="http://schemas.openxmlformats.org/officeDocument/2006/relationships/hyperlink" Target="https://map.geo.admin.ch/?zoom=13&amp;E=2577264.117&amp;N=1184544.985&amp;layers=ch.kantone.cadastralwebmap-farbe,ch.swisstopo.amtliches-strassenverzeichnis,ch.bfs.gebaeude_wohnungs_register,KML||https://tinyurl.com/yy7ya4g9/FR/2196_bdg_erw.kml" TargetMode="External"/><Relationship Id="rId1020" Type="http://schemas.openxmlformats.org/officeDocument/2006/relationships/hyperlink" Target="https://map.geo.admin.ch/?zoom=13&amp;E=2585797.892&amp;N=1188470.462&amp;layers=ch.kantone.cadastralwebmap-farbe,ch.swisstopo.amtliches-strassenverzeichnis,ch.bfs.gebaeude_wohnungs_register,KML||https://tinyurl.com/yy7ya4g9/FR/2305_bdg_erw.kml" TargetMode="External"/><Relationship Id="rId1118" Type="http://schemas.openxmlformats.org/officeDocument/2006/relationships/hyperlink" Target="https://map.geo.admin.ch/?zoom=13&amp;E=2558235.148&amp;N=1152549.429&amp;layers=ch.kantone.cadastralwebmap-farbe,ch.swisstopo.amtliches-strassenverzeichnis,ch.bfs.gebaeude_wohnungs_register,KML||https://tinyurl.com/yy7ya4g9/FR/2325_bdg_erw.kml" TargetMode="External"/><Relationship Id="rId127" Type="http://schemas.openxmlformats.org/officeDocument/2006/relationships/hyperlink" Target="https://map.geo.admin.ch/?zoom=13&amp;E=2563092.87&amp;N=1174355.194&amp;layers=ch.kantone.cadastralwebmap-farbe,ch.swisstopo.amtliches-strassenverzeichnis,ch.bfs.gebaeude_wohnungs_register,KML||https://tinyurl.com/yy7ya4g9/FR/2117_bdg_erw.kml" TargetMode="External"/><Relationship Id="rId681" Type="http://schemas.openxmlformats.org/officeDocument/2006/relationships/hyperlink" Target="https://map.geo.admin.ch/?zoom=13&amp;E=2579507.489&amp;N=1192200.18&amp;layers=ch.kantone.cadastralwebmap-farbe,ch.swisstopo.amtliches-strassenverzeichnis,ch.bfs.gebaeude_wohnungs_register,KML||https://tinyurl.com/yy7ya4g9/FR/2262_bdg_erw.kml" TargetMode="External"/><Relationship Id="rId779" Type="http://schemas.openxmlformats.org/officeDocument/2006/relationships/hyperlink" Target="https://map.geo.admin.ch/?zoom=13&amp;E=2570832.214&amp;N=1189579.862&amp;layers=ch.kantone.cadastralwebmap-farbe,ch.swisstopo.amtliches-strassenverzeichnis,ch.bfs.gebaeude_wohnungs_register,KML||https://tinyurl.com/yy7ya4g9/FR/2272_bdg_erw.kml" TargetMode="External"/><Relationship Id="rId902" Type="http://schemas.openxmlformats.org/officeDocument/2006/relationships/hyperlink" Target="https://map.geo.admin.ch/?zoom=13&amp;E=2587071.657&amp;N=1193470.955&amp;layers=ch.kantone.cadastralwebmap-farbe,ch.swisstopo.amtliches-strassenverzeichnis,ch.bfs.gebaeude_wohnungs_register,KML||https://tinyurl.com/yy7ya4g9/FR/2295_bdg_erw.kml" TargetMode="External"/><Relationship Id="rId986" Type="http://schemas.openxmlformats.org/officeDocument/2006/relationships/hyperlink" Target="https://map.geo.admin.ch/?zoom=13&amp;E=2587067.974&amp;N=1167876.992&amp;layers=ch.kantone.cadastralwebmap-farbe,ch.swisstopo.amtliches-strassenverzeichnis,ch.bfs.gebaeude_wohnungs_register,KML||https://tinyurl.com/yy7ya4g9/FR/2299_bdg_erw.kml" TargetMode="External"/><Relationship Id="rId31" Type="http://schemas.openxmlformats.org/officeDocument/2006/relationships/hyperlink" Target="https://map.geo.admin.ch/?zoom=13&amp;E=2564789.454&amp;N=1193377.218&amp;layers=ch.kantone.cadastralwebmap-farbe,ch.swisstopo.amtliches-strassenverzeichnis,ch.bfs.gebaeude_wohnungs_register,KML||https://tinyurl.com/yy7ya4g9/FR/2041_bdg_erw.kml" TargetMode="External"/><Relationship Id="rId334" Type="http://schemas.openxmlformats.org/officeDocument/2006/relationships/hyperlink" Target="https://map.geo.admin.ch/?zoom=13&amp;E=2570664.374&amp;N=1166213.708&amp;layers=ch.kantone.cadastralwebmap-farbe,ch.swisstopo.amtliches-strassenverzeichnis,ch.bfs.gebaeude_wohnungs_register,KML||https://tinyurl.com/yy7ya4g9/FR/2148_bdg_erw.kml" TargetMode="External"/><Relationship Id="rId541" Type="http://schemas.openxmlformats.org/officeDocument/2006/relationships/hyperlink" Target="https://map.geo.admin.ch/?zoom=13&amp;E=2576682.168&amp;N=1181986.019&amp;layers=ch.kantone.cadastralwebmap-farbe,ch.swisstopo.amtliches-strassenverzeichnis,ch.bfs.gebaeude_wohnungs_register,KML||https://tinyurl.com/yy7ya4g9/FR/2228_bdg_erw.kml" TargetMode="External"/><Relationship Id="rId639" Type="http://schemas.openxmlformats.org/officeDocument/2006/relationships/hyperlink" Target="https://map.geo.admin.ch/?zoom=13&amp;E=2574231.049&amp;N=1195365.106&amp;layers=ch.kantone.cadastralwebmap-farbe,ch.swisstopo.amtliches-strassenverzeichnis,ch.bfs.gebaeude_wohnungs_register,KML||https://tinyurl.com/yy7ya4g9/FR/2250_bdg_erw.kml" TargetMode="External"/><Relationship Id="rId180" Type="http://schemas.openxmlformats.org/officeDocument/2006/relationships/hyperlink" Target="https://map.geo.admin.ch/?zoom=13&amp;E=2571732.523&amp;N=1161893.363&amp;layers=ch.kantone.cadastralwebmap-farbe,ch.swisstopo.amtliches-strassenverzeichnis,ch.bfs.gebaeude_wohnungs_register,KML||https://tinyurl.com/yy7ya4g9/FR/2125_bdg_erw.kml" TargetMode="External"/><Relationship Id="rId278" Type="http://schemas.openxmlformats.org/officeDocument/2006/relationships/hyperlink" Target="https://map.geo.admin.ch/?zoom=13&amp;E=2572802.207&amp;N=1159631.157&amp;layers=ch.kantone.cadastralwebmap-farbe,ch.swisstopo.amtliches-strassenverzeichnis,ch.bfs.gebaeude_wohnungs_register,KML||https://tinyurl.com/yy7ya4g9/FR/2135_bdg_erw.kml" TargetMode="External"/><Relationship Id="rId401" Type="http://schemas.openxmlformats.org/officeDocument/2006/relationships/hyperlink" Target="https://map.geo.admin.ch/?zoom=13&amp;E=2579198.341&amp;N=1164254.916&amp;layers=ch.kantone.cadastralwebmap-farbe,ch.swisstopo.amtliches-strassenverzeichnis,ch.bfs.gebaeude_wohnungs_register,KML||https://tinyurl.com/yy7ya4g9/FR/2163_bdg_erw.kml" TargetMode="External"/><Relationship Id="rId846" Type="http://schemas.openxmlformats.org/officeDocument/2006/relationships/hyperlink" Target="https://map.geo.admin.ch/?zoom=13&amp;E=2573429.421&amp;N=1199915.993&amp;layers=ch.kantone.cadastralwebmap-farbe,ch.swisstopo.amtliches-strassenverzeichnis,ch.bfs.gebaeude_wohnungs_register,KML||https://tinyurl.com/yy7ya4g9/FR/2284_bdg_erw.kml" TargetMode="External"/><Relationship Id="rId1031" Type="http://schemas.openxmlformats.org/officeDocument/2006/relationships/hyperlink" Target="https://map.geo.admin.ch/?zoom=13&amp;E=2584129.807&amp;N=1185228.786&amp;layers=ch.kantone.cadastralwebmap-farbe,ch.swisstopo.amtliches-strassenverzeichnis,ch.bfs.gebaeude_wohnungs_register,KML||https://tinyurl.com/yy7ya4g9/FR/2306_bdg_erw.kml" TargetMode="External"/><Relationship Id="rId1129" Type="http://schemas.openxmlformats.org/officeDocument/2006/relationships/hyperlink" Target="https://map.geo.admin.ch/?zoom=13&amp;E=2557183.408&amp;N=1152312.942&amp;layers=ch.kantone.cadastralwebmap-farbe,ch.swisstopo.amtliches-strassenverzeichnis,ch.bfs.gebaeude_wohnungs_register,KML||https://tinyurl.com/yy7ya4g9/FR/2333_bdg_erw.kml" TargetMode="External"/><Relationship Id="rId485" Type="http://schemas.openxmlformats.org/officeDocument/2006/relationships/hyperlink" Target="https://map.geo.admin.ch/?zoom=13&amp;E=2577607.761&amp;N=1183797.896&amp;layers=ch.kantone.cadastralwebmap-farbe,ch.swisstopo.amtliches-strassenverzeichnis,ch.bfs.gebaeude_wohnungs_register,KML||https://tinyurl.com/yy7ya4g9/FR/2196_bdg_erw.kml" TargetMode="External"/><Relationship Id="rId692" Type="http://schemas.openxmlformats.org/officeDocument/2006/relationships/hyperlink" Target="https://map.geo.admin.ch/?zoom=13&amp;E=2579859.353&amp;N=1193331.704&amp;layers=ch.kantone.cadastralwebmap-farbe,ch.swisstopo.amtliches-strassenverzeichnis,ch.bfs.gebaeude_wohnungs_register,KML||https://tinyurl.com/yy7ya4g9/FR/2262_bdg_erw.kml" TargetMode="External"/><Relationship Id="rId706" Type="http://schemas.openxmlformats.org/officeDocument/2006/relationships/hyperlink" Target="https://map.geo.admin.ch/?zoom=13&amp;E=2578039.181&amp;N=1191918.262&amp;layers=ch.kantone.cadastralwebmap-farbe,ch.swisstopo.amtliches-strassenverzeichnis,ch.bfs.gebaeude_wohnungs_register,KML||https://tinyurl.com/yy7ya4g9/FR/2262_bdg_erw.kml" TargetMode="External"/><Relationship Id="rId913" Type="http://schemas.openxmlformats.org/officeDocument/2006/relationships/hyperlink" Target="https://map.geo.admin.ch/?zoom=13&amp;E=2587441.465&amp;N=1167857.819&amp;layers=ch.kantone.cadastralwebmap-farbe,ch.swisstopo.amtliches-strassenverzeichnis,ch.bfs.gebaeude_wohnungs_register,KML||https://tinyurl.com/yy7ya4g9/FR/2299_bdg_erw.kml" TargetMode="External"/><Relationship Id="rId42" Type="http://schemas.openxmlformats.org/officeDocument/2006/relationships/hyperlink" Target="https://map.geo.admin.ch/?zoom=13&amp;E=2555267.434&amp;N=1180027.459&amp;layers=ch.kantone.cadastralwebmap-farbe,ch.swisstopo.amtliches-strassenverzeichnis,ch.bfs.gebaeude_wohnungs_register,KML||https://tinyurl.com/yy7ya4g9/FR/2044_bdg_erw.kml" TargetMode="External"/><Relationship Id="rId138" Type="http://schemas.openxmlformats.org/officeDocument/2006/relationships/hyperlink" Target="https://map.geo.admin.ch/?zoom=13&amp;E=2572117.529&amp;N=1169863.236&amp;layers=ch.kantone.cadastralwebmap-farbe,ch.swisstopo.amtliches-strassenverzeichnis,ch.bfs.gebaeude_wohnungs_register,KML||https://tinyurl.com/yy7ya4g9/FR/2122_bdg_erw.kml" TargetMode="External"/><Relationship Id="rId345" Type="http://schemas.openxmlformats.org/officeDocument/2006/relationships/hyperlink" Target="https://map.geo.admin.ch/?zoom=13&amp;E=2576392.934&amp;N=1171303.638&amp;layers=ch.kantone.cadastralwebmap-farbe,ch.swisstopo.amtliches-strassenverzeichnis,ch.bfs.gebaeude_wohnungs_register,KML||https://tinyurl.com/yy7ya4g9/FR/2149_bdg_erw.kml" TargetMode="External"/><Relationship Id="rId552" Type="http://schemas.openxmlformats.org/officeDocument/2006/relationships/hyperlink" Target="https://map.geo.admin.ch/?zoom=13&amp;E=2575755.64&amp;N=1182900.154&amp;layers=ch.kantone.cadastralwebmap-farbe,ch.swisstopo.amtliches-strassenverzeichnis,ch.bfs.gebaeude_wohnungs_register,KML||https://tinyurl.com/yy7ya4g9/FR/2228_bdg_erw.kml" TargetMode="External"/><Relationship Id="rId997" Type="http://schemas.openxmlformats.org/officeDocument/2006/relationships/hyperlink" Target="https://map.geo.admin.ch/?zoom=13&amp;E=2585921.688&amp;N=1175207.871&amp;layers=ch.kantone.cadastralwebmap-farbe,ch.swisstopo.amtliches-strassenverzeichnis,ch.bfs.gebaeude_wohnungs_register,KML||https://tinyurl.com/yy7ya4g9/FR/2300_bdg_erw.kml" TargetMode="External"/><Relationship Id="rId191" Type="http://schemas.openxmlformats.org/officeDocument/2006/relationships/hyperlink" Target="https://map.geo.admin.ch/?zoom=13&amp;E=2571668.469&amp;N=1161801.172&amp;layers=ch.kantone.cadastralwebmap-farbe,ch.swisstopo.amtliches-strassenverzeichnis,ch.bfs.gebaeude_wohnungs_register,KML||https://tinyurl.com/yy7ya4g9/FR/2125_bdg_erw.kml" TargetMode="External"/><Relationship Id="rId205" Type="http://schemas.openxmlformats.org/officeDocument/2006/relationships/hyperlink" Target="https://map.geo.admin.ch/?zoom=13&amp;E=2570906.886&amp;N=1161717.105&amp;layers=ch.kantone.cadastralwebmap-farbe,ch.swisstopo.amtliches-strassenverzeichnis,ch.bfs.gebaeude_wohnungs_register,KML||https://tinyurl.com/yy7ya4g9/FR/2125_bdg_erw.kml" TargetMode="External"/><Relationship Id="rId412" Type="http://schemas.openxmlformats.org/officeDocument/2006/relationships/hyperlink" Target="https://map.geo.admin.ch/?zoom=13&amp;E=2578692.508&amp;N=1163761.996&amp;layers=ch.kantone.cadastralwebmap-farbe,ch.swisstopo.amtliches-strassenverzeichnis,ch.bfs.gebaeude_wohnungs_register,KML||https://tinyurl.com/yy7ya4g9/FR/2163_bdg_erw.kml" TargetMode="External"/><Relationship Id="rId857" Type="http://schemas.openxmlformats.org/officeDocument/2006/relationships/hyperlink" Target="https://map.geo.admin.ch/?zoom=13&amp;E=2575088.811&amp;N=1200747.183&amp;layers=ch.kantone.cadastralwebmap-farbe,ch.swisstopo.amtliches-strassenverzeichnis,ch.bfs.gebaeude_wohnungs_register,KML||https://tinyurl.com/yy7ya4g9/FR/2284_bdg_erw.kml" TargetMode="External"/><Relationship Id="rId1042" Type="http://schemas.openxmlformats.org/officeDocument/2006/relationships/hyperlink" Target="https://map.geo.admin.ch/?zoom=13&amp;E=2581313.373&amp;N=1179257.128&amp;layers=ch.kantone.cadastralwebmap-farbe,ch.swisstopo.amtliches-strassenverzeichnis,ch.bfs.gebaeude_wohnungs_register,KML||https://tinyurl.com/yy7ya4g9/FR/2307_bdg_erw.kml" TargetMode="External"/><Relationship Id="rId289" Type="http://schemas.openxmlformats.org/officeDocument/2006/relationships/hyperlink" Target="https://map.geo.admin.ch/?zoom=13&amp;E=2572552.003&amp;N=1159659.901&amp;layers=ch.kantone.cadastralwebmap-farbe,ch.swisstopo.amtliches-strassenverzeichnis,ch.bfs.gebaeude_wohnungs_register,KML||https://tinyurl.com/yy7ya4g9/FR/2135_bdg_erw.kml" TargetMode="External"/><Relationship Id="rId496" Type="http://schemas.openxmlformats.org/officeDocument/2006/relationships/hyperlink" Target="https://map.geo.admin.ch/?zoom=13&amp;E=2571808.343&amp;N=1186745.3&amp;layers=ch.kantone.cadastralwebmap-farbe,ch.swisstopo.amtliches-strassenverzeichnis,ch.bfs.gebaeude_wohnungs_register,KML||https://tinyurl.com/yy7ya4g9/FR/2200_bdg_erw.kml" TargetMode="External"/><Relationship Id="rId717" Type="http://schemas.openxmlformats.org/officeDocument/2006/relationships/hyperlink" Target="https://map.geo.admin.ch/?zoom=13&amp;E=2577689.241&amp;N=1193085.035&amp;layers=ch.kantone.cadastralwebmap-farbe,ch.swisstopo.amtliches-strassenverzeichnis,ch.bfs.gebaeude_wohnungs_register,KML||https://tinyurl.com/yy7ya4g9/FR/2262_bdg_erw.kml" TargetMode="External"/><Relationship Id="rId924" Type="http://schemas.openxmlformats.org/officeDocument/2006/relationships/hyperlink" Target="https://map.geo.admin.ch/?zoom=13&amp;E=2587451.837&amp;N=1167808.112&amp;layers=ch.kantone.cadastralwebmap-farbe,ch.swisstopo.amtliches-strassenverzeichnis,ch.bfs.gebaeude_wohnungs_register,KML||https://tinyurl.com/yy7ya4g9/FR/2299_bdg_erw.kml" TargetMode="External"/><Relationship Id="rId53" Type="http://schemas.openxmlformats.org/officeDocument/2006/relationships/hyperlink" Target="https://map.geo.admin.ch/?zoom=13&amp;E=2567544.643&amp;N=1186337.823&amp;layers=ch.kantone.cadastralwebmap-farbe,ch.swisstopo.amtliches-strassenverzeichnis,ch.bfs.gebaeude_wohnungs_register,KML||https://tinyurl.com/yy7ya4g9/FR/2053_bdg_erw.kml" TargetMode="External"/><Relationship Id="rId149" Type="http://schemas.openxmlformats.org/officeDocument/2006/relationships/hyperlink" Target="https://map.geo.admin.ch/?zoom=13&amp;E=2574026.397&amp;N=1161768.147&amp;layers=ch.kantone.cadastralwebmap-farbe,ch.swisstopo.amtliches-strassenverzeichnis,ch.bfs.gebaeude_wohnungs_register,KML||https://tinyurl.com/yy7ya4g9/FR/2124_bdg_erw.kml" TargetMode="External"/><Relationship Id="rId356" Type="http://schemas.openxmlformats.org/officeDocument/2006/relationships/hyperlink" Target="https://map.geo.admin.ch/?zoom=13&amp;E=2570821.337&amp;N=1168652.643&amp;layers=ch.kantone.cadastralwebmap-farbe,ch.swisstopo.amtliches-strassenverzeichnis,ch.bfs.gebaeude_wohnungs_register,KML||https://tinyurl.com/yy7ya4g9/FR/2153_bdg_erw.kml" TargetMode="External"/><Relationship Id="rId563" Type="http://schemas.openxmlformats.org/officeDocument/2006/relationships/hyperlink" Target="https://map.geo.admin.ch/?zoom=13&amp;E=2573264.44&amp;N=1178461.331&amp;layers=ch.kantone.cadastralwebmap-farbe,ch.swisstopo.amtliches-strassenverzeichnis,ch.bfs.gebaeude_wohnungs_register,KML||https://tinyurl.com/yy7ya4g9/FR/2233_bdg_erw.kml" TargetMode="External"/><Relationship Id="rId770" Type="http://schemas.openxmlformats.org/officeDocument/2006/relationships/hyperlink" Target="https://map.geo.admin.ch/?zoom=13&amp;E=2581406.761&amp;N=1203009.861&amp;layers=ch.kantone.cadastralwebmap-farbe,ch.swisstopo.amtliches-strassenverzeichnis,ch.bfs.gebaeude_wohnungs_register,KML||https://tinyurl.com/yy7ya4g9/FR/2265_bdg_erw.kml" TargetMode="External"/><Relationship Id="rId216" Type="http://schemas.openxmlformats.org/officeDocument/2006/relationships/hyperlink" Target="https://map.geo.admin.ch/?zoom=13&amp;E=2569123.522&amp;N=1162281.882&amp;layers=ch.kantone.cadastralwebmap-farbe,ch.swisstopo.amtliches-strassenverzeichnis,ch.bfs.gebaeude_wohnungs_register,KML||https://tinyurl.com/yy7ya4g9/FR/2125_bdg_erw.kml" TargetMode="External"/><Relationship Id="rId423" Type="http://schemas.openxmlformats.org/officeDocument/2006/relationships/hyperlink" Target="https://map.geo.admin.ch/?zoom=13&amp;E=2580299.811&amp;N=1162173.859&amp;layers=ch.kantone.cadastralwebmap-farbe,ch.swisstopo.amtliches-strassenverzeichnis,ch.bfs.gebaeude_wohnungs_register,KML||https://tinyurl.com/yy7ya4g9/FR/2163_bdg_erw.kml" TargetMode="External"/><Relationship Id="rId868" Type="http://schemas.openxmlformats.org/officeDocument/2006/relationships/hyperlink" Target="https://map.geo.admin.ch/?zoom=13&amp;E=2588234.121&amp;N=1177669.201&amp;layers=ch.kantone.cadastralwebmap-farbe,ch.swisstopo.amtliches-strassenverzeichnis,ch.bfs.gebaeude_wohnungs_register,KML||https://tinyurl.com/yy7ya4g9/FR/2292_bdg_erw.kml" TargetMode="External"/><Relationship Id="rId1053" Type="http://schemas.openxmlformats.org/officeDocument/2006/relationships/hyperlink" Target="https://map.geo.admin.ch/?zoom=13&amp;E=2593273.677&amp;N=1190274.625&amp;layers=ch.kantone.cadastralwebmap-farbe,ch.swisstopo.amtliches-strassenverzeichnis,ch.bfs.gebaeude_wohnungs_register,KML||https://tinyurl.com/yy7ya4g9/FR/2308_bdg_erw.kml" TargetMode="External"/><Relationship Id="rId630" Type="http://schemas.openxmlformats.org/officeDocument/2006/relationships/hyperlink" Target="https://map.geo.admin.ch/?zoom=13&amp;E=2572018.692&amp;N=1175342.296&amp;layers=ch.kantone.cadastralwebmap-farbe,ch.swisstopo.amtliches-strassenverzeichnis,ch.bfs.gebaeude_wohnungs_register,KML||https://tinyurl.com/yy7ya4g9/FR/2236_bdg_erw.kml" TargetMode="External"/><Relationship Id="rId728" Type="http://schemas.openxmlformats.org/officeDocument/2006/relationships/hyperlink" Target="https://map.geo.admin.ch/?zoom=13&amp;E=2578077.39&amp;N=1191577.139&amp;layers=ch.kantone.cadastralwebmap-farbe,ch.swisstopo.amtliches-strassenverzeichnis,ch.bfs.gebaeude_wohnungs_register,KML||https://tinyurl.com/yy7ya4g9/FR/2262_bdg_erw.kml" TargetMode="External"/><Relationship Id="rId935" Type="http://schemas.openxmlformats.org/officeDocument/2006/relationships/hyperlink" Target="https://map.geo.admin.ch/?zoom=13&amp;E=2587533.261&amp;N=1167786.832&amp;layers=ch.kantone.cadastralwebmap-farbe,ch.swisstopo.amtliches-strassenverzeichnis,ch.bfs.gebaeude_wohnungs_register,KML||https://tinyurl.com/yy7ya4g9/FR/2299_bdg_erw.kml" TargetMode="External"/><Relationship Id="rId64" Type="http://schemas.openxmlformats.org/officeDocument/2006/relationships/hyperlink" Target="https://map.geo.admin.ch/?zoom=13&amp;E=2555361.518&amp;N=1188994.602&amp;layers=ch.kantone.cadastralwebmap-farbe,ch.swisstopo.amtliches-strassenverzeichnis,ch.bfs.gebaeude_wohnungs_register,KML||https://tinyurl.com/yy7ya4g9/FR/2054_bdg_erw.kml" TargetMode="External"/><Relationship Id="rId367" Type="http://schemas.openxmlformats.org/officeDocument/2006/relationships/hyperlink" Target="https://map.geo.admin.ch/?zoom=13&amp;E=2565307.604&amp;N=1163231.422&amp;layers=ch.kantone.cadastralwebmap-farbe,ch.swisstopo.amtliches-strassenverzeichnis,ch.bfs.gebaeude_wohnungs_register,KML||https://tinyurl.com/yy7ya4g9/FR/2155_bdg_erw.kml" TargetMode="External"/><Relationship Id="rId574" Type="http://schemas.openxmlformats.org/officeDocument/2006/relationships/hyperlink" Target="https://map.geo.admin.ch/?zoom=13&amp;E=2573318.904&amp;N=1178027.038&amp;layers=ch.kantone.cadastralwebmap-farbe,ch.swisstopo.amtliches-strassenverzeichnis,ch.bfs.gebaeude_wohnungs_register,KML||https://tinyurl.com/yy7ya4g9/FR/2233_bdg_erw.kml" TargetMode="External"/><Relationship Id="rId1120" Type="http://schemas.openxmlformats.org/officeDocument/2006/relationships/hyperlink" Target="https://map.geo.admin.ch/?zoom=13&amp;E=2563239.542&amp;N=1151862.587&amp;layers=ch.kantone.cadastralwebmap-farbe,ch.swisstopo.amtliches-strassenverzeichnis,ch.bfs.gebaeude_wohnungs_register,KML||https://tinyurl.com/yy7ya4g9/FR/2325_bdg_erw.kml" TargetMode="External"/><Relationship Id="rId227" Type="http://schemas.openxmlformats.org/officeDocument/2006/relationships/hyperlink" Target="https://map.geo.admin.ch/?zoom=13&amp;E=2571761.274&amp;N=1164644.158&amp;layers=ch.kantone.cadastralwebmap-farbe,ch.swisstopo.amtliches-strassenverzeichnis,ch.bfs.gebaeude_wohnungs_register,KML||https://tinyurl.com/yy7ya4g9/FR/2125_bdg_erw.kml" TargetMode="External"/><Relationship Id="rId781" Type="http://schemas.openxmlformats.org/officeDocument/2006/relationships/hyperlink" Target="https://map.geo.admin.ch/?zoom=13&amp;E=2570867.876&amp;N=1189565.714&amp;layers=ch.kantone.cadastralwebmap-farbe,ch.swisstopo.amtliches-strassenverzeichnis,ch.bfs.gebaeude_wohnungs_register,KML||https://tinyurl.com/yy7ya4g9/FR/2272_bdg_erw.kml" TargetMode="External"/><Relationship Id="rId879" Type="http://schemas.openxmlformats.org/officeDocument/2006/relationships/hyperlink" Target="https://map.geo.admin.ch/?zoom=13&amp;E=2580949.339&amp;N=1186065.945&amp;layers=ch.kantone.cadastralwebmap-farbe,ch.swisstopo.amtliches-strassenverzeichnis,ch.bfs.gebaeude_wohnungs_register,KML||https://tinyurl.com/yy7ya4g9/FR/2293_bdg_erw.kml" TargetMode="External"/><Relationship Id="rId434" Type="http://schemas.openxmlformats.org/officeDocument/2006/relationships/hyperlink" Target="https://map.geo.admin.ch/?zoom=13&amp;E=2566068.239&amp;N=1176413.702&amp;layers=ch.kantone.cadastralwebmap-farbe,ch.swisstopo.amtliches-strassenverzeichnis,ch.bfs.gebaeude_wohnungs_register,KML||https://tinyurl.com/yy7ya4g9/FR/2177_bdg_erw.kml" TargetMode="External"/><Relationship Id="rId641" Type="http://schemas.openxmlformats.org/officeDocument/2006/relationships/hyperlink" Target="https://map.geo.admin.ch/?zoom=13&amp;E=2575017.698&amp;N=1196175.885&amp;layers=ch.kantone.cadastralwebmap-farbe,ch.swisstopo.amtliches-strassenverzeichnis,ch.bfs.gebaeude_wohnungs_register,KML||https://tinyurl.com/yy7ya4g9/FR/2250_bdg_erw.kml" TargetMode="External"/><Relationship Id="rId739" Type="http://schemas.openxmlformats.org/officeDocument/2006/relationships/hyperlink" Target="https://map.geo.admin.ch/?zoom=13&amp;E=2581932.684&amp;N=1202781.548&amp;layers=ch.kantone.cadastralwebmap-farbe,ch.swisstopo.amtliches-strassenverzeichnis,ch.bfs.gebaeude_wohnungs_register,KML||https://tinyurl.com/yy7ya4g9/FR/2265_bdg_erw.kml" TargetMode="External"/><Relationship Id="rId1064" Type="http://schemas.openxmlformats.org/officeDocument/2006/relationships/hyperlink" Target="https://map.geo.admin.ch/?zoom=13&amp;E=2588374.728&amp;N=1191550.305&amp;layers=ch.kantone.cadastralwebmap-farbe,ch.swisstopo.amtliches-strassenverzeichnis,ch.bfs.gebaeude_wohnungs_register,KML||https://tinyurl.com/yy7ya4g9/FR/2309_bdg_erw.kml" TargetMode="External"/><Relationship Id="rId280" Type="http://schemas.openxmlformats.org/officeDocument/2006/relationships/hyperlink" Target="https://map.geo.admin.ch/?zoom=13&amp;E=2572623.046&amp;N=1159815.684&amp;layers=ch.kantone.cadastralwebmap-farbe,ch.swisstopo.amtliches-strassenverzeichnis,ch.bfs.gebaeude_wohnungs_register,KML||https://tinyurl.com/yy7ya4g9/FR/2135_bdg_erw.kml" TargetMode="External"/><Relationship Id="rId501" Type="http://schemas.openxmlformats.org/officeDocument/2006/relationships/hyperlink" Target="https://map.geo.admin.ch/?zoom=13&amp;E=2571140.25&amp;N=1186646.052&amp;layers=ch.kantone.cadastralwebmap-farbe,ch.swisstopo.amtliches-strassenverzeichnis,ch.bfs.gebaeude_wohnungs_register,KML||https://tinyurl.com/yy7ya4g9/FR/2200_bdg_erw.kml" TargetMode="External"/><Relationship Id="rId946" Type="http://schemas.openxmlformats.org/officeDocument/2006/relationships/hyperlink" Target="https://map.geo.admin.ch/?zoom=13&amp;E=2588708&amp;N=1176408.774&amp;layers=ch.kantone.cadastralwebmap-farbe,ch.swisstopo.amtliches-strassenverzeichnis,ch.bfs.gebaeude_wohnungs_register,KML||https://tinyurl.com/yy7ya4g9/FR/2299_bdg_erw.kml" TargetMode="External"/><Relationship Id="rId1131" Type="http://schemas.openxmlformats.org/officeDocument/2006/relationships/hyperlink" Target="https://map.geo.admin.ch/?zoom=13&amp;E=2557173.094&amp;N=1152272.163&amp;layers=ch.kantone.cadastralwebmap-farbe,ch.swisstopo.amtliches-strassenverzeichnis,ch.bfs.gebaeude_wohnungs_register,KML||https://tinyurl.com/yy7ya4g9/FR/2333_bdg_erw.kml" TargetMode="External"/><Relationship Id="rId75" Type="http://schemas.openxmlformats.org/officeDocument/2006/relationships/hyperlink" Target="https://map.geo.admin.ch/?zoom=13&amp;E=2550743.21&amp;N=1185151.357&amp;layers=ch.kantone.cadastralwebmap-farbe,ch.swisstopo.amtliches-strassenverzeichnis,ch.bfs.gebaeude_wohnungs_register,KML||https://tinyurl.com/yy7ya4g9/FR/2055_bdg_erw.kml" TargetMode="External"/><Relationship Id="rId140" Type="http://schemas.openxmlformats.org/officeDocument/2006/relationships/hyperlink" Target="https://map.geo.admin.ch/?zoom=13&amp;E=2572901.233&amp;N=1169166.011&amp;layers=ch.kantone.cadastralwebmap-farbe,ch.swisstopo.amtliches-strassenverzeichnis,ch.bfs.gebaeude_wohnungs_register,KML||https://tinyurl.com/yy7ya4g9/FR/2122_bdg_erw.kml" TargetMode="External"/><Relationship Id="rId378" Type="http://schemas.openxmlformats.org/officeDocument/2006/relationships/hyperlink" Target="https://map.geo.admin.ch/?zoom=13&amp;E=2574334.752&amp;N=1156727.641&amp;layers=ch.kantone.cadastralwebmap-farbe,ch.swisstopo.amtliches-strassenverzeichnis,ch.bfs.gebaeude_wohnungs_register,KML||https://tinyurl.com/yy7ya4g9/FR/2162_bdg_erw.kml" TargetMode="External"/><Relationship Id="rId585" Type="http://schemas.openxmlformats.org/officeDocument/2006/relationships/hyperlink" Target="https://map.geo.admin.ch/?zoom=13&amp;E=2573542.24&amp;N=1178823.977&amp;layers=ch.kantone.cadastralwebmap-farbe,ch.swisstopo.amtliches-strassenverzeichnis,ch.bfs.gebaeude_wohnungs_register,KML||https://tinyurl.com/yy7ya4g9/FR/2233_bdg_erw.kml" TargetMode="External"/><Relationship Id="rId792" Type="http://schemas.openxmlformats.org/officeDocument/2006/relationships/hyperlink" Target="https://map.geo.admin.ch/?zoom=13&amp;E=2578247.066&amp;N=1195529.466&amp;layers=ch.kantone.cadastralwebmap-farbe,ch.swisstopo.amtliches-strassenverzeichnis,ch.bfs.gebaeude_wohnungs_register,KML||https://tinyurl.com/yy7ya4g9/FR/2275_bdg_erw.kml" TargetMode="External"/><Relationship Id="rId806" Type="http://schemas.openxmlformats.org/officeDocument/2006/relationships/hyperlink" Target="https://map.geo.admin.ch/?zoom=13&amp;E=2577815.233&amp;N=1195836.537&amp;layers=ch.kantone.cadastralwebmap-farbe,ch.swisstopo.amtliches-strassenverzeichnis,ch.bfs.gebaeude_wohnungs_register,KML||https://tinyurl.com/yy7ya4g9/FR/2275_bdg_erw.kml" TargetMode="External"/><Relationship Id="rId6" Type="http://schemas.openxmlformats.org/officeDocument/2006/relationships/hyperlink" Target="https://map.geo.admin.ch/?zoom=13&amp;E=2557836.886&amp;N=1184695.479&amp;layers=ch.kantone.cadastralwebmap-farbe,ch.swisstopo.amtliches-strassenverzeichnis,ch.bfs.gebaeude_wohnungs_register,KML||https://tinyurl.com/yy7ya4g9/FR/2011_bdg_erw.kml" TargetMode="External"/><Relationship Id="rId238" Type="http://schemas.openxmlformats.org/officeDocument/2006/relationships/hyperlink" Target="https://map.geo.admin.ch/?zoom=13&amp;E=2574026.425&amp;N=1167564.478&amp;layers=ch.kantone.cadastralwebmap-farbe,ch.swisstopo.amtliches-strassenverzeichnis,ch.bfs.gebaeude_wohnungs_register,KML||https://tinyurl.com/yy7ya4g9/FR/2129_bdg_erw.kml" TargetMode="External"/><Relationship Id="rId445" Type="http://schemas.openxmlformats.org/officeDocument/2006/relationships/hyperlink" Target="https://map.geo.admin.ch/?zoom=13&amp;E=2578459.034&amp;N=1185249.842&amp;layers=ch.kantone.cadastralwebmap-farbe,ch.swisstopo.amtliches-strassenverzeichnis,ch.bfs.gebaeude_wohnungs_register,KML||https://tinyurl.com/yy7ya4g9/FR/2196_bdg_erw.kml" TargetMode="External"/><Relationship Id="rId652" Type="http://schemas.openxmlformats.org/officeDocument/2006/relationships/hyperlink" Target="https://map.geo.admin.ch/?zoom=13&amp;E=2576150.817&amp;N=1191450.568&amp;layers=ch.kantone.cadastralwebmap-farbe,ch.swisstopo.amtliches-strassenverzeichnis,ch.bfs.gebaeude_wohnungs_register,KML||https://tinyurl.com/yy7ya4g9/FR/2254_bdg_erw.kml" TargetMode="External"/><Relationship Id="rId1075" Type="http://schemas.openxmlformats.org/officeDocument/2006/relationships/hyperlink" Target="https://map.geo.admin.ch/?zoom=13&amp;E=2587829.873&amp;N=1191316.552&amp;layers=ch.kantone.cadastralwebmap-farbe,ch.swisstopo.amtliches-strassenverzeichnis,ch.bfs.gebaeude_wohnungs_register,KML||https://tinyurl.com/yy7ya4g9/FR/2309_bdg_erw.kml" TargetMode="External"/><Relationship Id="rId291" Type="http://schemas.openxmlformats.org/officeDocument/2006/relationships/hyperlink" Target="https://map.geo.admin.ch/?zoom=13&amp;E=2573228.302&amp;N=1161247.507&amp;layers=ch.kantone.cadastralwebmap-farbe,ch.swisstopo.amtliches-strassenverzeichnis,ch.bfs.gebaeude_wohnungs_register,KML||https://tinyurl.com/yy7ya4g9/FR/2135_bdg_erw.kml" TargetMode="External"/><Relationship Id="rId305" Type="http://schemas.openxmlformats.org/officeDocument/2006/relationships/hyperlink" Target="https://map.geo.admin.ch/?zoom=13&amp;E=2572650.957&amp;N=1163951.639&amp;layers=ch.kantone.cadastralwebmap-farbe,ch.swisstopo.amtliches-strassenverzeichnis,ch.bfs.gebaeude_wohnungs_register,KML||https://tinyurl.com/yy7ya4g9/FR/2143_bdg_erw.kml" TargetMode="External"/><Relationship Id="rId512" Type="http://schemas.openxmlformats.org/officeDocument/2006/relationships/hyperlink" Target="https://map.geo.admin.ch/?zoom=13&amp;E=2578830.733&amp;N=1181351.097&amp;layers=ch.kantone.cadastralwebmap-farbe,ch.swisstopo.amtliches-strassenverzeichnis,ch.bfs.gebaeude_wohnungs_register,KML||https://tinyurl.com/yy7ya4g9/FR/2206_bdg_erw.kml" TargetMode="External"/><Relationship Id="rId957" Type="http://schemas.openxmlformats.org/officeDocument/2006/relationships/hyperlink" Target="https://map.geo.admin.ch/?zoom=13&amp;E=2587253.336&amp;N=1167955.301&amp;layers=ch.kantone.cadastralwebmap-farbe,ch.swisstopo.amtliches-strassenverzeichnis,ch.bfs.gebaeude_wohnungs_register,KML||https://tinyurl.com/yy7ya4g9/FR/2299_bdg_erw.kml" TargetMode="External"/><Relationship Id="rId1142" Type="http://schemas.openxmlformats.org/officeDocument/2006/relationships/hyperlink" Target="https://map.geo.admin.ch/?zoom=13&amp;E=2556088.009&amp;N=1161265.227&amp;layers=ch.kantone.cadastralwebmap-farbe,ch.swisstopo.amtliches-strassenverzeichnis,ch.bfs.gebaeude_wohnungs_register,KML||https://tinyurl.com/yy7ya4g9/FR/2337_bdg_erw.kml" TargetMode="External"/><Relationship Id="rId86" Type="http://schemas.openxmlformats.org/officeDocument/2006/relationships/hyperlink" Target="https://map.geo.admin.ch/?zoom=13&amp;E=2560862.101&amp;N=1179177.667&amp;layers=ch.kantone.cadastralwebmap-farbe,ch.swisstopo.amtliches-strassenverzeichnis,ch.bfs.gebaeude_wohnungs_register,KML||https://tinyurl.com/yy7ya4g9/FR/2068_bdg_erw.kml" TargetMode="External"/><Relationship Id="rId151" Type="http://schemas.openxmlformats.org/officeDocument/2006/relationships/hyperlink" Target="https://map.geo.admin.ch/?zoom=13&amp;E=2573956.918&amp;N=1161484.013&amp;layers=ch.kantone.cadastralwebmap-farbe,ch.swisstopo.amtliches-strassenverzeichnis,ch.bfs.gebaeude_wohnungs_register,KML||https://tinyurl.com/yy7ya4g9/FR/2124_bdg_erw.kml" TargetMode="External"/><Relationship Id="rId389" Type="http://schemas.openxmlformats.org/officeDocument/2006/relationships/hyperlink" Target="https://map.geo.admin.ch/?zoom=13&amp;E=2571777.25&amp;N=1157523.061&amp;layers=ch.kantone.cadastralwebmap-farbe,ch.swisstopo.amtliches-strassenverzeichnis,ch.bfs.gebaeude_wohnungs_register,KML||https://tinyurl.com/yy7ya4g9/FR/2162_bdg_erw.kml" TargetMode="External"/><Relationship Id="rId596" Type="http://schemas.openxmlformats.org/officeDocument/2006/relationships/hyperlink" Target="https://map.geo.admin.ch/?zoom=13&amp;E=2573511.89&amp;N=1178923.605&amp;layers=ch.kantone.cadastralwebmap-farbe,ch.swisstopo.amtliches-strassenverzeichnis,ch.bfs.gebaeude_wohnungs_register,KML||https://tinyurl.com/yy7ya4g9/FR/2233_bdg_erw.kml" TargetMode="External"/><Relationship Id="rId817" Type="http://schemas.openxmlformats.org/officeDocument/2006/relationships/hyperlink" Target="https://map.geo.admin.ch/?zoom=13&amp;E=2575232.861&amp;N=1196963.616&amp;layers=ch.kantone.cadastralwebmap-farbe,ch.swisstopo.amtliches-strassenverzeichnis,ch.bfs.gebaeude_wohnungs_register,KML||https://tinyurl.com/yy7ya4g9/FR/2275_bdg_erw.kml" TargetMode="External"/><Relationship Id="rId1002" Type="http://schemas.openxmlformats.org/officeDocument/2006/relationships/hyperlink" Target="https://map.geo.admin.ch/?zoom=13&amp;E=2583096.038&amp;N=1177037.182&amp;layers=ch.kantone.cadastralwebmap-farbe,ch.swisstopo.amtliches-strassenverzeichnis,ch.bfs.gebaeude_wohnungs_register,KML||https://tinyurl.com/yy7ya4g9/FR/2303_bdg_erw.kml" TargetMode="External"/><Relationship Id="rId249" Type="http://schemas.openxmlformats.org/officeDocument/2006/relationships/hyperlink" Target="https://map.geo.admin.ch/?zoom=13&amp;E=2571796.36&amp;N=1166076.936&amp;layers=ch.kantone.cadastralwebmap-farbe,ch.swisstopo.amtliches-strassenverzeichnis,ch.bfs.gebaeude_wohnungs_register,KML||https://tinyurl.com/yy7ya4g9/FR/2131_bdg_erw.kml" TargetMode="External"/><Relationship Id="rId456" Type="http://schemas.openxmlformats.org/officeDocument/2006/relationships/hyperlink" Target="https://map.geo.admin.ch/?zoom=13&amp;E=2578785.073&amp;N=1183831.833&amp;layers=ch.kantone.cadastralwebmap-farbe,ch.swisstopo.amtliches-strassenverzeichnis,ch.bfs.gebaeude_wohnungs_register,KML||https://tinyurl.com/yy7ya4g9/FR/2196_bdg_erw.kml" TargetMode="External"/><Relationship Id="rId663" Type="http://schemas.openxmlformats.org/officeDocument/2006/relationships/hyperlink" Target="https://map.geo.admin.ch/?zoom=13&amp;E=2576212.098&amp;N=1190866.89&amp;layers=ch.kantone.cadastralwebmap-farbe,ch.swisstopo.amtliches-strassenverzeichnis,ch.bfs.gebaeude_wohnungs_register,KML||https://tinyurl.com/yy7ya4g9/FR/2254_bdg_erw.kml" TargetMode="External"/><Relationship Id="rId870" Type="http://schemas.openxmlformats.org/officeDocument/2006/relationships/hyperlink" Target="https://map.geo.admin.ch/?zoom=13&amp;E=2580860.296&amp;N=1188785.594&amp;layers=ch.kantone.cadastralwebmap-farbe,ch.swisstopo.amtliches-strassenverzeichnis,ch.bfs.gebaeude_wohnungs_register,KML||https://tinyurl.com/yy7ya4g9/FR/2293_bdg_erw.kml" TargetMode="External"/><Relationship Id="rId1086" Type="http://schemas.openxmlformats.org/officeDocument/2006/relationships/hyperlink" Target="https://map.geo.admin.ch/?zoom=13&amp;E=2588022.439&amp;N=1191586.218&amp;layers=ch.kantone.cadastralwebmap-farbe,ch.swisstopo.amtliches-strassenverzeichnis,ch.bfs.gebaeude_wohnungs_register,KML||https://tinyurl.com/yy7ya4g9/FR/2309_bdg_erw.kml" TargetMode="External"/><Relationship Id="rId13" Type="http://schemas.openxmlformats.org/officeDocument/2006/relationships/hyperlink" Target="https://map.geo.admin.ch/?zoom=13&amp;E=2561815.743&amp;N=1195118.764&amp;layers=ch.kantone.cadastralwebmap-farbe,ch.swisstopo.amtliches-strassenverzeichnis,ch.bfs.gebaeude_wohnungs_register,KML||https://tinyurl.com/yy7ya4g9/FR/2022_bdg_erw.kml" TargetMode="External"/><Relationship Id="rId109" Type="http://schemas.openxmlformats.org/officeDocument/2006/relationships/hyperlink" Target="https://map.geo.admin.ch/?zoom=13&amp;E=2558373.502&amp;N=1169269.513&amp;layers=ch.kantone.cadastralwebmap-farbe,ch.swisstopo.amtliches-strassenverzeichnis,ch.bfs.gebaeude_wohnungs_register,KML||https://tinyurl.com/yy7ya4g9/FR/2099_bdg_erw.kml" TargetMode="External"/><Relationship Id="rId316" Type="http://schemas.openxmlformats.org/officeDocument/2006/relationships/hyperlink" Target="https://map.geo.admin.ch/?zoom=13&amp;E=2573084.735&amp;N=1164145.078&amp;layers=ch.kantone.cadastralwebmap-farbe,ch.swisstopo.amtliches-strassenverzeichnis,ch.bfs.gebaeude_wohnungs_register,KML||https://tinyurl.com/yy7ya4g9/FR/2143_bdg_erw.kml" TargetMode="External"/><Relationship Id="rId523" Type="http://schemas.openxmlformats.org/officeDocument/2006/relationships/hyperlink" Target="https://map.geo.admin.ch/?zoom=13&amp;E=2572275.006&amp;N=1180041.894&amp;layers=ch.kantone.cadastralwebmap-farbe,ch.swisstopo.amtliches-strassenverzeichnis,ch.bfs.gebaeude_wohnungs_register,KML||https://tinyurl.com/yy7ya4g9/FR/2211_bdg_erw.kml" TargetMode="External"/><Relationship Id="rId968" Type="http://schemas.openxmlformats.org/officeDocument/2006/relationships/hyperlink" Target="https://map.geo.admin.ch/?zoom=13&amp;E=2587555.94&amp;N=1167807.879&amp;layers=ch.kantone.cadastralwebmap-farbe,ch.swisstopo.amtliches-strassenverzeichnis,ch.bfs.gebaeude_wohnungs_register,KML||https://tinyurl.com/yy7ya4g9/FR/2299_bdg_erw.kml" TargetMode="External"/><Relationship Id="rId97" Type="http://schemas.openxmlformats.org/officeDocument/2006/relationships/hyperlink" Target="https://map.geo.admin.ch/?zoom=13&amp;E=2560704.152&amp;N=1172437.163&amp;layers=ch.kantone.cadastralwebmap-farbe,ch.swisstopo.amtliches-strassenverzeichnis,ch.bfs.gebaeude_wohnungs_register,KML||https://tinyurl.com/yy7ya4g9/FR/2096_bdg_erw.kml" TargetMode="External"/><Relationship Id="rId730" Type="http://schemas.openxmlformats.org/officeDocument/2006/relationships/hyperlink" Target="https://map.geo.admin.ch/?zoom=13&amp;E=2579994.141&amp;N=1193557.11&amp;layers=ch.kantone.cadastralwebmap-farbe,ch.swisstopo.amtliches-strassenverzeichnis,ch.bfs.gebaeude_wohnungs_register,KML||https://tinyurl.com/yy7ya4g9/FR/2262_bdg_erw.kml" TargetMode="External"/><Relationship Id="rId828" Type="http://schemas.openxmlformats.org/officeDocument/2006/relationships/hyperlink" Target="https://map.geo.admin.ch/?zoom=13&amp;E=2575390.292&amp;N=1197210.457&amp;layers=ch.kantone.cadastralwebmap-farbe,ch.swisstopo.amtliches-strassenverzeichnis,ch.bfs.gebaeude_wohnungs_register,KML||https://tinyurl.com/yy7ya4g9/FR/2275_bdg_erw.kml" TargetMode="External"/><Relationship Id="rId1013" Type="http://schemas.openxmlformats.org/officeDocument/2006/relationships/hyperlink" Target="https://map.geo.admin.ch/?zoom=13&amp;E=2585424.165&amp;N=1189373.731&amp;layers=ch.kantone.cadastralwebmap-farbe,ch.swisstopo.amtliches-strassenverzeichnis,ch.bfs.gebaeude_wohnungs_register,KML||https://tinyurl.com/yy7ya4g9/FR/2305_bdg_erw.kml" TargetMode="External"/><Relationship Id="rId162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467" Type="http://schemas.openxmlformats.org/officeDocument/2006/relationships/hyperlink" Target="https://map.geo.admin.ch/?zoom=13&amp;E=2577521.537&amp;N=1182712.444&amp;layers=ch.kantone.cadastralwebmap-farbe,ch.swisstopo.amtliches-strassenverzeichnis,ch.bfs.gebaeude_wohnungs_register,KML||https://tinyurl.com/yy7ya4g9/FR/2196_bdg_erw.kml" TargetMode="External"/><Relationship Id="rId1097" Type="http://schemas.openxmlformats.org/officeDocument/2006/relationships/hyperlink" Target="https://map.geo.admin.ch/?zoom=13&amp;E=2558802.151&amp;N=1153548.178&amp;layers=ch.kantone.cadastralwebmap-farbe,ch.swisstopo.amtliches-strassenverzeichnis,ch.bfs.gebaeude_wohnungs_register,KML||https://tinyurl.com/yy7ya4g9/FR/2325_bdg_erw.kml" TargetMode="External"/><Relationship Id="rId674" Type="http://schemas.openxmlformats.org/officeDocument/2006/relationships/hyperlink" Target="https://map.geo.admin.ch/?zoom=13&amp;E=2581729.669&amp;N=1205163.555&amp;layers=ch.kantone.cadastralwebmap-farbe,ch.swisstopo.amtliches-strassenverzeichnis,ch.bfs.gebaeude_wohnungs_register,KML||https://tinyurl.com/yy7ya4g9/FR/2258_bdg_erw.kml" TargetMode="External"/><Relationship Id="rId881" Type="http://schemas.openxmlformats.org/officeDocument/2006/relationships/hyperlink" Target="https://map.geo.admin.ch/?zoom=13&amp;E=2580742.095&amp;N=1187927.678&amp;layers=ch.kantone.cadastralwebmap-farbe,ch.swisstopo.amtliches-strassenverzeichnis,ch.bfs.gebaeude_wohnungs_register,KML||https://tinyurl.com/yy7ya4g9/FR/2293_bdg_erw.kml" TargetMode="External"/><Relationship Id="rId979" Type="http://schemas.openxmlformats.org/officeDocument/2006/relationships/hyperlink" Target="https://map.geo.admin.ch/?zoom=13&amp;E=2587563.916&amp;N=1167775.273&amp;layers=ch.kantone.cadastralwebmap-farbe,ch.swisstopo.amtliches-strassenverzeichnis,ch.bfs.gebaeude_wohnungs_register,KML||https://tinyurl.com/yy7ya4g9/FR/2299_bdg_erw.kml" TargetMode="External"/><Relationship Id="rId24" Type="http://schemas.openxmlformats.org/officeDocument/2006/relationships/hyperlink" Target="https://map.geo.admin.ch/?zoom=13&amp;E=2557508.167&amp;N=1181506.275&amp;layers=ch.kantone.cadastralwebmap-farbe,ch.swisstopo.amtliches-strassenverzeichnis,ch.bfs.gebaeude_wohnungs_register,KML||https://tinyurl.com/yy7ya4g9/FR/2027_bdg_erw.kml" TargetMode="External"/><Relationship Id="rId327" Type="http://schemas.openxmlformats.org/officeDocument/2006/relationships/hyperlink" Target="https://map.geo.admin.ch/?zoom=13&amp;E=2569587.719&amp;N=1162244.696&amp;layers=ch.kantone.cadastralwebmap-farbe,ch.swisstopo.amtliches-strassenverzeichnis,ch.bfs.gebaeude_wohnungs_register,KML||https://tinyurl.com/yy7ya4g9/FR/2145_bdg_erw.kml" TargetMode="External"/><Relationship Id="rId534" Type="http://schemas.openxmlformats.org/officeDocument/2006/relationships/hyperlink" Target="https://map.geo.admin.ch/?zoom=13&amp;E=2577266.155&amp;N=1175311.779&amp;layers=ch.kantone.cadastralwebmap-farbe,ch.swisstopo.amtliches-strassenverzeichnis,ch.bfs.gebaeude_wohnungs_register,KML||https://tinyurl.com/yy7ya4g9/FR/2226_bdg_erw.kml" TargetMode="External"/><Relationship Id="rId741" Type="http://schemas.openxmlformats.org/officeDocument/2006/relationships/hyperlink" Target="https://map.geo.admin.ch/?zoom=13&amp;E=2581776.343&amp;N=1203240.344&amp;layers=ch.kantone.cadastralwebmap-farbe,ch.swisstopo.amtliches-strassenverzeichnis,ch.bfs.gebaeude_wohnungs_register,KML||https://tinyurl.com/yy7ya4g9/FR/2265_bdg_erw.kml" TargetMode="External"/><Relationship Id="rId839" Type="http://schemas.openxmlformats.org/officeDocument/2006/relationships/hyperlink" Target="https://map.geo.admin.ch/?zoom=13&amp;E=2581087.246&amp;N=1200255.118&amp;layers=ch.kantone.cadastralwebmap-farbe,ch.swisstopo.amtliches-strassenverzeichnis,ch.bfs.gebaeude_wohnungs_register,KML||https://tinyurl.com/yy7ya4g9/FR/2276_bdg_erw.kml" TargetMode="External"/><Relationship Id="rId173" Type="http://schemas.openxmlformats.org/officeDocument/2006/relationships/hyperlink" Target="https://map.geo.admin.ch/?zoom=13&amp;E=2571551.322&amp;N=1162354.003&amp;layers=ch.kantone.cadastralwebmap-farbe,ch.swisstopo.amtliches-strassenverzeichnis,ch.bfs.gebaeude_wohnungs_register,KML||https://tinyurl.com/yy7ya4g9/FR/2125_bdg_erw.kml" TargetMode="External"/><Relationship Id="rId380" Type="http://schemas.openxmlformats.org/officeDocument/2006/relationships/hyperlink" Target="https://map.geo.admin.ch/?zoom=13&amp;E=2571624.985&amp;N=1154258.509&amp;layers=ch.kantone.cadastralwebmap-farbe,ch.swisstopo.amtliches-strassenverzeichnis,ch.bfs.gebaeude_wohnungs_register,KML||https://tinyurl.com/yy7ya4g9/FR/2162_bdg_erw.kml" TargetMode="External"/><Relationship Id="rId601" Type="http://schemas.openxmlformats.org/officeDocument/2006/relationships/hyperlink" Target="https://map.geo.admin.ch/?zoom=13&amp;E=2574401.146&amp;N=1187338.642&amp;layers=ch.kantone.cadastralwebmap-farbe,ch.swisstopo.amtliches-strassenverzeichnis,ch.bfs.gebaeude_wohnungs_register,KML||https://tinyurl.com/yy7ya4g9/FR/2235_bdg_erw.kml" TargetMode="External"/><Relationship Id="rId1024" Type="http://schemas.openxmlformats.org/officeDocument/2006/relationships/hyperlink" Target="https://map.geo.admin.ch/?zoom=13&amp;E=2586592.728&amp;N=1182631.494&amp;layers=ch.kantone.cadastralwebmap-farbe,ch.swisstopo.amtliches-strassenverzeichnis,ch.bfs.gebaeude_wohnungs_register,KML||https://tinyurl.com/yy7ya4g9/FR/2306_bdg_erw.kml" TargetMode="External"/><Relationship Id="rId240" Type="http://schemas.openxmlformats.org/officeDocument/2006/relationships/hyperlink" Target="https://map.geo.admin.ch/?zoom=13&amp;E=2574322.655&amp;N=1167649.599&amp;layers=ch.kantone.cadastralwebmap-farbe,ch.swisstopo.amtliches-strassenverzeichnis,ch.bfs.gebaeude_wohnungs_register,KML||https://tinyurl.com/yy7ya4g9/FR/2129_bdg_erw.kml" TargetMode="External"/><Relationship Id="rId478" Type="http://schemas.openxmlformats.org/officeDocument/2006/relationships/hyperlink" Target="https://map.geo.admin.ch/?zoom=13&amp;E=2578585.313&amp;N=1184416.982&amp;layers=ch.kantone.cadastralwebmap-farbe,ch.swisstopo.amtliches-strassenverzeichnis,ch.bfs.gebaeude_wohnungs_register,KML||https://tinyurl.com/yy7ya4g9/FR/2196_bdg_erw.kml" TargetMode="External"/><Relationship Id="rId685" Type="http://schemas.openxmlformats.org/officeDocument/2006/relationships/hyperlink" Target="https://map.geo.admin.ch/?zoom=13&amp;E=2577718.481&amp;N=1191771.527&amp;layers=ch.kantone.cadastralwebmap-farbe,ch.swisstopo.amtliches-strassenverzeichnis,ch.bfs.gebaeude_wohnungs_register,KML||https://tinyurl.com/yy7ya4g9/FR/2262_bdg_erw.kml" TargetMode="External"/><Relationship Id="rId892" Type="http://schemas.openxmlformats.org/officeDocument/2006/relationships/hyperlink" Target="https://map.geo.admin.ch/?zoom=13&amp;E=2581016.021&amp;N=1188987.66&amp;layers=ch.kantone.cadastralwebmap-farbe,ch.swisstopo.amtliches-strassenverzeichnis,ch.bfs.gebaeude_wohnungs_register,KML||https://tinyurl.com/yy7ya4g9/FR/2293_bdg_erw.kml" TargetMode="External"/><Relationship Id="rId906" Type="http://schemas.openxmlformats.org/officeDocument/2006/relationships/hyperlink" Target="https://map.geo.admin.ch/?zoom=13&amp;E=2584049.413&amp;N=1194382.474&amp;layers=ch.kantone.cadastralwebmap-farbe,ch.swisstopo.amtliches-strassenverzeichnis,ch.bfs.gebaeude_wohnungs_register,KML||https://tinyurl.com/yy7ya4g9/FR/2295_bdg_erw.kml" TargetMode="External"/><Relationship Id="rId35" Type="http://schemas.openxmlformats.org/officeDocument/2006/relationships/hyperlink" Target="https://map.geo.admin.ch/?zoom=13&amp;E=2565143.78&amp;N=1193257.101&amp;layers=ch.kantone.cadastralwebmap-farbe,ch.swisstopo.amtliches-strassenverzeichnis,ch.bfs.gebaeude_wohnungs_register,KML||https://tinyurl.com/yy7ya4g9/FR/2041_bdg_erw.kml" TargetMode="External"/><Relationship Id="rId100" Type="http://schemas.openxmlformats.org/officeDocument/2006/relationships/hyperlink" Target="https://map.geo.admin.ch/?zoom=13&amp;E=2562932.374&amp;N=1172855.427&amp;layers=ch.kantone.cadastralwebmap-farbe,ch.swisstopo.amtliches-strassenverzeichnis,ch.bfs.gebaeude_wohnungs_register,KML||https://tinyurl.com/yy7ya4g9/FR/2096_bdg_erw.kml" TargetMode="External"/><Relationship Id="rId338" Type="http://schemas.openxmlformats.org/officeDocument/2006/relationships/hyperlink" Target="https://map.geo.admin.ch/?zoom=13&amp;E=2570384.271&amp;N=1165802.621&amp;layers=ch.kantone.cadastralwebmap-farbe,ch.swisstopo.amtliches-strassenverzeichnis,ch.bfs.gebaeude_wohnungs_register,KML||https://tinyurl.com/yy7ya4g9/FR/2148_bdg_erw.kml" TargetMode="External"/><Relationship Id="rId545" Type="http://schemas.openxmlformats.org/officeDocument/2006/relationships/hyperlink" Target="https://map.geo.admin.ch/?zoom=13&amp;E=2575915.419&amp;N=1183114.066&amp;layers=ch.kantone.cadastralwebmap-farbe,ch.swisstopo.amtliches-strassenverzeichnis,ch.bfs.gebaeude_wohnungs_register,KML||https://tinyurl.com/yy7ya4g9/FR/2228_bdg_erw.kml" TargetMode="External"/><Relationship Id="rId752" Type="http://schemas.openxmlformats.org/officeDocument/2006/relationships/hyperlink" Target="https://map.geo.admin.ch/?zoom=13&amp;E=2581929.473&amp;N=1202793.664&amp;layers=ch.kantone.cadastralwebmap-farbe,ch.swisstopo.amtliches-strassenverzeichnis,ch.bfs.gebaeude_wohnungs_register,KML||https://tinyurl.com/yy7ya4g9/FR/2265_bdg_erw.kml" TargetMode="External"/><Relationship Id="rId184" Type="http://schemas.openxmlformats.org/officeDocument/2006/relationships/hyperlink" Target="https://map.geo.admin.ch/?zoom=13&amp;E=2571723.869&amp;N=1161904.409&amp;layers=ch.kantone.cadastralwebmap-farbe,ch.swisstopo.amtliches-strassenverzeichnis,ch.bfs.gebaeude_wohnungs_register,KML||https://tinyurl.com/yy7ya4g9/FR/2125_bdg_erw.kml" TargetMode="External"/><Relationship Id="rId391" Type="http://schemas.openxmlformats.org/officeDocument/2006/relationships/hyperlink" Target="https://map.geo.admin.ch/?zoom=13&amp;E=2572752.214&amp;N=1156470.949&amp;layers=ch.kantone.cadastralwebmap-farbe,ch.swisstopo.amtliches-strassenverzeichnis,ch.bfs.gebaeude_wohnungs_register,KML||https://tinyurl.com/yy7ya4g9/FR/2162_bdg_erw.kml" TargetMode="External"/><Relationship Id="rId405" Type="http://schemas.openxmlformats.org/officeDocument/2006/relationships/hyperlink" Target="https://map.geo.admin.ch/?zoom=13&amp;E=2580174.666&amp;N=1165153.588&amp;layers=ch.kantone.cadastralwebmap-farbe,ch.swisstopo.amtliches-strassenverzeichnis,ch.bfs.gebaeude_wohnungs_register,KML||https://tinyurl.com/yy7ya4g9/FR/2163_bdg_erw.kml" TargetMode="External"/><Relationship Id="rId612" Type="http://schemas.openxmlformats.org/officeDocument/2006/relationships/hyperlink" Target="https://map.geo.admin.ch/?zoom=13&amp;E=2575218.433&amp;N=1187056.746&amp;layers=ch.kantone.cadastralwebmap-farbe,ch.swisstopo.amtliches-strassenverzeichnis,ch.bfs.gebaeude_wohnungs_register,KML||https://tinyurl.com/yy7ya4g9/FR/2235_bdg_erw.kml" TargetMode="External"/><Relationship Id="rId1035" Type="http://schemas.openxmlformats.org/officeDocument/2006/relationships/hyperlink" Target="https://map.geo.admin.ch/?zoom=13&amp;E=2586509.847&amp;N=1185139.567&amp;layers=ch.kantone.cadastralwebmap-farbe,ch.swisstopo.amtliches-strassenverzeichnis,ch.bfs.gebaeude_wohnungs_register,KML||https://tinyurl.com/yy7ya4g9/FR/2306_bdg_erw.kml" TargetMode="External"/><Relationship Id="rId251" Type="http://schemas.openxmlformats.org/officeDocument/2006/relationships/hyperlink" Target="https://map.geo.admin.ch/?zoom=13&amp;E=2572410.863&amp;N=1165608.755&amp;layers=ch.kantone.cadastralwebmap-farbe,ch.swisstopo.amtliches-strassenverzeichnis,ch.bfs.gebaeude_wohnungs_register,KML||https://tinyurl.com/yy7ya4g9/FR/2131_bdg_erw.kml" TargetMode="External"/><Relationship Id="rId489" Type="http://schemas.openxmlformats.org/officeDocument/2006/relationships/hyperlink" Target="https://map.geo.admin.ch/?zoom=13&amp;E=2576692.338&amp;N=1184392.44&amp;layers=ch.kantone.cadastralwebmap-farbe,ch.swisstopo.amtliches-strassenverzeichnis,ch.bfs.gebaeude_wohnungs_register,KML||https://tinyurl.com/yy7ya4g9/FR/2197_bdg_erw.kml" TargetMode="External"/><Relationship Id="rId696" Type="http://schemas.openxmlformats.org/officeDocument/2006/relationships/hyperlink" Target="https://map.geo.admin.ch/?zoom=13&amp;E=2578236.763&amp;N=1191987.553&amp;layers=ch.kantone.cadastralwebmap-farbe,ch.swisstopo.amtliches-strassenverzeichnis,ch.bfs.gebaeude_wohnungs_register,KML||https://tinyurl.com/yy7ya4g9/FR/2262_bdg_erw.kml" TargetMode="External"/><Relationship Id="rId917" Type="http://schemas.openxmlformats.org/officeDocument/2006/relationships/hyperlink" Target="https://map.geo.admin.ch/?zoom=13&amp;E=2587377.13&amp;N=1167854.196&amp;layers=ch.kantone.cadastralwebmap-farbe,ch.swisstopo.amtliches-strassenverzeichnis,ch.bfs.gebaeude_wohnungs_register,KML||https://tinyurl.com/yy7ya4g9/FR/2299_bdg_erw.kml" TargetMode="External"/><Relationship Id="rId1102" Type="http://schemas.openxmlformats.org/officeDocument/2006/relationships/hyperlink" Target="https://map.geo.admin.ch/?zoom=13&amp;E=2558916.554&amp;N=1152508.966&amp;layers=ch.kantone.cadastralwebmap-farbe,ch.swisstopo.amtliches-strassenverzeichnis,ch.bfs.gebaeude_wohnungs_register,KML||https://tinyurl.com/yy7ya4g9/FR/2325_bdg_erw.kml" TargetMode="External"/><Relationship Id="rId46" Type="http://schemas.openxmlformats.org/officeDocument/2006/relationships/hyperlink" Target="https://map.geo.admin.ch/?zoom=13&amp;E=2557038.95&amp;N=1185273.436&amp;layers=ch.kantone.cadastralwebmap-farbe,ch.swisstopo.amtliches-strassenverzeichnis,ch.bfs.gebaeude_wohnungs_register,KML||https://tinyurl.com/yy7ya4g9/FR/2050_bdg_erw.kml" TargetMode="External"/><Relationship Id="rId349" Type="http://schemas.openxmlformats.org/officeDocument/2006/relationships/hyperlink" Target="https://map.geo.admin.ch/?zoom=13&amp;E=2564477.936&amp;N=1166404.929&amp;layers=ch.kantone.cadastralwebmap-farbe,ch.swisstopo.amtliches-strassenverzeichnis,ch.bfs.gebaeude_wohnungs_register,KML||https://tinyurl.com/yy7ya4g9/FR/2152_bdg_erw.kml" TargetMode="External"/><Relationship Id="rId556" Type="http://schemas.openxmlformats.org/officeDocument/2006/relationships/hyperlink" Target="https://map.geo.admin.ch/?zoom=13&amp;E=2573809.576&amp;N=1179414.015&amp;layers=ch.kantone.cadastralwebmap-farbe,ch.swisstopo.amtliches-strassenverzeichnis,ch.bfs.gebaeude_wohnungs_register,KML||https://tinyurl.com/yy7ya4g9/FR/2233_bdg_erw.kml" TargetMode="External"/><Relationship Id="rId763" Type="http://schemas.openxmlformats.org/officeDocument/2006/relationships/hyperlink" Target="https://map.geo.admin.ch/?zoom=13&amp;E=2581638.883&amp;N=1202934.032&amp;layers=ch.kantone.cadastralwebmap-farbe,ch.swisstopo.amtliches-strassenverzeichnis,ch.bfs.gebaeude_wohnungs_register,KML||https://tinyurl.com/yy7ya4g9/FR/2265_bdg_erw.kml" TargetMode="External"/><Relationship Id="rId111" Type="http://schemas.openxmlformats.org/officeDocument/2006/relationships/hyperlink" Target="https://map.geo.admin.ch/?zoom=13&amp;E=2553488.464&amp;N=1165426.948&amp;layers=ch.kantone.cadastralwebmap-farbe,ch.swisstopo.amtliches-strassenverzeichnis,ch.bfs.gebaeude_wohnungs_register,KML||https://tinyurl.com/yy7ya4g9/FR/2102_bdg_erw.kml" TargetMode="External"/><Relationship Id="rId195" Type="http://schemas.openxmlformats.org/officeDocument/2006/relationships/hyperlink" Target="https://map.geo.admin.ch/?zoom=13&amp;E=2570391.025&amp;N=1162755.151&amp;layers=ch.kantone.cadastralwebmap-farbe,ch.swisstopo.amtliches-strassenverzeichnis,ch.bfs.gebaeude_wohnungs_register,KML||https://tinyurl.com/yy7ya4g9/FR/2125_bdg_erw.kml" TargetMode="External"/><Relationship Id="rId209" Type="http://schemas.openxmlformats.org/officeDocument/2006/relationships/hyperlink" Target="https://map.geo.admin.ch/?zoom=13&amp;E=2568941.783&amp;N=1160368.871&amp;layers=ch.kantone.cadastralwebmap-farbe,ch.swisstopo.amtliches-strassenverzeichnis,ch.bfs.gebaeude_wohnungs_register,KML||https://tinyurl.com/yy7ya4g9/FR/2125_bdg_erw.kml" TargetMode="External"/><Relationship Id="rId416" Type="http://schemas.openxmlformats.org/officeDocument/2006/relationships/hyperlink" Target="https://map.geo.admin.ch/?zoom=13&amp;E=2578916.431&amp;N=1163820.895&amp;layers=ch.kantone.cadastralwebmap-farbe,ch.swisstopo.amtliches-strassenverzeichnis,ch.bfs.gebaeude_wohnungs_register,KML||https://tinyurl.com/yy7ya4g9/FR/2163_bdg_erw.kml" TargetMode="External"/><Relationship Id="rId970" Type="http://schemas.openxmlformats.org/officeDocument/2006/relationships/hyperlink" Target="https://map.geo.admin.ch/?zoom=13&amp;E=2587501.272&amp;N=1167802.403&amp;layers=ch.kantone.cadastralwebmap-farbe,ch.swisstopo.amtliches-strassenverzeichnis,ch.bfs.gebaeude_wohnungs_register,KML||https://tinyurl.com/yy7ya4g9/FR/2299_bdg_erw.kml" TargetMode="External"/><Relationship Id="rId1046" Type="http://schemas.openxmlformats.org/officeDocument/2006/relationships/hyperlink" Target="https://map.geo.admin.ch/?zoom=13&amp;E=2593073.171&amp;N=1189557.293&amp;layers=ch.kantone.cadastralwebmap-farbe,ch.swisstopo.amtliches-strassenverzeichnis,ch.bfs.gebaeude_wohnungs_register,KML||https://tinyurl.com/yy7ya4g9/FR/2308_bdg_erw.kml" TargetMode="External"/><Relationship Id="rId623" Type="http://schemas.openxmlformats.org/officeDocument/2006/relationships/hyperlink" Target="https://map.geo.admin.ch/?zoom=13&amp;E=2569048.649&amp;N=1173860.569&amp;layers=ch.kantone.cadastralwebmap-farbe,ch.swisstopo.amtliches-strassenverzeichnis,ch.bfs.gebaeude_wohnungs_register,KML||https://tinyurl.com/yy7ya4g9/FR/2236_bdg_erw.kml" TargetMode="External"/><Relationship Id="rId830" Type="http://schemas.openxmlformats.org/officeDocument/2006/relationships/hyperlink" Target="https://map.geo.admin.ch/?zoom=13&amp;E=2575398.097&amp;N=1197171.137&amp;layers=ch.kantone.cadastralwebmap-farbe,ch.swisstopo.amtliches-strassenverzeichnis,ch.bfs.gebaeude_wohnungs_register,KML||https://tinyurl.com/yy7ya4g9/FR/2275_bdg_erw.kml" TargetMode="External"/><Relationship Id="rId928" Type="http://schemas.openxmlformats.org/officeDocument/2006/relationships/hyperlink" Target="https://map.geo.admin.ch/?zoom=13&amp;E=2587481.137&amp;N=1167847.735&amp;layers=ch.kantone.cadastralwebmap-farbe,ch.swisstopo.amtliches-strassenverzeichnis,ch.bfs.gebaeude_wohnungs_register,KML||https://tinyurl.com/yy7ya4g9/FR/2299_bdg_erw.kml" TargetMode="External"/><Relationship Id="rId57" Type="http://schemas.openxmlformats.org/officeDocument/2006/relationships/hyperlink" Target="https://map.geo.admin.ch/?zoom=13&amp;E=2555469.849&amp;N=1188979.954&amp;layers=ch.kantone.cadastralwebmap-farbe,ch.swisstopo.amtliches-strassenverzeichnis,ch.bfs.gebaeude_wohnungs_register,KML||https://tinyurl.com/yy7ya4g9/FR/2054_bdg_erw.kml" TargetMode="External"/><Relationship Id="rId262" Type="http://schemas.openxmlformats.org/officeDocument/2006/relationships/hyperlink" Target="https://map.geo.admin.ch/?zoom=13&amp;E=2572840.526&amp;N=1154561.938&amp;layers=ch.kantone.cadastralwebmap-farbe,ch.swisstopo.amtliches-strassenverzeichnis,ch.bfs.gebaeude_wohnungs_register,KML||https://tinyurl.com/yy7ya4g9/FR/2134_bdg_erw.kml" TargetMode="External"/><Relationship Id="rId567" Type="http://schemas.openxmlformats.org/officeDocument/2006/relationships/hyperlink" Target="https://map.geo.admin.ch/?zoom=13&amp;E=2573482.117&amp;N=1179022.285&amp;layers=ch.kantone.cadastralwebmap-farbe,ch.swisstopo.amtliches-strassenverzeichnis,ch.bfs.gebaeude_wohnungs_register,KML||https://tinyurl.com/yy7ya4g9/FR/2233_bdg_erw.kml" TargetMode="External"/><Relationship Id="rId1113" Type="http://schemas.openxmlformats.org/officeDocument/2006/relationships/hyperlink" Target="https://map.geo.admin.ch/?zoom=13&amp;E=2558842.302&amp;N=1151703.591&amp;layers=ch.kantone.cadastralwebmap-farbe,ch.swisstopo.amtliches-strassenverzeichnis,ch.bfs.gebaeude_wohnungs_register,KML||https://tinyurl.com/yy7ya4g9/FR/2325_bdg_erw.kml" TargetMode="External"/><Relationship Id="rId122" Type="http://schemas.openxmlformats.org/officeDocument/2006/relationships/hyperlink" Target="https://map.geo.admin.ch/?zoom=13&amp;E=2565919.456&amp;N=1175486.474&amp;layers=ch.kantone.cadastralwebmap-farbe,ch.swisstopo.amtliches-strassenverzeichnis,ch.bfs.gebaeude_wohnungs_register,KML||https://tinyurl.com/yy7ya4g9/FR/2114_bdg_erw.kml" TargetMode="External"/><Relationship Id="rId774" Type="http://schemas.openxmlformats.org/officeDocument/2006/relationships/hyperlink" Target="https://map.geo.admin.ch/?zoom=13&amp;E=2574651.569&amp;N=1196832.908&amp;layers=ch.kantone.cadastralwebmap-farbe,ch.swisstopo.amtliches-strassenverzeichnis,ch.bfs.gebaeude_wohnungs_register,KML||https://tinyurl.com/yy7ya4g9/FR/2271_bdg_erw.kml" TargetMode="External"/><Relationship Id="rId981" Type="http://schemas.openxmlformats.org/officeDocument/2006/relationships/hyperlink" Target="https://map.geo.admin.ch/?zoom=13&amp;E=2587557.907&amp;N=1167753.305&amp;layers=ch.kantone.cadastralwebmap-farbe,ch.swisstopo.amtliches-strassenverzeichnis,ch.bfs.gebaeude_wohnungs_register,KML||https://tinyurl.com/yy7ya4g9/FR/2299_bdg_erw.kml" TargetMode="External"/><Relationship Id="rId1057" Type="http://schemas.openxmlformats.org/officeDocument/2006/relationships/hyperlink" Target="https://map.geo.admin.ch/?zoom=13&amp;E=2592858.684&amp;N=1192703.465&amp;layers=ch.kantone.cadastralwebmap-farbe,ch.swisstopo.amtliches-strassenverzeichnis,ch.bfs.gebaeude_wohnungs_register,KML||https://tinyurl.com/yy7ya4g9/FR/2308_bdg_erw.kml" TargetMode="External"/><Relationship Id="rId427" Type="http://schemas.openxmlformats.org/officeDocument/2006/relationships/hyperlink" Target="https://map.geo.admin.ch/?zoom=13&amp;E=2580092.101&amp;N=1166253.825&amp;layers=ch.kantone.cadastralwebmap-farbe,ch.swisstopo.amtliches-strassenverzeichnis,ch.bfs.gebaeude_wohnungs_register,KML||https://tinyurl.com/yy7ya4g9/FR/2163_bdg_erw.kml" TargetMode="External"/><Relationship Id="rId634" Type="http://schemas.openxmlformats.org/officeDocument/2006/relationships/hyperlink" Target="https://map.geo.admin.ch/?zoom=13&amp;E=2568739.741&amp;N=1183725.328&amp;layers=ch.kantone.cadastralwebmap-farbe,ch.swisstopo.amtliches-strassenverzeichnis,ch.bfs.gebaeude_wohnungs_register,KML||https://tinyurl.com/yy7ya4g9/FR/2237_bdg_erw.kml" TargetMode="External"/><Relationship Id="rId841" Type="http://schemas.openxmlformats.org/officeDocument/2006/relationships/hyperlink" Target="https://map.geo.admin.ch/?zoom=13&amp;E=2580813.579&amp;N=1200342.857&amp;layers=ch.kantone.cadastralwebmap-farbe,ch.swisstopo.amtliches-strassenverzeichnis,ch.bfs.gebaeude_wohnungs_register,KML||https://tinyurl.com/yy7ya4g9/FR/2276_bdg_erw.kml" TargetMode="External"/><Relationship Id="rId273" Type="http://schemas.openxmlformats.org/officeDocument/2006/relationships/hyperlink" Target="https://map.geo.admin.ch/?zoom=13&amp;E=2572504.881&amp;N=1158911.023&amp;layers=ch.kantone.cadastralwebmap-farbe,ch.swisstopo.amtliches-strassenverzeichnis,ch.bfs.gebaeude_wohnungs_register,KML||https://tinyurl.com/yy7ya4g9/FR/2135_bdg_erw.kml" TargetMode="External"/><Relationship Id="rId480" Type="http://schemas.openxmlformats.org/officeDocument/2006/relationships/hyperlink" Target="https://map.geo.admin.ch/?zoom=13&amp;E=2579992.221&amp;N=1184503.591&amp;layers=ch.kantone.cadastralwebmap-farbe,ch.swisstopo.amtliches-strassenverzeichnis,ch.bfs.gebaeude_wohnungs_register,KML||https://tinyurl.com/yy7ya4g9/FR/2196_bdg_erw.kml" TargetMode="External"/><Relationship Id="rId701" Type="http://schemas.openxmlformats.org/officeDocument/2006/relationships/hyperlink" Target="https://map.geo.admin.ch/?zoom=13&amp;E=2581076.48&amp;N=1195142.196&amp;layers=ch.kantone.cadastralwebmap-farbe,ch.swisstopo.amtliches-strassenverzeichnis,ch.bfs.gebaeude_wohnungs_register,KML||https://tinyurl.com/yy7ya4g9/FR/2262_bdg_erw.kml" TargetMode="External"/><Relationship Id="rId939" Type="http://schemas.openxmlformats.org/officeDocument/2006/relationships/hyperlink" Target="https://map.geo.admin.ch/?zoom=13&amp;E=2587563.916&amp;N=1167775.273&amp;layers=ch.kantone.cadastralwebmap-farbe,ch.swisstopo.amtliches-strassenverzeichnis,ch.bfs.gebaeude_wohnungs_register,KML||https://tinyurl.com/yy7ya4g9/FR/2299_bdg_erw.kml" TargetMode="External"/><Relationship Id="rId1124" Type="http://schemas.openxmlformats.org/officeDocument/2006/relationships/hyperlink" Target="https://map.geo.admin.ch/?zoom=13&amp;E=2553251.189&amp;N=1152470.056&amp;layers=ch.kantone.cadastralwebmap-farbe,ch.swisstopo.amtliches-strassenverzeichnis,ch.bfs.gebaeude_wohnungs_register,KML||https://tinyurl.com/yy7ya4g9/FR/2328_bdg_erw.kml" TargetMode="External"/><Relationship Id="rId68" Type="http://schemas.openxmlformats.org/officeDocument/2006/relationships/hyperlink" Target="https://map.geo.admin.ch/?zoom=13&amp;E=2550314.232&amp;N=1182583.091&amp;layers=ch.kantone.cadastralwebmap-farbe,ch.swisstopo.amtliches-strassenverzeichnis,ch.bfs.gebaeude_wohnungs_register,KML||https://tinyurl.com/yy7ya4g9/FR/2054_bdg_erw.kml" TargetMode="External"/><Relationship Id="rId133" Type="http://schemas.openxmlformats.org/officeDocument/2006/relationships/hyperlink" Target="https://map.geo.admin.ch/?zoom=13&amp;E=2570851.478&amp;N=1152719.723&amp;layers=ch.kantone.cadastralwebmap-farbe,ch.swisstopo.amtliches-strassenverzeichnis,ch.bfs.gebaeude_wohnungs_register,KML||https://tinyurl.com/yy7ya4g9/FR/2121_bdg_erw.kml" TargetMode="External"/><Relationship Id="rId340" Type="http://schemas.openxmlformats.org/officeDocument/2006/relationships/hyperlink" Target="https://map.geo.admin.ch/?zoom=13&amp;E=2570046.795&amp;N=1165593.17&amp;layers=ch.kantone.cadastralwebmap-farbe,ch.swisstopo.amtliches-strassenverzeichnis,ch.bfs.gebaeude_wohnungs_register,KML||https://tinyurl.com/yy7ya4g9/FR/2148_bdg_erw.kml" TargetMode="External"/><Relationship Id="rId578" Type="http://schemas.openxmlformats.org/officeDocument/2006/relationships/hyperlink" Target="https://map.geo.admin.ch/?zoom=13&amp;E=2572515.052&amp;N=1178187.193&amp;layers=ch.kantone.cadastralwebmap-farbe,ch.swisstopo.amtliches-strassenverzeichnis,ch.bfs.gebaeude_wohnungs_register,KML||https://tinyurl.com/yy7ya4g9/FR/2233_bdg_erw.kml" TargetMode="External"/><Relationship Id="rId785" Type="http://schemas.openxmlformats.org/officeDocument/2006/relationships/hyperlink" Target="https://map.geo.admin.ch/?zoom=13&amp;E=2571518.049&amp;N=1188985.913&amp;layers=ch.kantone.cadastralwebmap-farbe,ch.swisstopo.amtliches-strassenverzeichnis,ch.bfs.gebaeude_wohnungs_register,KML||https://tinyurl.com/yy7ya4g9/FR/2272_bdg_erw.kml" TargetMode="External"/><Relationship Id="rId992" Type="http://schemas.openxmlformats.org/officeDocument/2006/relationships/hyperlink" Target="https://map.geo.admin.ch/?zoom=13&amp;E=2587390.381&amp;N=1176060.132&amp;layers=ch.kantone.cadastralwebmap-farbe,ch.swisstopo.amtliches-strassenverzeichnis,ch.bfs.gebaeude_wohnungs_register,KML||https://tinyurl.com/yy7ya4g9/FR/2299_bdg_erw.kml" TargetMode="External"/><Relationship Id="rId200" Type="http://schemas.openxmlformats.org/officeDocument/2006/relationships/hyperlink" Target="https://map.geo.admin.ch/?zoom=13&amp;E=2570230.509&amp;N=1162206.388&amp;layers=ch.kantone.cadastralwebmap-farbe,ch.swisstopo.amtliches-strassenverzeichnis,ch.bfs.gebaeude_wohnungs_register,KML||https://tinyurl.com/yy7ya4g9/FR/2125_bdg_erw.kml" TargetMode="External"/><Relationship Id="rId438" Type="http://schemas.openxmlformats.org/officeDocument/2006/relationships/hyperlink" Target="https://map.geo.admin.ch/?zoom=13&amp;E=2569308.257&amp;N=1178017.405&amp;layers=ch.kantone.cadastralwebmap-farbe,ch.swisstopo.amtliches-strassenverzeichnis,ch.bfs.gebaeude_wohnungs_register,KML||https://tinyurl.com/yy7ya4g9/FR/2186_bdg_erw.kml" TargetMode="External"/><Relationship Id="rId645" Type="http://schemas.openxmlformats.org/officeDocument/2006/relationships/hyperlink" Target="https://map.geo.admin.ch/?zoom=13&amp;E=2576620.273&amp;N=1190983.372&amp;layers=ch.kantone.cadastralwebmap-farbe,ch.swisstopo.amtliches-strassenverzeichnis,ch.bfs.gebaeude_wohnungs_register,KML||https://tinyurl.com/yy7ya4g9/FR/2254_bdg_erw.kml" TargetMode="External"/><Relationship Id="rId852" Type="http://schemas.openxmlformats.org/officeDocument/2006/relationships/hyperlink" Target="https://map.geo.admin.ch/?zoom=13&amp;E=2573258.402&amp;N=1199868.807&amp;layers=ch.kantone.cadastralwebmap-farbe,ch.swisstopo.amtliches-strassenverzeichnis,ch.bfs.gebaeude_wohnungs_register,KML||https://tinyurl.com/yy7ya4g9/FR/2284_bdg_erw.kml" TargetMode="External"/><Relationship Id="rId1068" Type="http://schemas.openxmlformats.org/officeDocument/2006/relationships/hyperlink" Target="https://map.geo.admin.ch/?zoom=13&amp;E=2587512.971&amp;N=1191560.197&amp;layers=ch.kantone.cadastralwebmap-farbe,ch.swisstopo.amtliches-strassenverzeichnis,ch.bfs.gebaeude_wohnungs_register,KML||https://tinyurl.com/yy7ya4g9/FR/2309_bdg_erw.kml" TargetMode="External"/><Relationship Id="rId284" Type="http://schemas.openxmlformats.org/officeDocument/2006/relationships/hyperlink" Target="https://map.geo.admin.ch/?zoom=13&amp;E=2572709.868&amp;N=1159955.476&amp;layers=ch.kantone.cadastralwebmap-farbe,ch.swisstopo.amtliches-strassenverzeichnis,ch.bfs.gebaeude_wohnungs_register,KML||https://tinyurl.com/yy7ya4g9/FR/2135_bdg_erw.kml" TargetMode="External"/><Relationship Id="rId491" Type="http://schemas.openxmlformats.org/officeDocument/2006/relationships/hyperlink" Target="https://map.geo.admin.ch/?zoom=13&amp;E=2576300.122&amp;N=1184666.271&amp;layers=ch.kantone.cadastralwebmap-farbe,ch.swisstopo.amtliches-strassenverzeichnis,ch.bfs.gebaeude_wohnungs_register,KML||https://tinyurl.com/yy7ya4g9/FR/2197_bdg_erw.kml" TargetMode="External"/><Relationship Id="rId505" Type="http://schemas.openxmlformats.org/officeDocument/2006/relationships/hyperlink" Target="https://map.geo.admin.ch/?zoom=13&amp;E=2570587.617&amp;N=1186532.789&amp;layers=ch.kantone.cadastralwebmap-farbe,ch.swisstopo.amtliches-strassenverzeichnis,ch.bfs.gebaeude_wohnungs_register,KML||https://tinyurl.com/yy7ya4g9/FR/2200_bdg_erw.kml" TargetMode="External"/><Relationship Id="rId712" Type="http://schemas.openxmlformats.org/officeDocument/2006/relationships/hyperlink" Target="https://map.geo.admin.ch/?zoom=13&amp;E=2578070.606&amp;N=1191930.696&amp;layers=ch.kantone.cadastralwebmap-farbe,ch.swisstopo.amtliches-strassenverzeichnis,ch.bfs.gebaeude_wohnungs_register,KML||https://tinyurl.com/yy7ya4g9/FR/2262_bdg_erw.kml" TargetMode="External"/><Relationship Id="rId1135" Type="http://schemas.openxmlformats.org/officeDocument/2006/relationships/hyperlink" Target="https://map.geo.admin.ch/?zoom=13&amp;E=2560895.726&amp;N=1158266.099&amp;layers=ch.kantone.cadastralwebmap-farbe,ch.swisstopo.amtliches-strassenverzeichnis,ch.bfs.gebaeude_wohnungs_register,KML||https://tinyurl.com/yy7ya4g9/FR/2336_bdg_erw.kml" TargetMode="External"/><Relationship Id="rId79" Type="http://schemas.openxmlformats.org/officeDocument/2006/relationships/hyperlink" Target="https://map.geo.admin.ch/?zoom=13&amp;E=2558953.195&amp;N=1171598.452&amp;layers=ch.kantone.cadastralwebmap-farbe,ch.swisstopo.amtliches-strassenverzeichnis,ch.bfs.gebaeude_wohnungs_register,KML||https://tinyurl.com/yy7ya4g9/FR/2063_bdg_erw.kml" TargetMode="External"/><Relationship Id="rId144" Type="http://schemas.openxmlformats.org/officeDocument/2006/relationships/hyperlink" Target="https://map.geo.admin.ch/?zoom=13&amp;E=2574319.334&amp;N=1160855.703&amp;layers=ch.kantone.cadastralwebmap-farbe,ch.swisstopo.amtliches-strassenverzeichnis,ch.bfs.gebaeude_wohnungs_register,KML||https://tinyurl.com/yy7ya4g9/FR/2124_bdg_erw.kml" TargetMode="External"/><Relationship Id="rId589" Type="http://schemas.openxmlformats.org/officeDocument/2006/relationships/hyperlink" Target="https://map.geo.admin.ch/?zoom=13&amp;E=2573809.357&amp;N=1179009.055&amp;layers=ch.kantone.cadastralwebmap-farbe,ch.swisstopo.amtliches-strassenverzeichnis,ch.bfs.gebaeude_wohnungs_register,KML||https://tinyurl.com/yy7ya4g9/FR/2233_bdg_erw.kml" TargetMode="External"/><Relationship Id="rId796" Type="http://schemas.openxmlformats.org/officeDocument/2006/relationships/hyperlink" Target="https://map.geo.admin.ch/?zoom=13&amp;E=2581938.763&amp;N=1199010.589&amp;layers=ch.kantone.cadastralwebmap-farbe,ch.swisstopo.amtliches-strassenverzeichnis,ch.bfs.gebaeude_wohnungs_register,KML||https://tinyurl.com/yy7ya4g9/FR/2275_bdg_erw.kml" TargetMode="External"/><Relationship Id="rId351" Type="http://schemas.openxmlformats.org/officeDocument/2006/relationships/hyperlink" Target="https://map.geo.admin.ch/?zoom=13&amp;E=2565574.116&amp;N=1164982.128&amp;layers=ch.kantone.cadastralwebmap-farbe,ch.swisstopo.amtliches-strassenverzeichnis,ch.bfs.gebaeude_wohnungs_register,KML||https://tinyurl.com/yy7ya4g9/FR/2152_bdg_erw.kml" TargetMode="External"/><Relationship Id="rId449" Type="http://schemas.openxmlformats.org/officeDocument/2006/relationships/hyperlink" Target="https://map.geo.admin.ch/?zoom=13&amp;E=2580203.648&amp;N=1183240.646&amp;layers=ch.kantone.cadastralwebmap-farbe,ch.swisstopo.amtliches-strassenverzeichnis,ch.bfs.gebaeude_wohnungs_register,KML||https://tinyurl.com/yy7ya4g9/FR/2196_bdg_erw.kml" TargetMode="External"/><Relationship Id="rId656" Type="http://schemas.openxmlformats.org/officeDocument/2006/relationships/hyperlink" Target="https://map.geo.admin.ch/?zoom=13&amp;E=2576701.925&amp;N=1190900.526&amp;layers=ch.kantone.cadastralwebmap-farbe,ch.swisstopo.amtliches-strassenverzeichnis,ch.bfs.gebaeude_wohnungs_register,KML||https://tinyurl.com/yy7ya4g9/FR/2254_bdg_erw.kml" TargetMode="External"/><Relationship Id="rId863" Type="http://schemas.openxmlformats.org/officeDocument/2006/relationships/hyperlink" Target="https://map.geo.admin.ch/?zoom=13&amp;E=2588238.666&amp;N=1177632.056&amp;layers=ch.kantone.cadastralwebmap-farbe,ch.swisstopo.amtliches-strassenverzeichnis,ch.bfs.gebaeude_wohnungs_register,KML||https://tinyurl.com/yy7ya4g9/FR/2292_bdg_erw.kml" TargetMode="External"/><Relationship Id="rId1079" Type="http://schemas.openxmlformats.org/officeDocument/2006/relationships/hyperlink" Target="https://map.geo.admin.ch/?zoom=13&amp;E=2587338.94&amp;N=1190806.162&amp;layers=ch.kantone.cadastralwebmap-farbe,ch.swisstopo.amtliches-strassenverzeichnis,ch.bfs.gebaeude_wohnungs_register,KML||https://tinyurl.com/yy7ya4g9/FR/2309_bdg_erw.kml" TargetMode="External"/><Relationship Id="rId211" Type="http://schemas.openxmlformats.org/officeDocument/2006/relationships/hyperlink" Target="https://map.geo.admin.ch/?zoom=13&amp;E=2569128.543&amp;N=1160024.586&amp;layers=ch.kantone.cadastralwebmap-farbe,ch.swisstopo.amtliches-strassenverzeichnis,ch.bfs.gebaeude_wohnungs_register,KML||https://tinyurl.com/yy7ya4g9/FR/2125_bdg_erw.kml" TargetMode="External"/><Relationship Id="rId295" Type="http://schemas.openxmlformats.org/officeDocument/2006/relationships/hyperlink" Target="https://map.geo.admin.ch/?zoom=13&amp;E=2584633.133&amp;N=1160966.879&amp;layers=ch.kantone.cadastralwebmap-farbe,ch.swisstopo.amtliches-strassenverzeichnis,ch.bfs.gebaeude_wohnungs_register,KML||https://tinyurl.com/yy7ya4g9/FR/2138_bdg_erw.kml" TargetMode="External"/><Relationship Id="rId309" Type="http://schemas.openxmlformats.org/officeDocument/2006/relationships/hyperlink" Target="https://map.geo.admin.ch/?zoom=13&amp;E=2572930.565&amp;N=1163786.363&amp;layers=ch.kantone.cadastralwebmap-farbe,ch.swisstopo.amtliches-strassenverzeichnis,ch.bfs.gebaeude_wohnungs_register,KML||https://tinyurl.com/yy7ya4g9/FR/2143_bdg_erw.kml" TargetMode="External"/><Relationship Id="rId516" Type="http://schemas.openxmlformats.org/officeDocument/2006/relationships/hyperlink" Target="https://map.geo.admin.ch/?zoom=13&amp;E=2571409.534&amp;N=1179540.492&amp;layers=ch.kantone.cadastralwebmap-farbe,ch.swisstopo.amtliches-strassenverzeichnis,ch.bfs.gebaeude_wohnungs_register,KML||https://tinyurl.com/yy7ya4g9/FR/2211_bdg_erw.kml" TargetMode="External"/><Relationship Id="rId723" Type="http://schemas.openxmlformats.org/officeDocument/2006/relationships/hyperlink" Target="https://map.geo.admin.ch/?zoom=13&amp;E=2576947.367&amp;N=1192190.073&amp;layers=ch.kantone.cadastralwebmap-farbe,ch.swisstopo.amtliches-strassenverzeichnis,ch.bfs.gebaeude_wohnungs_register,KML||https://tinyurl.com/yy7ya4g9/FR/2262_bdg_erw.kml" TargetMode="External"/><Relationship Id="rId930" Type="http://schemas.openxmlformats.org/officeDocument/2006/relationships/hyperlink" Target="https://map.geo.admin.ch/?zoom=13&amp;E=2587375.623&amp;N=1167875.569&amp;layers=ch.kantone.cadastralwebmap-farbe,ch.swisstopo.amtliches-strassenverzeichnis,ch.bfs.gebaeude_wohnungs_register,KML||https://tinyurl.com/yy7ya4g9/FR/2299_bdg_erw.kml" TargetMode="External"/><Relationship Id="rId1006" Type="http://schemas.openxmlformats.org/officeDocument/2006/relationships/hyperlink" Target="https://map.geo.admin.ch/?zoom=13&amp;E=2583035.17&amp;N=1182750.999&amp;layers=ch.kantone.cadastralwebmap-farbe,ch.swisstopo.amtliches-strassenverzeichnis,ch.bfs.gebaeude_wohnungs_register,KML||https://tinyurl.com/yy7ya4g9/FR/2304_bdg_erw.kml" TargetMode="External"/><Relationship Id="rId155" Type="http://schemas.openxmlformats.org/officeDocument/2006/relationships/hyperlink" Target="https://map.geo.admin.ch/?zoom=13&amp;E=2570772.417&amp;N=1162706.704&amp;layers=ch.kantone.cadastralwebmap-farbe,ch.swisstopo.amtliches-strassenverzeichnis,ch.bfs.gebaeude_wohnungs_register,KML||https://tinyurl.com/yy7ya4g9/FR/2125_bdg_erw.kml" TargetMode="External"/><Relationship Id="rId362" Type="http://schemas.openxmlformats.org/officeDocument/2006/relationships/hyperlink" Target="https://map.geo.admin.ch/?zoom=13&amp;E=2567790.817&amp;N=1164440.98&amp;layers=ch.kantone.cadastralwebmap-farbe,ch.swisstopo.amtliches-strassenverzeichnis,ch.bfs.gebaeude_wohnungs_register,KML||https://tinyurl.com/yy7ya4g9/FR/2155_bdg_erw.kml" TargetMode="External"/><Relationship Id="rId222" Type="http://schemas.openxmlformats.org/officeDocument/2006/relationships/hyperlink" Target="https://map.geo.admin.ch/?zoom=13&amp;E=2570214.831&amp;N=1162915.589&amp;layers=ch.kantone.cadastralwebmap-farbe,ch.swisstopo.amtliches-strassenverzeichnis,ch.bfs.gebaeude_wohnungs_register,KML||https://tinyurl.com/yy7ya4g9/FR/2125_bdg_erw.kml" TargetMode="External"/><Relationship Id="rId667" Type="http://schemas.openxmlformats.org/officeDocument/2006/relationships/hyperlink" Target="https://map.geo.admin.ch/?zoom=13&amp;E=2576221.009&amp;N=1190914.766&amp;layers=ch.kantone.cadastralwebmap-farbe,ch.swisstopo.amtliches-strassenverzeichnis,ch.bfs.gebaeude_wohnungs_register,KML||https://tinyurl.com/yy7ya4g9/FR/2254_bdg_erw.kml" TargetMode="External"/><Relationship Id="rId874" Type="http://schemas.openxmlformats.org/officeDocument/2006/relationships/hyperlink" Target="https://map.geo.admin.ch/?zoom=13&amp;E=2581087.191&amp;N=1188752.971&amp;layers=ch.kantone.cadastralwebmap-farbe,ch.swisstopo.amtliches-strassenverzeichnis,ch.bfs.gebaeude_wohnungs_register,KML||https://tinyurl.com/yy7ya4g9/FR/2293_bdg_erw.kml" TargetMode="External"/><Relationship Id="rId17" Type="http://schemas.openxmlformats.org/officeDocument/2006/relationships/hyperlink" Target="https://map.geo.admin.ch/?zoom=13&amp;E=2561286.205&amp;N=1194993.905&amp;layers=ch.kantone.cadastralwebmap-farbe,ch.swisstopo.amtliches-strassenverzeichnis,ch.bfs.gebaeude_wohnungs_register,KML||https://tinyurl.com/yy7ya4g9/FR/2022_bdg_erw.kml" TargetMode="External"/><Relationship Id="rId527" Type="http://schemas.openxmlformats.org/officeDocument/2006/relationships/hyperlink" Target="https://map.geo.admin.ch/?zoom=13&amp;E=2580683.034&amp;N=1179549.426&amp;layers=ch.kantone.cadastralwebmap-farbe,ch.swisstopo.amtliches-strassenverzeichnis,ch.bfs.gebaeude_wohnungs_register,KML||https://tinyurl.com/yy7ya4g9/FR/2216_bdg_erw.kml" TargetMode="External"/><Relationship Id="rId734" Type="http://schemas.openxmlformats.org/officeDocument/2006/relationships/hyperlink" Target="https://map.geo.admin.ch/?zoom=13&amp;E=2578796.939&amp;N=1192042.942&amp;layers=ch.kantone.cadastralwebmap-farbe,ch.swisstopo.amtliches-strassenverzeichnis,ch.bfs.gebaeude_wohnungs_register,KML||https://tinyurl.com/yy7ya4g9/FR/2262_bdg_erw.kml" TargetMode="External"/><Relationship Id="rId941" Type="http://schemas.openxmlformats.org/officeDocument/2006/relationships/hyperlink" Target="https://map.geo.admin.ch/?zoom=13&amp;E=2587435.176&amp;N=1167815.628&amp;layers=ch.kantone.cadastralwebmap-farbe,ch.swisstopo.amtliches-strassenverzeichnis,ch.bfs.gebaeude_wohnungs_register,KML||https://tinyurl.com/yy7ya4g9/FR/2299_bdg_erw.kml" TargetMode="External"/><Relationship Id="rId70" Type="http://schemas.openxmlformats.org/officeDocument/2006/relationships/hyperlink" Target="https://map.geo.admin.ch/?zoom=13&amp;E=2550627.318&amp;N=1185076.889&amp;layers=ch.kantone.cadastralwebmap-farbe,ch.swisstopo.amtliches-strassenverzeichnis,ch.bfs.gebaeude_wohnungs_register,KML||https://tinyurl.com/yy7ya4g9/FR/2055_bdg_erw.kml" TargetMode="External"/><Relationship Id="rId166" Type="http://schemas.openxmlformats.org/officeDocument/2006/relationships/hyperlink" Target="https://map.geo.admin.ch/?zoom=13&amp;E=2571076.251&amp;N=1162626.605&amp;layers=ch.kantone.cadastralwebmap-farbe,ch.swisstopo.amtliches-strassenverzeichnis,ch.bfs.gebaeude_wohnungs_register,KML||https://tinyurl.com/yy7ya4g9/FR/2125_bdg_erw.kml" TargetMode="External"/><Relationship Id="rId373" Type="http://schemas.openxmlformats.org/officeDocument/2006/relationships/hyperlink" Target="https://map.geo.admin.ch/?zoom=13&amp;E=2571538.706&amp;N=1157577.093&amp;layers=ch.kantone.cadastralwebmap-farbe,ch.swisstopo.amtliches-strassenverzeichnis,ch.bfs.gebaeude_wohnungs_register,KML||https://tinyurl.com/yy7ya4g9/FR/2162_bdg_erw.kml" TargetMode="External"/><Relationship Id="rId580" Type="http://schemas.openxmlformats.org/officeDocument/2006/relationships/hyperlink" Target="https://map.geo.admin.ch/?zoom=13&amp;E=2573687.758&amp;N=1179539.791&amp;layers=ch.kantone.cadastralwebmap-farbe,ch.swisstopo.amtliches-strassenverzeichnis,ch.bfs.gebaeude_wohnungs_register,KML||https://tinyurl.com/yy7ya4g9/FR/2233_bdg_erw.kml" TargetMode="External"/><Relationship Id="rId801" Type="http://schemas.openxmlformats.org/officeDocument/2006/relationships/hyperlink" Target="https://map.geo.admin.ch/?zoom=13&amp;E=2577448.638&amp;N=1198422.824&amp;layers=ch.kantone.cadastralwebmap-farbe,ch.swisstopo.amtliches-strassenverzeichnis,ch.bfs.gebaeude_wohnungs_register,KML||https://tinyurl.com/yy7ya4g9/FR/2275_bdg_erw.kml" TargetMode="External"/><Relationship Id="rId1017" Type="http://schemas.openxmlformats.org/officeDocument/2006/relationships/hyperlink" Target="https://map.geo.admin.ch/?zoom=13&amp;E=2586415.112&amp;N=1190061.789&amp;layers=ch.kantone.cadastralwebmap-farbe,ch.swisstopo.amtliches-strassenverzeichnis,ch.bfs.gebaeude_wohnungs_register,KML||https://tinyurl.com/yy7ya4g9/FR/2305_bdg_erw.kml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233" Type="http://schemas.openxmlformats.org/officeDocument/2006/relationships/hyperlink" Target="https://map.geo.admin.ch/?zoom=13&amp;E=2570279.709&amp;N=1163607.87&amp;layers=ch.kantone.cadastralwebmap-farbe,ch.swisstopo.amtliches-strassenverzeichnis,ch.bfs.gebaeude_wohnungs_register,KML||https://tinyurl.com/yy7ya4g9/FR/2125_bdg_erw.kml" TargetMode="External"/><Relationship Id="rId440" Type="http://schemas.openxmlformats.org/officeDocument/2006/relationships/hyperlink" Target="https://map.geo.admin.ch/?zoom=13&amp;E=2577908.434&amp;N=1184018.572&amp;layers=ch.kantone.cadastralwebmap-farbe,ch.swisstopo.amtliches-strassenverzeichnis,ch.bfs.gebaeude_wohnungs_register,KML||https://tinyurl.com/yy7ya4g9/FR/2196_bdg_erw.kml" TargetMode="External"/><Relationship Id="rId678" Type="http://schemas.openxmlformats.org/officeDocument/2006/relationships/hyperlink" Target="https://map.geo.admin.ch/?zoom=13&amp;E=2578298.868&amp;N=1191648.08&amp;layers=ch.kantone.cadastralwebmap-farbe,ch.swisstopo.amtliches-strassenverzeichnis,ch.bfs.gebaeude_wohnungs_register,KML||https://tinyurl.com/yy7ya4g9/FR/2262_bdg_erw.kml" TargetMode="External"/><Relationship Id="rId885" Type="http://schemas.openxmlformats.org/officeDocument/2006/relationships/hyperlink" Target="https://map.geo.admin.ch/?zoom=13&amp;E=2581494.128&amp;N=1188689.177&amp;layers=ch.kantone.cadastralwebmap-farbe,ch.swisstopo.amtliches-strassenverzeichnis,ch.bfs.gebaeude_wohnungs_register,KML||https://tinyurl.com/yy7ya4g9/FR/2293_bdg_erw.kml" TargetMode="External"/><Relationship Id="rId1070" Type="http://schemas.openxmlformats.org/officeDocument/2006/relationships/hyperlink" Target="https://map.geo.admin.ch/?zoom=13&amp;E=2588077.923&amp;N=1191536.82&amp;layers=ch.kantone.cadastralwebmap-farbe,ch.swisstopo.amtliches-strassenverzeichnis,ch.bfs.gebaeude_wohnungs_register,KML||https://tinyurl.com/yy7ya4g9/FR/2309_bdg_erw.kml" TargetMode="External"/><Relationship Id="rId28" Type="http://schemas.openxmlformats.org/officeDocument/2006/relationships/hyperlink" Target="https://map.geo.admin.ch/?zoom=13&amp;E=2564825.116&amp;N=1185003.63&amp;layers=ch.kantone.cadastralwebmap-farbe,ch.swisstopo.amtliches-strassenverzeichnis,ch.bfs.gebaeude_wohnungs_register,KML||https://tinyurl.com/yy7ya4g9/FR/2029_bdg_erw.kml" TargetMode="External"/><Relationship Id="rId300" Type="http://schemas.openxmlformats.org/officeDocument/2006/relationships/hyperlink" Target="https://map.geo.admin.ch/?zoom=13&amp;E=2570713.418&amp;N=1167019.433&amp;layers=ch.kantone.cadastralwebmap-farbe,ch.swisstopo.amtliches-strassenverzeichnis,ch.bfs.gebaeude_wohnungs_register,KML||https://tinyurl.com/yy7ya4g9/FR/2140_bdg_erw.kml" TargetMode="External"/><Relationship Id="rId538" Type="http://schemas.openxmlformats.org/officeDocument/2006/relationships/hyperlink" Target="https://map.geo.admin.ch/?zoom=13&amp;E=2576532.752&amp;N=1183042.712&amp;layers=ch.kantone.cadastralwebmap-farbe,ch.swisstopo.amtliches-strassenverzeichnis,ch.bfs.gebaeude_wohnungs_register,KML||https://tinyurl.com/yy7ya4g9/FR/2228_bdg_erw.kml" TargetMode="External"/><Relationship Id="rId745" Type="http://schemas.openxmlformats.org/officeDocument/2006/relationships/hyperlink" Target="https://map.geo.admin.ch/?zoom=13&amp;E=2581511.368&amp;N=1202586.514&amp;layers=ch.kantone.cadastralwebmap-farbe,ch.swisstopo.amtliches-strassenverzeichnis,ch.bfs.gebaeude_wohnungs_register,KML||https://tinyurl.com/yy7ya4g9/FR/2265_bdg_erw.kml" TargetMode="External"/><Relationship Id="rId952" Type="http://schemas.openxmlformats.org/officeDocument/2006/relationships/hyperlink" Target="https://map.geo.admin.ch/?zoom=13&amp;E=2588794.401&amp;N=1178305.184&amp;layers=ch.kantone.cadastralwebmap-farbe,ch.swisstopo.amtliches-strassenverzeichnis,ch.bfs.gebaeude_wohnungs_register,KML||https://tinyurl.com/yy7ya4g9/FR/2299_bdg_erw.kml" TargetMode="External"/><Relationship Id="rId81" Type="http://schemas.openxmlformats.org/officeDocument/2006/relationships/hyperlink" Target="https://map.geo.admin.ch/?zoom=13&amp;E=2561893.827&amp;N=1178013.299&amp;layers=ch.kantone.cadastralwebmap-farbe,ch.swisstopo.amtliches-strassenverzeichnis,ch.bfs.gebaeude_wohnungs_register,KML||https://tinyurl.com/yy7ya4g9/FR/2068_bdg_erw.kml" TargetMode="External"/><Relationship Id="rId177" Type="http://schemas.openxmlformats.org/officeDocument/2006/relationships/hyperlink" Target="https://map.geo.admin.ch/?zoom=13&amp;E=2571818.87&amp;N=1161792.77&amp;layers=ch.kantone.cadastralwebmap-farbe,ch.swisstopo.amtliches-strassenverzeichnis,ch.bfs.gebaeude_wohnungs_register,KML||https://tinyurl.com/yy7ya4g9/FR/2125_bdg_erw.kml" TargetMode="External"/><Relationship Id="rId384" Type="http://schemas.openxmlformats.org/officeDocument/2006/relationships/hyperlink" Target="https://map.geo.admin.ch/?zoom=13&amp;E=2574201.802&amp;N=1157930.945&amp;layers=ch.kantone.cadastralwebmap-farbe,ch.swisstopo.amtliches-strassenverzeichnis,ch.bfs.gebaeude_wohnungs_register,KML||https://tinyurl.com/yy7ya4g9/FR/2162_bdg_erw.kml" TargetMode="External"/><Relationship Id="rId591" Type="http://schemas.openxmlformats.org/officeDocument/2006/relationships/hyperlink" Target="https://map.geo.admin.ch/?zoom=13&amp;E=2573588.647&amp;N=1178654.318&amp;layers=ch.kantone.cadastralwebmap-farbe,ch.swisstopo.amtliches-strassenverzeichnis,ch.bfs.gebaeude_wohnungs_register,KML||https://tinyurl.com/yy7ya4g9/FR/2233_bdg_erw.kml" TargetMode="External"/><Relationship Id="rId605" Type="http://schemas.openxmlformats.org/officeDocument/2006/relationships/hyperlink" Target="https://map.geo.admin.ch/?zoom=13&amp;E=2575360.099&amp;N=1187026.265&amp;layers=ch.kantone.cadastralwebmap-farbe,ch.swisstopo.amtliches-strassenverzeichnis,ch.bfs.gebaeude_wohnungs_register,KML||https://tinyurl.com/yy7ya4g9/FR/2235_bdg_erw.kml" TargetMode="External"/><Relationship Id="rId812" Type="http://schemas.openxmlformats.org/officeDocument/2006/relationships/hyperlink" Target="https://map.geo.admin.ch/?zoom=13&amp;E=2578133.424&amp;N=1195742.379&amp;layers=ch.kantone.cadastralwebmap-farbe,ch.swisstopo.amtliches-strassenverzeichnis,ch.bfs.gebaeude_wohnungs_register,KML||https://tinyurl.com/yy7ya4g9/FR/2275_bdg_erw.kml" TargetMode="External"/><Relationship Id="rId1028" Type="http://schemas.openxmlformats.org/officeDocument/2006/relationships/hyperlink" Target="https://map.geo.admin.ch/?zoom=13&amp;E=2580699.982&amp;N=1183697.023&amp;layers=ch.kantone.cadastralwebmap-farbe,ch.swisstopo.amtliches-strassenverzeichnis,ch.bfs.gebaeude_wohnungs_register,KML||https://tinyurl.com/yy7ya4g9/FR/2306_bdg_erw.kml" TargetMode="External"/><Relationship Id="rId244" Type="http://schemas.openxmlformats.org/officeDocument/2006/relationships/hyperlink" Target="https://map.geo.admin.ch/?zoom=13&amp;E=2574303.324&amp;N=1167449.482&amp;layers=ch.kantone.cadastralwebmap-farbe,ch.swisstopo.amtliches-strassenverzeichnis,ch.bfs.gebaeude_wohnungs_register,KML||https://tinyurl.com/yy7ya4g9/FR/2129_bdg_erw.kml" TargetMode="External"/><Relationship Id="rId689" Type="http://schemas.openxmlformats.org/officeDocument/2006/relationships/hyperlink" Target="https://map.geo.admin.ch/?zoom=13&amp;E=2579696.732&amp;N=1193513.417&amp;layers=ch.kantone.cadastralwebmap-farbe,ch.swisstopo.amtliches-strassenverzeichnis,ch.bfs.gebaeude_wohnungs_register,KML||https://tinyurl.com/yy7ya4g9/FR/2262_bdg_erw.kml" TargetMode="External"/><Relationship Id="rId896" Type="http://schemas.openxmlformats.org/officeDocument/2006/relationships/hyperlink" Target="https://map.geo.admin.ch/?zoom=13&amp;E=2580884.012&amp;N=1189468.857&amp;layers=ch.kantone.cadastralwebmap-farbe,ch.swisstopo.amtliches-strassenverzeichnis,ch.bfs.gebaeude_wohnungs_register,KML||https://tinyurl.com/yy7ya4g9/FR/2293_bdg_erw.kml" TargetMode="External"/><Relationship Id="rId1081" Type="http://schemas.openxmlformats.org/officeDocument/2006/relationships/hyperlink" Target="https://map.geo.admin.ch/?zoom=13&amp;E=2587829.281&amp;N=1191462.031&amp;layers=ch.kantone.cadastralwebmap-farbe,ch.swisstopo.amtliches-strassenverzeichnis,ch.bfs.gebaeude_wohnungs_register,KML||https://tinyurl.com/yy7ya4g9/FR/2309_bdg_erw.kml" TargetMode="External"/><Relationship Id="rId39" Type="http://schemas.openxmlformats.org/officeDocument/2006/relationships/hyperlink" Target="https://map.geo.admin.ch/?zoom=13&amp;E=2564824.324&amp;N=1194445.132&amp;layers=ch.kantone.cadastralwebmap-farbe,ch.swisstopo.amtliches-strassenverzeichnis,ch.bfs.gebaeude_wohnungs_register,KML||https://tinyurl.com/yy7ya4g9/FR/2041_bdg_erw.kml" TargetMode="External"/><Relationship Id="rId451" Type="http://schemas.openxmlformats.org/officeDocument/2006/relationships/hyperlink" Target="https://map.geo.admin.ch/?zoom=13&amp;E=2577863.087&amp;N=1182729.871&amp;layers=ch.kantone.cadastralwebmap-farbe,ch.swisstopo.amtliches-strassenverzeichnis,ch.bfs.gebaeude_wohnungs_register,KML||https://tinyurl.com/yy7ya4g9/FR/2196_bdg_erw.kml" TargetMode="External"/><Relationship Id="rId549" Type="http://schemas.openxmlformats.org/officeDocument/2006/relationships/hyperlink" Target="https://map.geo.admin.ch/?zoom=13&amp;E=2575757.289&amp;N=1182873.518&amp;layers=ch.kantone.cadastralwebmap-farbe,ch.swisstopo.amtliches-strassenverzeichnis,ch.bfs.gebaeude_wohnungs_register,KML||https://tinyurl.com/yy7ya4g9/FR/2228_bdg_erw.kml" TargetMode="External"/><Relationship Id="rId756" Type="http://schemas.openxmlformats.org/officeDocument/2006/relationships/hyperlink" Target="https://map.geo.admin.ch/?zoom=13&amp;E=2581225.561&amp;N=1203060.61&amp;layers=ch.kantone.cadastralwebmap-farbe,ch.swisstopo.amtliches-strassenverzeichnis,ch.bfs.gebaeude_wohnungs_register,KML||https://tinyurl.com/yy7ya4g9/FR/2265_bdg_erw.kml" TargetMode="External"/><Relationship Id="rId104" Type="http://schemas.openxmlformats.org/officeDocument/2006/relationships/hyperlink" Target="https://map.geo.admin.ch/?zoom=13&amp;E=2552331.868&amp;N=1163618.326&amp;layers=ch.kantone.cadastralwebmap-farbe,ch.swisstopo.amtliches-strassenverzeichnis,ch.bfs.gebaeude_wohnungs_register,KML||https://tinyurl.com/yy7ya4g9/FR/2097_bdg_erw.kml" TargetMode="External"/><Relationship Id="rId188" Type="http://schemas.openxmlformats.org/officeDocument/2006/relationships/hyperlink" Target="https://map.geo.admin.ch/?zoom=13&amp;E=2571661.158&amp;N=1161836.527&amp;layers=ch.kantone.cadastralwebmap-farbe,ch.swisstopo.amtliches-strassenverzeichnis,ch.bfs.gebaeude_wohnungs_register,KML||https://tinyurl.com/yy7ya4g9/FR/2125_bdg_erw.kml" TargetMode="External"/><Relationship Id="rId311" Type="http://schemas.openxmlformats.org/officeDocument/2006/relationships/hyperlink" Target="https://map.geo.admin.ch/?zoom=13&amp;E=2572724.033&amp;N=1163654.086&amp;layers=ch.kantone.cadastralwebmap-farbe,ch.swisstopo.amtliches-strassenverzeichnis,ch.bfs.gebaeude_wohnungs_register,KML||https://tinyurl.com/yy7ya4g9/FR/2143_bdg_erw.kml" TargetMode="External"/><Relationship Id="rId395" Type="http://schemas.openxmlformats.org/officeDocument/2006/relationships/hyperlink" Target="https://map.geo.admin.ch/?zoom=13&amp;E=2580637.541&amp;N=1165708.738&amp;layers=ch.kantone.cadastralwebmap-farbe,ch.swisstopo.amtliches-strassenverzeichnis,ch.bfs.gebaeude_wohnungs_register,KML||https://tinyurl.com/yy7ya4g9/FR/2163_bdg_erw.kml" TargetMode="External"/><Relationship Id="rId409" Type="http://schemas.openxmlformats.org/officeDocument/2006/relationships/hyperlink" Target="https://map.geo.admin.ch/?zoom=13&amp;E=2579106.263&amp;N=1164079.888&amp;layers=ch.kantone.cadastralwebmap-farbe,ch.swisstopo.amtliches-strassenverzeichnis,ch.bfs.gebaeude_wohnungs_register,KML||https://tinyurl.com/yy7ya4g9/FR/2163_bdg_erw.kml" TargetMode="External"/><Relationship Id="rId963" Type="http://schemas.openxmlformats.org/officeDocument/2006/relationships/hyperlink" Target="https://map.geo.admin.ch/?zoom=13&amp;E=2587421.61&amp;N=1167828.123&amp;layers=ch.kantone.cadastralwebmap-farbe,ch.swisstopo.amtliches-strassenverzeichnis,ch.bfs.gebaeude_wohnungs_register,KML||https://tinyurl.com/yy7ya4g9/FR/2299_bdg_erw.kml" TargetMode="External"/><Relationship Id="rId1039" Type="http://schemas.openxmlformats.org/officeDocument/2006/relationships/hyperlink" Target="https://map.geo.admin.ch/?zoom=13&amp;E=2584394.501&amp;N=1185817.282&amp;layers=ch.kantone.cadastralwebmap-farbe,ch.swisstopo.amtliches-strassenverzeichnis,ch.bfs.gebaeude_wohnungs_register,KML||https://tinyurl.com/yy7ya4g9/FR/2306_bdg_erw.kml" TargetMode="External"/><Relationship Id="rId92" Type="http://schemas.openxmlformats.org/officeDocument/2006/relationships/hyperlink" Target="https://map.geo.admin.ch/?zoom=13&amp;E=2560293.775&amp;N=1170995.985&amp;layers=ch.kantone.cadastralwebmap-farbe,ch.swisstopo.amtliches-strassenverzeichnis,ch.bfs.gebaeude_wohnungs_register,KML||https://tinyurl.com/yy7ya4g9/FR/2087_bdg_erw.kml" TargetMode="External"/><Relationship Id="rId616" Type="http://schemas.openxmlformats.org/officeDocument/2006/relationships/hyperlink" Target="https://map.geo.admin.ch/?zoom=13&amp;E=2574241.224&amp;N=1174239.313&amp;layers=ch.kantone.cadastralwebmap-farbe,ch.swisstopo.amtliches-strassenverzeichnis,ch.bfs.gebaeude_wohnungs_register,KML||https://tinyurl.com/yy7ya4g9/FR/2236_bdg_erw.kml" TargetMode="External"/><Relationship Id="rId823" Type="http://schemas.openxmlformats.org/officeDocument/2006/relationships/hyperlink" Target="https://map.geo.admin.ch/?zoom=13&amp;E=2578020.874&amp;N=1195404.613&amp;layers=ch.kantone.cadastralwebmap-farbe,ch.swisstopo.amtliches-strassenverzeichnis,ch.bfs.gebaeude_wohnungs_register,KML||https://tinyurl.com/yy7ya4g9/FR/2275_bdg_erw.kml" TargetMode="External"/><Relationship Id="rId255" Type="http://schemas.openxmlformats.org/officeDocument/2006/relationships/hyperlink" Target="https://map.geo.admin.ch/?zoom=13&amp;E=2572293.078&amp;N=1166340.142&amp;layers=ch.kantone.cadastralwebmap-farbe,ch.swisstopo.amtliches-strassenverzeichnis,ch.bfs.gebaeude_wohnungs_register,KML||https://tinyurl.com/yy7ya4g9/FR/2131_bdg_erw.kml" TargetMode="External"/><Relationship Id="rId462" Type="http://schemas.openxmlformats.org/officeDocument/2006/relationships/hyperlink" Target="https://map.geo.admin.ch/?zoom=13&amp;E=2577505.924&amp;N=1182423.101&amp;layers=ch.kantone.cadastralwebmap-farbe,ch.swisstopo.amtliches-strassenverzeichnis,ch.bfs.gebaeude_wohnungs_register,KML||https://tinyurl.com/yy7ya4g9/FR/2196_bdg_erw.kml" TargetMode="External"/><Relationship Id="rId1092" Type="http://schemas.openxmlformats.org/officeDocument/2006/relationships/hyperlink" Target="https://map.geo.admin.ch/?zoom=13&amp;E=2558505.8&amp;N=1152521.175&amp;layers=ch.kantone.cadastralwebmap-farbe,ch.swisstopo.amtliches-strassenverzeichnis,ch.bfs.gebaeude_wohnungs_register,KML||https://tinyurl.com/yy7ya4g9/FR/2325_bdg_erw.kml" TargetMode="External"/><Relationship Id="rId1106" Type="http://schemas.openxmlformats.org/officeDocument/2006/relationships/hyperlink" Target="https://map.geo.admin.ch/?zoom=13&amp;E=2559035.433&amp;N=1152134.105&amp;layers=ch.kantone.cadastralwebmap-farbe,ch.swisstopo.amtliches-strassenverzeichnis,ch.bfs.gebaeude_wohnungs_register,KML||https://tinyurl.com/yy7ya4g9/FR/2325_bdg_erw.kml" TargetMode="External"/><Relationship Id="rId115" Type="http://schemas.openxmlformats.org/officeDocument/2006/relationships/hyperlink" Target="https://map.geo.admin.ch/?zoom=13&amp;E=2554166.667&amp;N=1164596.015&amp;layers=ch.kantone.cadastralwebmap-farbe,ch.swisstopo.amtliches-strassenverzeichnis,ch.bfs.gebaeude_wohnungs_register,KML||https://tinyurl.com/yy7ya4g9/FR/2102_bdg_erw.kml" TargetMode="External"/><Relationship Id="rId322" Type="http://schemas.openxmlformats.org/officeDocument/2006/relationships/hyperlink" Target="https://map.geo.admin.ch/?zoom=13&amp;E=2569464.982&amp;N=1160793.622&amp;layers=ch.kantone.cadastralwebmap-farbe,ch.swisstopo.amtliches-strassenverzeichnis,ch.bfs.gebaeude_wohnungs_register,KML||https://tinyurl.com/yy7ya4g9/FR/2145_bdg_erw.kml" TargetMode="External"/><Relationship Id="rId767" Type="http://schemas.openxmlformats.org/officeDocument/2006/relationships/hyperlink" Target="https://map.geo.admin.ch/?zoom=13&amp;E=2581807.142&amp;N=1203345.291&amp;layers=ch.kantone.cadastralwebmap-farbe,ch.swisstopo.amtliches-strassenverzeichnis,ch.bfs.gebaeude_wohnungs_register,KML||https://tinyurl.com/yy7ya4g9/FR/2265_bdg_erw.kml" TargetMode="External"/><Relationship Id="rId974" Type="http://schemas.openxmlformats.org/officeDocument/2006/relationships/hyperlink" Target="https://map.geo.admin.ch/?zoom=13&amp;E=2587548.997&amp;N=1167782.386&amp;layers=ch.kantone.cadastralwebmap-farbe,ch.swisstopo.amtliches-strassenverzeichnis,ch.bfs.gebaeude_wohnungs_register,KML||https://tinyurl.com/yy7ya4g9/FR/2299_bdg_erw.kml" TargetMode="External"/><Relationship Id="rId199" Type="http://schemas.openxmlformats.org/officeDocument/2006/relationships/hyperlink" Target="https://map.geo.admin.ch/?zoom=13&amp;E=2570110.482&amp;N=1164761.454&amp;layers=ch.kantone.cadastralwebmap-farbe,ch.swisstopo.amtliches-strassenverzeichnis,ch.bfs.gebaeude_wohnungs_register,KML||https://tinyurl.com/yy7ya4g9/FR/2125_bdg_erw.kml" TargetMode="External"/><Relationship Id="rId627" Type="http://schemas.openxmlformats.org/officeDocument/2006/relationships/hyperlink" Target="https://map.geo.admin.ch/?zoom=13&amp;E=2569051.481&amp;N=1173897.177&amp;layers=ch.kantone.cadastralwebmap-farbe,ch.swisstopo.amtliches-strassenverzeichnis,ch.bfs.gebaeude_wohnungs_register,KML||https://tinyurl.com/yy7ya4g9/FR/2236_bdg_erw.kml" TargetMode="External"/><Relationship Id="rId834" Type="http://schemas.openxmlformats.org/officeDocument/2006/relationships/hyperlink" Target="https://map.geo.admin.ch/?zoom=13&amp;E=2578289.882&amp;N=1200006.326&amp;layers=ch.kantone.cadastralwebmap-farbe,ch.swisstopo.amtliches-strassenverzeichnis,ch.bfs.gebaeude_wohnungs_register,KML||https://tinyurl.com/yy7ya4g9/FR/2275_bdg_erw.kml" TargetMode="External"/><Relationship Id="rId266" Type="http://schemas.openxmlformats.org/officeDocument/2006/relationships/hyperlink" Target="https://map.geo.admin.ch/?zoom=13&amp;E=2572767.348&amp;N=1154125.107&amp;layers=ch.kantone.cadastralwebmap-farbe,ch.swisstopo.amtliches-strassenverzeichnis,ch.bfs.gebaeude_wohnungs_register,KML||https://tinyurl.com/yy7ya4g9/FR/2134_bdg_erw.kml" TargetMode="External"/><Relationship Id="rId473" Type="http://schemas.openxmlformats.org/officeDocument/2006/relationships/hyperlink" Target="https://map.geo.admin.ch/?zoom=13&amp;E=2577288.213&amp;N=1182688.789&amp;layers=ch.kantone.cadastralwebmap-farbe,ch.swisstopo.amtliches-strassenverzeichnis,ch.bfs.gebaeude_wohnungs_register,KML||https://tinyurl.com/yy7ya4g9/FR/2196_bdg_erw.kml" TargetMode="External"/><Relationship Id="rId680" Type="http://schemas.openxmlformats.org/officeDocument/2006/relationships/hyperlink" Target="https://map.geo.admin.ch/?zoom=13&amp;E=2579904.191&amp;N=1193230.728&amp;layers=ch.kantone.cadastralwebmap-farbe,ch.swisstopo.amtliches-strassenverzeichnis,ch.bfs.gebaeude_wohnungs_register,KML||https://tinyurl.com/yy7ya4g9/FR/2262_bdg_erw.kml" TargetMode="External"/><Relationship Id="rId901" Type="http://schemas.openxmlformats.org/officeDocument/2006/relationships/hyperlink" Target="https://map.geo.admin.ch/?zoom=13&amp;E=2582015.537&amp;N=1179112.351&amp;layers=ch.kantone.cadastralwebmap-farbe,ch.swisstopo.amtliches-strassenverzeichnis,ch.bfs.gebaeude_wohnungs_register,KML||https://tinyurl.com/yy7ya4g9/FR/2294_bdg_erw.kml" TargetMode="External"/><Relationship Id="rId1117" Type="http://schemas.openxmlformats.org/officeDocument/2006/relationships/hyperlink" Target="https://map.geo.admin.ch/?zoom=13&amp;E=2558269.633&amp;N=1152519.894&amp;layers=ch.kantone.cadastralwebmap-farbe,ch.swisstopo.amtliches-strassenverzeichnis,ch.bfs.gebaeude_wohnungs_register,KML||https://tinyurl.com/yy7ya4g9/FR/2325_bdg_erw.kml" TargetMode="External"/><Relationship Id="rId30" Type="http://schemas.openxmlformats.org/officeDocument/2006/relationships/hyperlink" Target="https://map.geo.admin.ch/?zoom=13&amp;E=2565527.029&amp;N=1193647.875&amp;layers=ch.kantone.cadastralwebmap-farbe,ch.swisstopo.amtliches-strassenverzeichnis,ch.bfs.gebaeude_wohnungs_register,KML||https://tinyurl.com/yy7ya4g9/FR/2041_bdg_erw.kml" TargetMode="External"/><Relationship Id="rId126" Type="http://schemas.openxmlformats.org/officeDocument/2006/relationships/hyperlink" Target="https://map.geo.admin.ch/?zoom=13&amp;E=2563338.933&amp;N=1174736.446&amp;layers=ch.kantone.cadastralwebmap-farbe,ch.swisstopo.amtliches-strassenverzeichnis,ch.bfs.gebaeude_wohnungs_register,KML||https://tinyurl.com/yy7ya4g9/FR/2117_bdg_erw.kml" TargetMode="External"/><Relationship Id="rId333" Type="http://schemas.openxmlformats.org/officeDocument/2006/relationships/hyperlink" Target="https://map.geo.admin.ch/?zoom=13&amp;E=2570418.811&amp;N=1165885.099&amp;layers=ch.kantone.cadastralwebmap-farbe,ch.swisstopo.amtliches-strassenverzeichnis,ch.bfs.gebaeude_wohnungs_register,KML||https://tinyurl.com/yy7ya4g9/FR/2148_bdg_erw.kml" TargetMode="External"/><Relationship Id="rId540" Type="http://schemas.openxmlformats.org/officeDocument/2006/relationships/hyperlink" Target="https://map.geo.admin.ch/?zoom=13&amp;E=2576930.148&amp;N=1183337.699&amp;layers=ch.kantone.cadastralwebmap-farbe,ch.swisstopo.amtliches-strassenverzeichnis,ch.bfs.gebaeude_wohnungs_register,KML||https://tinyurl.com/yy7ya4g9/FR/2228_bdg_erw.kml" TargetMode="External"/><Relationship Id="rId778" Type="http://schemas.openxmlformats.org/officeDocument/2006/relationships/hyperlink" Target="https://map.geo.admin.ch/?zoom=13&amp;E=2573273.11&amp;N=1190507.085&amp;layers=ch.kantone.cadastralwebmap-farbe,ch.swisstopo.amtliches-strassenverzeichnis,ch.bfs.gebaeude_wohnungs_register,KML||https://tinyurl.com/yy7ya4g9/FR/2272_bdg_erw.kml" TargetMode="External"/><Relationship Id="rId985" Type="http://schemas.openxmlformats.org/officeDocument/2006/relationships/hyperlink" Target="https://map.geo.admin.ch/?zoom=13&amp;E=2587450.065&amp;N=1167830.731&amp;layers=ch.kantone.cadastralwebmap-farbe,ch.swisstopo.amtliches-strassenverzeichnis,ch.bfs.gebaeude_wohnungs_register,KML||https://tinyurl.com/yy7ya4g9/FR/2299_bdg_erw.kml" TargetMode="External"/><Relationship Id="rId638" Type="http://schemas.openxmlformats.org/officeDocument/2006/relationships/hyperlink" Target="https://map.geo.admin.ch/?zoom=13&amp;E=2575439.878&amp;N=1194574.366&amp;layers=ch.kantone.cadastralwebmap-farbe,ch.swisstopo.amtliches-strassenverzeichnis,ch.bfs.gebaeude_wohnungs_register,KML||https://tinyurl.com/yy7ya4g9/FR/2250_bdg_erw.kml" TargetMode="External"/><Relationship Id="rId845" Type="http://schemas.openxmlformats.org/officeDocument/2006/relationships/hyperlink" Target="https://map.geo.admin.ch/?zoom=13&amp;E=2576965.619&amp;N=1202525.69&amp;layers=ch.kantone.cadastralwebmap-farbe,ch.swisstopo.amtliches-strassenverzeichnis,ch.bfs.gebaeude_wohnungs_register,KML||https://tinyurl.com/yy7ya4g9/FR/2284_bdg_erw.kml" TargetMode="External"/><Relationship Id="rId1030" Type="http://schemas.openxmlformats.org/officeDocument/2006/relationships/hyperlink" Target="https://map.geo.admin.ch/?zoom=13&amp;E=2583952.462&amp;N=1183632.544&amp;layers=ch.kantone.cadastralwebmap-farbe,ch.swisstopo.amtliches-strassenverzeichnis,ch.bfs.gebaeude_wohnungs_register,KML||https://tinyurl.com/yy7ya4g9/FR/2306_bdg_erw.kml" TargetMode="External"/><Relationship Id="rId277" Type="http://schemas.openxmlformats.org/officeDocument/2006/relationships/hyperlink" Target="https://map.geo.admin.ch/?zoom=13&amp;E=2572842.699&amp;N=1159620.663&amp;layers=ch.kantone.cadastralwebmap-farbe,ch.swisstopo.amtliches-strassenverzeichnis,ch.bfs.gebaeude_wohnungs_register,KML||https://tinyurl.com/yy7ya4g9/FR/2135_bdg_erw.kml" TargetMode="External"/><Relationship Id="rId400" Type="http://schemas.openxmlformats.org/officeDocument/2006/relationships/hyperlink" Target="https://map.geo.admin.ch/?zoom=13&amp;E=2578646.459&amp;N=1163308.271&amp;layers=ch.kantone.cadastralwebmap-farbe,ch.swisstopo.amtliches-strassenverzeichnis,ch.bfs.gebaeude_wohnungs_register,KML||https://tinyurl.com/yy7ya4g9/FR/2163_bdg_erw.kml" TargetMode="External"/><Relationship Id="rId484" Type="http://schemas.openxmlformats.org/officeDocument/2006/relationships/hyperlink" Target="https://map.geo.admin.ch/?zoom=13&amp;E=2580032.211&amp;N=1183893.733&amp;layers=ch.kantone.cadastralwebmap-farbe,ch.swisstopo.amtliches-strassenverzeichnis,ch.bfs.gebaeude_wohnungs_register,KML||https://tinyurl.com/yy7ya4g9/FR/2196_bdg_erw.kml" TargetMode="External"/><Relationship Id="rId705" Type="http://schemas.openxmlformats.org/officeDocument/2006/relationships/hyperlink" Target="https://map.geo.admin.ch/?zoom=13&amp;E=2578070.638&amp;N=1191917.843&amp;layers=ch.kantone.cadastralwebmap-farbe,ch.swisstopo.amtliches-strassenverzeichnis,ch.bfs.gebaeude_wohnungs_register,KML||https://tinyurl.com/yy7ya4g9/FR/2262_bdg_erw.kml" TargetMode="External"/><Relationship Id="rId1128" Type="http://schemas.openxmlformats.org/officeDocument/2006/relationships/hyperlink" Target="https://map.geo.admin.ch/?zoom=13&amp;E=2556972.625&amp;N=1152855.621&amp;layers=ch.kantone.cadastralwebmap-farbe,ch.swisstopo.amtliches-strassenverzeichnis,ch.bfs.gebaeude_wohnungs_register,KML||https://tinyurl.com/yy7ya4g9/FR/2333_bdg_erw.kml" TargetMode="External"/><Relationship Id="rId137" Type="http://schemas.openxmlformats.org/officeDocument/2006/relationships/hyperlink" Target="https://map.geo.admin.ch/?zoom=13&amp;E=2570835.247&amp;N=1151759.594&amp;layers=ch.kantone.cadastralwebmap-farbe,ch.swisstopo.amtliches-strassenverzeichnis,ch.bfs.gebaeude_wohnungs_register,KML||https://tinyurl.com/yy7ya4g9/FR/2121_bdg_erw.kml" TargetMode="External"/><Relationship Id="rId344" Type="http://schemas.openxmlformats.org/officeDocument/2006/relationships/hyperlink" Target="https://map.geo.admin.ch/?zoom=13&amp;E=2576729.37&amp;N=1171211.132&amp;layers=ch.kantone.cadastralwebmap-farbe,ch.swisstopo.amtliches-strassenverzeichnis,ch.bfs.gebaeude_wohnungs_register,KML||https://tinyurl.com/yy7ya4g9/FR/2149_bdg_erw.kml" TargetMode="External"/><Relationship Id="rId691" Type="http://schemas.openxmlformats.org/officeDocument/2006/relationships/hyperlink" Target="https://map.geo.admin.ch/?zoom=13&amp;E=2579805.88&amp;N=1193403.887&amp;layers=ch.kantone.cadastralwebmap-farbe,ch.swisstopo.amtliches-strassenverzeichnis,ch.bfs.gebaeude_wohnungs_register,KML||https://tinyurl.com/yy7ya4g9/FR/2262_bdg_erw.kml" TargetMode="External"/><Relationship Id="rId789" Type="http://schemas.openxmlformats.org/officeDocument/2006/relationships/hyperlink" Target="https://map.geo.admin.ch/?zoom=13&amp;E=2579128.232&amp;N=1194661.922&amp;layers=ch.kantone.cadastralwebmap-farbe,ch.swisstopo.amtliches-strassenverzeichnis,ch.bfs.gebaeude_wohnungs_register,KML||https://tinyurl.com/yy7ya4g9/FR/2275_bdg_erw.kml" TargetMode="External"/><Relationship Id="rId912" Type="http://schemas.openxmlformats.org/officeDocument/2006/relationships/hyperlink" Target="https://map.geo.admin.ch/?zoom=13&amp;E=2587425.652&amp;N=1167867.104&amp;layers=ch.kantone.cadastralwebmap-farbe,ch.swisstopo.amtliches-strassenverzeichnis,ch.bfs.gebaeude_wohnungs_register,KML||https://tinyurl.com/yy7ya4g9/FR/2299_bdg_erw.kml" TargetMode="External"/><Relationship Id="rId996" Type="http://schemas.openxmlformats.org/officeDocument/2006/relationships/hyperlink" Target="https://map.geo.admin.ch/?zoom=13&amp;E=2586537.823&amp;N=1176201.355&amp;layers=ch.kantone.cadastralwebmap-farbe,ch.swisstopo.amtliches-strassenverzeichnis,ch.bfs.gebaeude_wohnungs_register,KML||https://tinyurl.com/yy7ya4g9/FR/2300_bdg_erw.kml" TargetMode="External"/><Relationship Id="rId41" Type="http://schemas.openxmlformats.org/officeDocument/2006/relationships/hyperlink" Target="https://map.geo.admin.ch/?zoom=13&amp;E=2555695.902&amp;N=1177891.199&amp;layers=ch.kantone.cadastralwebmap-farbe,ch.swisstopo.amtliches-strassenverzeichnis,ch.bfs.gebaeude_wohnungs_register,KML||https://tinyurl.com/yy7ya4g9/FR/2044_bdg_erw.kml" TargetMode="External"/><Relationship Id="rId551" Type="http://schemas.openxmlformats.org/officeDocument/2006/relationships/hyperlink" Target="https://map.geo.admin.ch/?zoom=13&amp;E=2576519.854&amp;N=1182597.304&amp;layers=ch.kantone.cadastralwebmap-farbe,ch.swisstopo.amtliches-strassenverzeichnis,ch.bfs.gebaeude_wohnungs_register,KML||https://tinyurl.com/yy7ya4g9/FR/2228_bdg_erw.kml" TargetMode="External"/><Relationship Id="rId649" Type="http://schemas.openxmlformats.org/officeDocument/2006/relationships/hyperlink" Target="https://map.geo.admin.ch/?zoom=13&amp;E=2576330.993&amp;N=1190639.998&amp;layers=ch.kantone.cadastralwebmap-farbe,ch.swisstopo.amtliches-strassenverzeichnis,ch.bfs.gebaeude_wohnungs_register,KML||https://tinyurl.com/yy7ya4g9/FR/2254_bdg_erw.kml" TargetMode="External"/><Relationship Id="rId856" Type="http://schemas.openxmlformats.org/officeDocument/2006/relationships/hyperlink" Target="https://map.geo.admin.ch/?zoom=13&amp;E=2572387.463&amp;N=1199880.334&amp;layers=ch.kantone.cadastralwebmap-farbe,ch.swisstopo.amtliches-strassenverzeichnis,ch.bfs.gebaeude_wohnungs_register,KML||https://tinyurl.com/yy7ya4g9/FR/2284_bdg_erw.kml" TargetMode="External"/><Relationship Id="rId190" Type="http://schemas.openxmlformats.org/officeDocument/2006/relationships/hyperlink" Target="https://map.geo.admin.ch/?zoom=13&amp;E=2571673.293&amp;N=1161823.493&amp;layers=ch.kantone.cadastralwebmap-farbe,ch.swisstopo.amtliches-strassenverzeichnis,ch.bfs.gebaeude_wohnungs_register,KML||https://tinyurl.com/yy7ya4g9/FR/2125_bdg_erw.kml" TargetMode="External"/><Relationship Id="rId204" Type="http://schemas.openxmlformats.org/officeDocument/2006/relationships/hyperlink" Target="https://map.geo.admin.ch/?zoom=13&amp;E=2570630.548&amp;N=1163000.616&amp;layers=ch.kantone.cadastralwebmap-farbe,ch.swisstopo.amtliches-strassenverzeichnis,ch.bfs.gebaeude_wohnungs_register,KML||https://tinyurl.com/yy7ya4g9/FR/2125_bdg_erw.kml" TargetMode="External"/><Relationship Id="rId288" Type="http://schemas.openxmlformats.org/officeDocument/2006/relationships/hyperlink" Target="https://map.geo.admin.ch/?zoom=13&amp;E=2573575.05&amp;N=1159202.454&amp;layers=ch.kantone.cadastralwebmap-farbe,ch.swisstopo.amtliches-strassenverzeichnis,ch.bfs.gebaeude_wohnungs_register,KML||https://tinyurl.com/yy7ya4g9/FR/2135_bdg_erw.kml" TargetMode="External"/><Relationship Id="rId411" Type="http://schemas.openxmlformats.org/officeDocument/2006/relationships/hyperlink" Target="https://map.geo.admin.ch/?zoom=13&amp;E=2578974.782&amp;N=1164186.782&amp;layers=ch.kantone.cadastralwebmap-farbe,ch.swisstopo.amtliches-strassenverzeichnis,ch.bfs.gebaeude_wohnungs_register,KML||https://tinyurl.com/yy7ya4g9/FR/2163_bdg_erw.kml" TargetMode="External"/><Relationship Id="rId509" Type="http://schemas.openxmlformats.org/officeDocument/2006/relationships/hyperlink" Target="https://map.geo.admin.ch/?zoom=13&amp;E=2578573.041&amp;N=1181418.101&amp;layers=ch.kantone.cadastralwebmap-farbe,ch.swisstopo.amtliches-strassenverzeichnis,ch.bfs.gebaeude_wohnungs_register,KML||https://tinyurl.com/yy7ya4g9/FR/2206_bdg_erw.kml" TargetMode="External"/><Relationship Id="rId1041" Type="http://schemas.openxmlformats.org/officeDocument/2006/relationships/hyperlink" Target="https://map.geo.admin.ch/?zoom=13&amp;E=2581459.556&amp;N=1179693.953&amp;layers=ch.kantone.cadastralwebmap-farbe,ch.swisstopo.amtliches-strassenverzeichnis,ch.bfs.gebaeude_wohnungs_register,KML||https://tinyurl.com/yy7ya4g9/FR/2307_bdg_erw.kml" TargetMode="External"/><Relationship Id="rId1139" Type="http://schemas.openxmlformats.org/officeDocument/2006/relationships/hyperlink" Target="https://map.geo.admin.ch/?zoom=13&amp;E=2558643.976&amp;N=1157201.847&amp;layers=ch.kantone.cadastralwebmap-farbe,ch.swisstopo.amtliches-strassenverzeichnis,ch.bfs.gebaeude_wohnungs_register,KML||https://tinyurl.com/yy7ya4g9/FR/2336_bdg_erw.kml" TargetMode="External"/><Relationship Id="rId495" Type="http://schemas.openxmlformats.org/officeDocument/2006/relationships/hyperlink" Target="https://map.geo.admin.ch/?zoom=13&amp;E=2572183.518&amp;N=1186989.203&amp;layers=ch.kantone.cadastralwebmap-farbe,ch.swisstopo.amtliches-strassenverzeichnis,ch.bfs.gebaeude_wohnungs_register,KML||https://tinyurl.com/yy7ya4g9/FR/2200_bdg_erw.kml" TargetMode="External"/><Relationship Id="rId716" Type="http://schemas.openxmlformats.org/officeDocument/2006/relationships/hyperlink" Target="https://map.geo.admin.ch/?zoom=13&amp;E=2577731.241&amp;N=1193079.559&amp;layers=ch.kantone.cadastralwebmap-farbe,ch.swisstopo.amtliches-strassenverzeichnis,ch.bfs.gebaeude_wohnungs_register,KML||https://tinyurl.com/yy7ya4g9/FR/2262_bdg_erw.kml" TargetMode="External"/><Relationship Id="rId923" Type="http://schemas.openxmlformats.org/officeDocument/2006/relationships/hyperlink" Target="https://map.geo.admin.ch/?zoom=13&amp;E=2587555.94&amp;N=1167807.879&amp;layers=ch.kantone.cadastralwebmap-farbe,ch.swisstopo.amtliches-strassenverzeichnis,ch.bfs.gebaeude_wohnungs_register,KML||https://tinyurl.com/yy7ya4g9/FR/2299_bdg_erw.kml" TargetMode="External"/><Relationship Id="rId52" Type="http://schemas.openxmlformats.org/officeDocument/2006/relationships/hyperlink" Target="https://map.geo.admin.ch/?zoom=13&amp;E=2568084.495&amp;N=1190206.303&amp;layers=ch.kantone.cadastralwebmap-farbe,ch.swisstopo.amtliches-strassenverzeichnis,ch.bfs.gebaeude_wohnungs_register,KML||https://tinyurl.com/yy7ya4g9/FR/2053_bdg_erw.kml" TargetMode="External"/><Relationship Id="rId148" Type="http://schemas.openxmlformats.org/officeDocument/2006/relationships/hyperlink" Target="https://map.geo.admin.ch/?zoom=13&amp;E=2574218.176&amp;N=1161004.642&amp;layers=ch.kantone.cadastralwebmap-farbe,ch.swisstopo.amtliches-strassenverzeichnis,ch.bfs.gebaeude_wohnungs_register,KML||https://tinyurl.com/yy7ya4g9/FR/2124_bdg_erw.kml" TargetMode="External"/><Relationship Id="rId355" Type="http://schemas.openxmlformats.org/officeDocument/2006/relationships/hyperlink" Target="https://map.geo.admin.ch/?zoom=13&amp;E=2570829.766&amp;N=1168667.975&amp;layers=ch.kantone.cadastralwebmap-farbe,ch.swisstopo.amtliches-strassenverzeichnis,ch.bfs.gebaeude_wohnungs_register,KML||https://tinyurl.com/yy7ya4g9/FR/2153_bdg_erw.kml" TargetMode="External"/><Relationship Id="rId562" Type="http://schemas.openxmlformats.org/officeDocument/2006/relationships/hyperlink" Target="https://map.geo.admin.ch/?zoom=13&amp;E=2572751.819&amp;N=1177943.963&amp;layers=ch.kantone.cadastralwebmap-farbe,ch.swisstopo.amtliches-strassenverzeichnis,ch.bfs.gebaeude_wohnungs_register,KML||https://tinyurl.com/yy7ya4g9/FR/2233_bdg_erw.kml" TargetMode="External"/><Relationship Id="rId215" Type="http://schemas.openxmlformats.org/officeDocument/2006/relationships/hyperlink" Target="https://map.geo.admin.ch/?zoom=13&amp;E=2569553.812&amp;N=1164931.805&amp;layers=ch.kantone.cadastralwebmap-farbe,ch.swisstopo.amtliches-strassenverzeichnis,ch.bfs.gebaeude_wohnungs_register,KML||https://tinyurl.com/yy7ya4g9/FR/2125_bdg_erw.kml" TargetMode="External"/><Relationship Id="rId422" Type="http://schemas.openxmlformats.org/officeDocument/2006/relationships/hyperlink" Target="https://map.geo.admin.ch/?zoom=13&amp;E=2579156.034&amp;N=1163980.521&amp;layers=ch.kantone.cadastralwebmap-farbe,ch.swisstopo.amtliches-strassenverzeichnis,ch.bfs.gebaeude_wohnungs_register,KML||https://tinyurl.com/yy7ya4g9/FR/2163_bdg_erw.kml" TargetMode="External"/><Relationship Id="rId867" Type="http://schemas.openxmlformats.org/officeDocument/2006/relationships/hyperlink" Target="https://map.geo.admin.ch/?zoom=13&amp;E=2588096.547&amp;N=1177646.761&amp;layers=ch.kantone.cadastralwebmap-farbe,ch.swisstopo.amtliches-strassenverzeichnis,ch.bfs.gebaeude_wohnungs_register,KML||https://tinyurl.com/yy7ya4g9/FR/2292_bdg_erw.kml" TargetMode="External"/><Relationship Id="rId1052" Type="http://schemas.openxmlformats.org/officeDocument/2006/relationships/hyperlink" Target="https://map.geo.admin.ch/?zoom=13&amp;E=2590615.443&amp;N=1190300.877&amp;layers=ch.kantone.cadastralwebmap-farbe,ch.swisstopo.amtliches-strassenverzeichnis,ch.bfs.gebaeude_wohnungs_register,KML||https://tinyurl.com/yy7ya4g9/FR/2308_bdg_erw.kml" TargetMode="External"/><Relationship Id="rId299" Type="http://schemas.openxmlformats.org/officeDocument/2006/relationships/hyperlink" Target="https://map.geo.admin.ch/?zoom=13&amp;E=2571171.196&amp;N=1167573.919&amp;layers=ch.kantone.cadastralwebmap-farbe,ch.swisstopo.amtliches-strassenverzeichnis,ch.bfs.gebaeude_wohnungs_register,KML||https://tinyurl.com/yy7ya4g9/FR/2140_bdg_erw.kml" TargetMode="External"/><Relationship Id="rId727" Type="http://schemas.openxmlformats.org/officeDocument/2006/relationships/hyperlink" Target="https://map.geo.admin.ch/?zoom=13&amp;E=2581226.042&amp;N=1195056.24&amp;layers=ch.kantone.cadastralwebmap-farbe,ch.swisstopo.amtliches-strassenverzeichnis,ch.bfs.gebaeude_wohnungs_register,KML||https://tinyurl.com/yy7ya4g9/FR/2262_bdg_erw.kml" TargetMode="External"/><Relationship Id="rId934" Type="http://schemas.openxmlformats.org/officeDocument/2006/relationships/hyperlink" Target="https://map.geo.admin.ch/?zoom=13&amp;E=2587516.184&amp;N=1167793.224&amp;layers=ch.kantone.cadastralwebmap-farbe,ch.swisstopo.amtliches-strassenverzeichnis,ch.bfs.gebaeude_wohnungs_register,KML||https://tinyurl.com/yy7ya4g9/FR/2299_bdg_erw.kml" TargetMode="External"/><Relationship Id="rId63" Type="http://schemas.openxmlformats.org/officeDocument/2006/relationships/hyperlink" Target="https://map.geo.admin.ch/?zoom=13&amp;E=2555361.518&amp;N=1188994.602&amp;layers=ch.kantone.cadastralwebmap-farbe,ch.swisstopo.amtliches-strassenverzeichnis,ch.bfs.gebaeude_wohnungs_register,KML||https://tinyurl.com/yy7ya4g9/FR/2054_bdg_erw.kml" TargetMode="External"/><Relationship Id="rId159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66" Type="http://schemas.openxmlformats.org/officeDocument/2006/relationships/hyperlink" Target="https://map.geo.admin.ch/?zoom=13&amp;E=2565410.445&amp;N=1163573.668&amp;layers=ch.kantone.cadastralwebmap-farbe,ch.swisstopo.amtliches-strassenverzeichnis,ch.bfs.gebaeude_wohnungs_register,KML||https://tinyurl.com/yy7ya4g9/FR/2155_bdg_erw.kml" TargetMode="External"/><Relationship Id="rId573" Type="http://schemas.openxmlformats.org/officeDocument/2006/relationships/hyperlink" Target="https://map.geo.admin.ch/?zoom=13&amp;E=2573753.231&amp;N=1178996.745&amp;layers=ch.kantone.cadastralwebmap-farbe,ch.swisstopo.amtliches-strassenverzeichnis,ch.bfs.gebaeude_wohnungs_register,KML||https://tinyurl.com/yy7ya4g9/FR/2233_bdg_erw.kml" TargetMode="External"/><Relationship Id="rId780" Type="http://schemas.openxmlformats.org/officeDocument/2006/relationships/hyperlink" Target="https://map.geo.admin.ch/?zoom=13&amp;E=2570842.682&amp;N=1189575.444&amp;layers=ch.kantone.cadastralwebmap-farbe,ch.swisstopo.amtliches-strassenverzeichnis,ch.bfs.gebaeude_wohnungs_register,KML||https://tinyurl.com/yy7ya4g9/FR/2272_bdg_erw.kml" TargetMode="External"/><Relationship Id="rId226" Type="http://schemas.openxmlformats.org/officeDocument/2006/relationships/hyperlink" Target="https://map.geo.admin.ch/?zoom=13&amp;E=2570315.714&amp;N=1163717.859&amp;layers=ch.kantone.cadastralwebmap-farbe,ch.swisstopo.amtliches-strassenverzeichnis,ch.bfs.gebaeude_wohnungs_register,KML||https://tinyurl.com/yy7ya4g9/FR/2125_bdg_erw.kml" TargetMode="External"/><Relationship Id="rId433" Type="http://schemas.openxmlformats.org/officeDocument/2006/relationships/hyperlink" Target="https://map.geo.admin.ch/?zoom=13&amp;E=2566466.396&amp;N=1177577.118&amp;layers=ch.kantone.cadastralwebmap-farbe,ch.swisstopo.amtliches-strassenverzeichnis,ch.bfs.gebaeude_wohnungs_register,KML||https://tinyurl.com/yy7ya4g9/FR/2177_bdg_erw.kml" TargetMode="External"/><Relationship Id="rId878" Type="http://schemas.openxmlformats.org/officeDocument/2006/relationships/hyperlink" Target="https://map.geo.admin.ch/?zoom=13&amp;E=2579772.507&amp;N=1188166.543&amp;layers=ch.kantone.cadastralwebmap-farbe,ch.swisstopo.amtliches-strassenverzeichnis,ch.bfs.gebaeude_wohnungs_register,KML||https://tinyurl.com/yy7ya4g9/FR/2293_bdg_erw.kml" TargetMode="External"/><Relationship Id="rId1063" Type="http://schemas.openxmlformats.org/officeDocument/2006/relationships/hyperlink" Target="https://map.geo.admin.ch/?zoom=13&amp;E=2590972.067&amp;N=1193281.776&amp;layers=ch.kantone.cadastralwebmap-farbe,ch.swisstopo.amtliches-strassenverzeichnis,ch.bfs.gebaeude_wohnungs_register,KML||https://tinyurl.com/yy7ya4g9/FR/2309_bdg_erw.kml" TargetMode="External"/><Relationship Id="rId640" Type="http://schemas.openxmlformats.org/officeDocument/2006/relationships/hyperlink" Target="https://map.geo.admin.ch/?zoom=13&amp;E=2575338.096&amp;N=1194973.522&amp;layers=ch.kantone.cadastralwebmap-farbe,ch.swisstopo.amtliches-strassenverzeichnis,ch.bfs.gebaeude_wohnungs_register,KML||https://tinyurl.com/yy7ya4g9/FR/2250_bdg_erw.kml" TargetMode="External"/><Relationship Id="rId738" Type="http://schemas.openxmlformats.org/officeDocument/2006/relationships/hyperlink" Target="https://map.geo.admin.ch/?zoom=13&amp;E=2579916.597&amp;N=1193436.136&amp;layers=ch.kantone.cadastralwebmap-farbe,ch.swisstopo.amtliches-strassenverzeichnis,ch.bfs.gebaeude_wohnungs_register,KML||https://tinyurl.com/yy7ya4g9/FR/2262_bdg_erw.kml" TargetMode="External"/><Relationship Id="rId945" Type="http://schemas.openxmlformats.org/officeDocument/2006/relationships/hyperlink" Target="https://map.geo.admin.ch/?zoom=13&amp;E=2588683.739&amp;N=1175444.69&amp;layers=ch.kantone.cadastralwebmap-farbe,ch.swisstopo.amtliches-strassenverzeichnis,ch.bfs.gebaeude_wohnungs_register,KML||https://tinyurl.com/yy7ya4g9/FR/2299_bdg_erw.kml" TargetMode="External"/><Relationship Id="rId74" Type="http://schemas.openxmlformats.org/officeDocument/2006/relationships/hyperlink" Target="https://map.geo.admin.ch/?zoom=13&amp;E=2549872.616&amp;N=1185233.534&amp;layers=ch.kantone.cadastralwebmap-farbe,ch.swisstopo.amtliches-strassenverzeichnis,ch.bfs.gebaeude_wohnungs_register,KML||https://tinyurl.com/yy7ya4g9/FR/2055_bdg_erw.kml" TargetMode="External"/><Relationship Id="rId377" Type="http://schemas.openxmlformats.org/officeDocument/2006/relationships/hyperlink" Target="https://map.geo.admin.ch/?zoom=13&amp;E=2571398.49&amp;N=1154328.552&amp;layers=ch.kantone.cadastralwebmap-farbe,ch.swisstopo.amtliches-strassenverzeichnis,ch.bfs.gebaeude_wohnungs_register,KML||https://tinyurl.com/yy7ya4g9/FR/2162_bdg_erw.kml" TargetMode="External"/><Relationship Id="rId500" Type="http://schemas.openxmlformats.org/officeDocument/2006/relationships/hyperlink" Target="https://map.geo.admin.ch/?zoom=13&amp;E=2571474.736&amp;N=1186533.002&amp;layers=ch.kantone.cadastralwebmap-farbe,ch.swisstopo.amtliches-strassenverzeichnis,ch.bfs.gebaeude_wohnungs_register,KML||https://tinyurl.com/yy7ya4g9/FR/2200_bdg_erw.kml" TargetMode="External"/><Relationship Id="rId584" Type="http://schemas.openxmlformats.org/officeDocument/2006/relationships/hyperlink" Target="https://map.geo.admin.ch/?zoom=13&amp;E=2573546.395&amp;N=1178800.54&amp;layers=ch.kantone.cadastralwebmap-farbe,ch.swisstopo.amtliches-strassenverzeichnis,ch.bfs.gebaeude_wohnungs_register,KML||https://tinyurl.com/yy7ya4g9/FR/2233_bdg_erw.kml" TargetMode="External"/><Relationship Id="rId805" Type="http://schemas.openxmlformats.org/officeDocument/2006/relationships/hyperlink" Target="https://map.geo.admin.ch/?zoom=13&amp;E=2579875.114&amp;N=1195646.746&amp;layers=ch.kantone.cadastralwebmap-farbe,ch.swisstopo.amtliches-strassenverzeichnis,ch.bfs.gebaeude_wohnungs_register,KML||https://tinyurl.com/yy7ya4g9/FR/2275_bdg_erw.kml" TargetMode="External"/><Relationship Id="rId1130" Type="http://schemas.openxmlformats.org/officeDocument/2006/relationships/hyperlink" Target="https://map.geo.admin.ch/?zoom=13&amp;E=2557217.333&amp;N=1152359.33&amp;layers=ch.kantone.cadastralwebmap-farbe,ch.swisstopo.amtliches-strassenverzeichnis,ch.bfs.gebaeude_wohnungs_register,KML||https://tinyurl.com/yy7ya4g9/FR/2333_bdg_erw.kml" TargetMode="External"/><Relationship Id="rId5" Type="http://schemas.openxmlformats.org/officeDocument/2006/relationships/hyperlink" Target="https://map.geo.admin.ch/?zoom=13&amp;E=2557832.783&amp;N=1184722.661&amp;layers=ch.kantone.cadastralwebmap-farbe,ch.swisstopo.amtliches-strassenverzeichnis,ch.bfs.gebaeude_wohnungs_register,KML||https://tinyurl.com/yy7ya4g9/FR/2011_bdg_erw.kml" TargetMode="External"/><Relationship Id="rId237" Type="http://schemas.openxmlformats.org/officeDocument/2006/relationships/hyperlink" Target="https://map.geo.admin.ch/?zoom=13&amp;E=2576196.387&amp;N=1162550.739&amp;layers=ch.kantone.cadastralwebmap-farbe,ch.swisstopo.amtliches-strassenverzeichnis,ch.bfs.gebaeude_wohnungs_register,KML||https://tinyurl.com/yy7ya4g9/FR/2128_bdg_erw.kml" TargetMode="External"/><Relationship Id="rId791" Type="http://schemas.openxmlformats.org/officeDocument/2006/relationships/hyperlink" Target="https://map.geo.admin.ch/?zoom=13&amp;E=2575766.857&amp;N=1196939.449&amp;layers=ch.kantone.cadastralwebmap-farbe,ch.swisstopo.amtliches-strassenverzeichnis,ch.bfs.gebaeude_wohnungs_register,KML||https://tinyurl.com/yy7ya4g9/FR/2275_bdg_erw.kml" TargetMode="External"/><Relationship Id="rId889" Type="http://schemas.openxmlformats.org/officeDocument/2006/relationships/hyperlink" Target="https://map.geo.admin.ch/?zoom=13&amp;E=2581548.579&amp;N=1189194.881&amp;layers=ch.kantone.cadastralwebmap-farbe,ch.swisstopo.amtliches-strassenverzeichnis,ch.bfs.gebaeude_wohnungs_register,KML||https://tinyurl.com/yy7ya4g9/FR/2293_bdg_erw.kml" TargetMode="External"/><Relationship Id="rId1074" Type="http://schemas.openxmlformats.org/officeDocument/2006/relationships/hyperlink" Target="https://map.geo.admin.ch/?zoom=13&amp;E=2587859.299&amp;N=1191329.592&amp;layers=ch.kantone.cadastralwebmap-farbe,ch.swisstopo.amtliches-strassenverzeichnis,ch.bfs.gebaeude_wohnungs_register,KML||https://tinyurl.com/yy7ya4g9/FR/2309_bdg_erw.kml" TargetMode="External"/><Relationship Id="rId444" Type="http://schemas.openxmlformats.org/officeDocument/2006/relationships/hyperlink" Target="https://map.geo.admin.ch/?zoom=13&amp;E=2578411.776&amp;N=1185234.366&amp;layers=ch.kantone.cadastralwebmap-farbe,ch.swisstopo.amtliches-strassenverzeichnis,ch.bfs.gebaeude_wohnungs_register,KML||https://tinyurl.com/yy7ya4g9/FR/2196_bdg_erw.kml" TargetMode="External"/><Relationship Id="rId651" Type="http://schemas.openxmlformats.org/officeDocument/2006/relationships/hyperlink" Target="https://map.geo.admin.ch/?zoom=13&amp;E=2576116.883&amp;N=1191347.591&amp;layers=ch.kantone.cadastralwebmap-farbe,ch.swisstopo.amtliches-strassenverzeichnis,ch.bfs.gebaeude_wohnungs_register,KML||https://tinyurl.com/yy7ya4g9/FR/2254_bdg_erw.kml" TargetMode="External"/><Relationship Id="rId749" Type="http://schemas.openxmlformats.org/officeDocument/2006/relationships/hyperlink" Target="https://map.geo.admin.ch/?zoom=13&amp;E=2582118.017&amp;N=1202553.694&amp;layers=ch.kantone.cadastralwebmap-farbe,ch.swisstopo.amtliches-strassenverzeichnis,ch.bfs.gebaeude_wohnungs_register,KML||https://tinyurl.com/yy7ya4g9/FR/2265_bdg_erw.kml" TargetMode="External"/><Relationship Id="rId290" Type="http://schemas.openxmlformats.org/officeDocument/2006/relationships/hyperlink" Target="https://map.geo.admin.ch/?zoom=13&amp;E=2572380.629&amp;N=1159675.531&amp;layers=ch.kantone.cadastralwebmap-farbe,ch.swisstopo.amtliches-strassenverzeichnis,ch.bfs.gebaeude_wohnungs_register,KML||https://tinyurl.com/yy7ya4g9/FR/2135_bdg_erw.kml" TargetMode="External"/><Relationship Id="rId304" Type="http://schemas.openxmlformats.org/officeDocument/2006/relationships/hyperlink" Target="https://map.geo.admin.ch/?zoom=13&amp;E=2572661.426&amp;N=1163951.411&amp;layers=ch.kantone.cadastralwebmap-farbe,ch.swisstopo.amtliches-strassenverzeichnis,ch.bfs.gebaeude_wohnungs_register,KML||https://tinyurl.com/yy7ya4g9/FR/2143_bdg_erw.kml" TargetMode="External"/><Relationship Id="rId388" Type="http://schemas.openxmlformats.org/officeDocument/2006/relationships/hyperlink" Target="https://map.geo.admin.ch/?zoom=13&amp;E=2571750.278&amp;N=1157552.498&amp;layers=ch.kantone.cadastralwebmap-farbe,ch.swisstopo.amtliches-strassenverzeichnis,ch.bfs.gebaeude_wohnungs_register,KML||https://tinyurl.com/yy7ya4g9/FR/2162_bdg_erw.kml" TargetMode="External"/><Relationship Id="rId511" Type="http://schemas.openxmlformats.org/officeDocument/2006/relationships/hyperlink" Target="https://map.geo.admin.ch/?zoom=13&amp;E=2577941.857&amp;N=1181189.389&amp;layers=ch.kantone.cadastralwebmap-farbe,ch.swisstopo.amtliches-strassenverzeichnis,ch.bfs.gebaeude_wohnungs_register,KML||https://tinyurl.com/yy7ya4g9/FR/2206_bdg_erw.kml" TargetMode="External"/><Relationship Id="rId609" Type="http://schemas.openxmlformats.org/officeDocument/2006/relationships/hyperlink" Target="https://map.geo.admin.ch/?zoom=13&amp;E=2575486.782&amp;N=1186234.182&amp;layers=ch.kantone.cadastralwebmap-farbe,ch.swisstopo.amtliches-strassenverzeichnis,ch.bfs.gebaeude_wohnungs_register,KML||https://tinyurl.com/yy7ya4g9/FR/2235_bdg_erw.kml" TargetMode="External"/><Relationship Id="rId956" Type="http://schemas.openxmlformats.org/officeDocument/2006/relationships/hyperlink" Target="https://map.geo.admin.ch/?zoom=13&amp;E=2588576.767&amp;N=1177365.537&amp;layers=ch.kantone.cadastralwebmap-farbe,ch.swisstopo.amtliches-strassenverzeichnis,ch.bfs.gebaeude_wohnungs_register,KML||https://tinyurl.com/yy7ya4g9/FR/2299_bdg_erw.kml" TargetMode="External"/><Relationship Id="rId1141" Type="http://schemas.openxmlformats.org/officeDocument/2006/relationships/hyperlink" Target="https://map.geo.admin.ch/?zoom=13&amp;E=2560773.883&amp;N=1158318.812&amp;layers=ch.kantone.cadastralwebmap-farbe,ch.swisstopo.amtliches-strassenverzeichnis,ch.bfs.gebaeude_wohnungs_register,KML||https://tinyurl.com/yy7ya4g9/FR/2336_bdg_erw.kml" TargetMode="External"/><Relationship Id="rId85" Type="http://schemas.openxmlformats.org/officeDocument/2006/relationships/hyperlink" Target="https://map.geo.admin.ch/?zoom=13&amp;E=2560410.514&amp;N=1178456.484&amp;layers=ch.kantone.cadastralwebmap-farbe,ch.swisstopo.amtliches-strassenverzeichnis,ch.bfs.gebaeude_wohnungs_register,KML||https://tinyurl.com/yy7ya4g9/FR/2068_bdg_erw.kml" TargetMode="External"/><Relationship Id="rId150" Type="http://schemas.openxmlformats.org/officeDocument/2006/relationships/hyperlink" Target="https://map.geo.admin.ch/?zoom=13&amp;E=2574016.901&amp;N=1161465.295&amp;layers=ch.kantone.cadastralwebmap-farbe,ch.swisstopo.amtliches-strassenverzeichnis,ch.bfs.gebaeude_wohnungs_register,KML||https://tinyurl.com/yy7ya4g9/FR/2124_bdg_erw.kml" TargetMode="External"/><Relationship Id="rId595" Type="http://schemas.openxmlformats.org/officeDocument/2006/relationships/hyperlink" Target="https://map.geo.admin.ch/?zoom=13&amp;E=2573496.634&amp;N=1179031.692&amp;layers=ch.kantone.cadastralwebmap-farbe,ch.swisstopo.amtliches-strassenverzeichnis,ch.bfs.gebaeude_wohnungs_register,KML||https://tinyurl.com/yy7ya4g9/FR/2233_bdg_erw.kml" TargetMode="External"/><Relationship Id="rId816" Type="http://schemas.openxmlformats.org/officeDocument/2006/relationships/hyperlink" Target="https://map.geo.admin.ch/?zoom=13&amp;E=2576450.164&amp;N=1198243.795&amp;layers=ch.kantone.cadastralwebmap-farbe,ch.swisstopo.amtliches-strassenverzeichnis,ch.bfs.gebaeude_wohnungs_register,KML||https://tinyurl.com/yy7ya4g9/FR/2275_bdg_erw.kml" TargetMode="External"/><Relationship Id="rId1001" Type="http://schemas.openxmlformats.org/officeDocument/2006/relationships/hyperlink" Target="https://map.geo.admin.ch/?zoom=13&amp;E=2582193.07&amp;N=1177607.986&amp;layers=ch.kantone.cadastralwebmap-farbe,ch.swisstopo.amtliches-strassenverzeichnis,ch.bfs.gebaeude_wohnungs_register,KML||https://tinyurl.com/yy7ya4g9/FR/2303_bdg_erw.kml" TargetMode="External"/><Relationship Id="rId248" Type="http://schemas.openxmlformats.org/officeDocument/2006/relationships/hyperlink" Target="https://map.geo.admin.ch/?zoom=13&amp;E=2571939.307&amp;N=1166128.507&amp;layers=ch.kantone.cadastralwebmap-farbe,ch.swisstopo.amtliches-strassenverzeichnis,ch.bfs.gebaeude_wohnungs_register,KML||https://tinyurl.com/yy7ya4g9/FR/2131_bdg_erw.kml" TargetMode="External"/><Relationship Id="rId455" Type="http://schemas.openxmlformats.org/officeDocument/2006/relationships/hyperlink" Target="https://map.geo.admin.ch/?zoom=13&amp;E=2577967.255&amp;N=1182659.875&amp;layers=ch.kantone.cadastralwebmap-farbe,ch.swisstopo.amtliches-strassenverzeichnis,ch.bfs.gebaeude_wohnungs_register,KML||https://tinyurl.com/yy7ya4g9/FR/2196_bdg_erw.kml" TargetMode="External"/><Relationship Id="rId662" Type="http://schemas.openxmlformats.org/officeDocument/2006/relationships/hyperlink" Target="https://map.geo.admin.ch/?zoom=13&amp;E=2576122.059&amp;N=1190812.135&amp;layers=ch.kantone.cadastralwebmap-farbe,ch.swisstopo.amtliches-strassenverzeichnis,ch.bfs.gebaeude_wohnungs_register,KML||https://tinyurl.com/yy7ya4g9/FR/2254_bdg_erw.kml" TargetMode="External"/><Relationship Id="rId1085" Type="http://schemas.openxmlformats.org/officeDocument/2006/relationships/hyperlink" Target="https://map.geo.admin.ch/?zoom=13&amp;E=2587130.541&amp;N=1191031.735&amp;layers=ch.kantone.cadastralwebmap-farbe,ch.swisstopo.amtliches-strassenverzeichnis,ch.bfs.gebaeude_wohnungs_register,KML||https://tinyurl.com/yy7ya4g9/FR/2309_bdg_erw.kml" TargetMode="External"/><Relationship Id="rId12" Type="http://schemas.openxmlformats.org/officeDocument/2006/relationships/hyperlink" Target="https://map.geo.admin.ch/?zoom=13&amp;E=2561718.862&amp;N=1195153.961&amp;layers=ch.kantone.cadastralwebmap-farbe,ch.swisstopo.amtliches-strassenverzeichnis,ch.bfs.gebaeude_wohnungs_register,KML||https://tinyurl.com/yy7ya4g9/FR/2022_bdg_erw.kml" TargetMode="External"/><Relationship Id="rId108" Type="http://schemas.openxmlformats.org/officeDocument/2006/relationships/hyperlink" Target="https://map.geo.admin.ch/?zoom=13&amp;E=2558501.741&amp;N=1166758.487&amp;layers=ch.kantone.cadastralwebmap-farbe,ch.swisstopo.amtliches-strassenverzeichnis,ch.bfs.gebaeude_wohnungs_register,KML||https://tinyurl.com/yy7ya4g9/FR/2099_bdg_erw.kml" TargetMode="External"/><Relationship Id="rId315" Type="http://schemas.openxmlformats.org/officeDocument/2006/relationships/hyperlink" Target="https://map.geo.admin.ch/?zoom=13&amp;E=2573018.359&amp;N=1163905.28&amp;layers=ch.kantone.cadastralwebmap-farbe,ch.swisstopo.amtliches-strassenverzeichnis,ch.bfs.gebaeude_wohnungs_register,KML||https://tinyurl.com/yy7ya4g9/FR/2143_bdg_erw.kml" TargetMode="External"/><Relationship Id="rId522" Type="http://schemas.openxmlformats.org/officeDocument/2006/relationships/hyperlink" Target="https://map.geo.admin.ch/?zoom=13&amp;E=2572294.52&amp;N=1180058.337&amp;layers=ch.kantone.cadastralwebmap-farbe,ch.swisstopo.amtliches-strassenverzeichnis,ch.bfs.gebaeude_wohnungs_register,KML||https://tinyurl.com/yy7ya4g9/FR/2211_bdg_erw.kml" TargetMode="External"/><Relationship Id="rId967" Type="http://schemas.openxmlformats.org/officeDocument/2006/relationships/hyperlink" Target="https://map.geo.admin.ch/?zoom=13&amp;E=2587542.068&amp;N=1167815.902&amp;layers=ch.kantone.cadastralwebmap-farbe,ch.swisstopo.amtliches-strassenverzeichnis,ch.bfs.gebaeude_wohnungs_register,KML||https://tinyurl.com/yy7ya4g9/FR/2299_bdg_erw.kml" TargetMode="External"/><Relationship Id="rId96" Type="http://schemas.openxmlformats.org/officeDocument/2006/relationships/hyperlink" Target="https://map.geo.admin.ch/?zoom=13&amp;E=2560791.455&amp;N=1172680.23&amp;layers=ch.kantone.cadastralwebmap-farbe,ch.swisstopo.amtliches-strassenverzeichnis,ch.bfs.gebaeude_wohnungs_register,KML||https://tinyurl.com/yy7ya4g9/FR/2096_bdg_erw.kml" TargetMode="External"/><Relationship Id="rId161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99" Type="http://schemas.openxmlformats.org/officeDocument/2006/relationships/hyperlink" Target="https://map.geo.admin.ch/?zoom=13&amp;E=2579055.817&amp;N=1163881.957&amp;layers=ch.kantone.cadastralwebmap-farbe,ch.swisstopo.amtliches-strassenverzeichnis,ch.bfs.gebaeude_wohnungs_register,KML||https://tinyurl.com/yy7ya4g9/FR/2163_bdg_erw.kml" TargetMode="External"/><Relationship Id="rId827" Type="http://schemas.openxmlformats.org/officeDocument/2006/relationships/hyperlink" Target="https://map.geo.admin.ch/?zoom=13&amp;E=2576044.707&amp;N=1197261.543&amp;layers=ch.kantone.cadastralwebmap-farbe,ch.swisstopo.amtliches-strassenverzeichnis,ch.bfs.gebaeude_wohnungs_register,KML||https://tinyurl.com/yy7ya4g9/FR/2275_bdg_erw.kml" TargetMode="External"/><Relationship Id="rId1012" Type="http://schemas.openxmlformats.org/officeDocument/2006/relationships/hyperlink" Target="https://map.geo.admin.ch/?zoom=13&amp;E=2585428.836&amp;N=1189372.988&amp;layers=ch.kantone.cadastralwebmap-farbe,ch.swisstopo.amtliches-strassenverzeichnis,ch.bfs.gebaeude_wohnungs_register,KML||https://tinyurl.com/yy7ya4g9/FR/2305_bdg_erw.kml" TargetMode="External"/><Relationship Id="rId259" Type="http://schemas.openxmlformats.org/officeDocument/2006/relationships/hyperlink" Target="https://map.geo.admin.ch/?zoom=13&amp;E=2572820.932&amp;N=1154252.196&amp;layers=ch.kantone.cadastralwebmap-farbe,ch.swisstopo.amtliches-strassenverzeichnis,ch.bfs.gebaeude_wohnungs_register,KML||https://tinyurl.com/yy7ya4g9/FR/2134_bdg_erw.kml" TargetMode="External"/><Relationship Id="rId466" Type="http://schemas.openxmlformats.org/officeDocument/2006/relationships/hyperlink" Target="https://map.geo.admin.ch/?zoom=13&amp;E=2578194.038&amp;N=1183277.376&amp;layers=ch.kantone.cadastralwebmap-farbe,ch.swisstopo.amtliches-strassenverzeichnis,ch.bfs.gebaeude_wohnungs_register,KML||https://tinyurl.com/yy7ya4g9/FR/2196_bdg_erw.kml" TargetMode="External"/><Relationship Id="rId673" Type="http://schemas.openxmlformats.org/officeDocument/2006/relationships/hyperlink" Target="https://map.geo.admin.ch/?zoom=13&amp;E=2582310.303&amp;N=1205365.587&amp;layers=ch.kantone.cadastralwebmap-farbe,ch.swisstopo.amtliches-strassenverzeichnis,ch.bfs.gebaeude_wohnungs_register,KML||https://tinyurl.com/yy7ya4g9/FR/2258_bdg_erw.kml" TargetMode="External"/><Relationship Id="rId880" Type="http://schemas.openxmlformats.org/officeDocument/2006/relationships/hyperlink" Target="https://map.geo.admin.ch/?zoom=13&amp;E=2581865.766&amp;N=1189872.128&amp;layers=ch.kantone.cadastralwebmap-farbe,ch.swisstopo.amtliches-strassenverzeichnis,ch.bfs.gebaeude_wohnungs_register,KML||https://tinyurl.com/yy7ya4g9/FR/2293_bdg_erw.kml" TargetMode="External"/><Relationship Id="rId1096" Type="http://schemas.openxmlformats.org/officeDocument/2006/relationships/hyperlink" Target="https://map.geo.admin.ch/?zoom=13&amp;E=2559737.675&amp;N=1154774.066&amp;layers=ch.kantone.cadastralwebmap-farbe,ch.swisstopo.amtliches-strassenverzeichnis,ch.bfs.gebaeude_wohnungs_register,KML||https://tinyurl.com/yy7ya4g9/FR/2325_bdg_erw.kml" TargetMode="External"/><Relationship Id="rId23" Type="http://schemas.openxmlformats.org/officeDocument/2006/relationships/hyperlink" Target="https://map.geo.admin.ch/?zoom=13&amp;E=2557493.046&amp;N=1181106.955&amp;layers=ch.kantone.cadastralwebmap-farbe,ch.swisstopo.amtliches-strassenverzeichnis,ch.bfs.gebaeude_wohnungs_register,KML||https://tinyurl.com/yy7ya4g9/FR/2027_bdg_erw.kml" TargetMode="External"/><Relationship Id="rId119" Type="http://schemas.openxmlformats.org/officeDocument/2006/relationships/hyperlink" Target="https://map.geo.admin.ch/?zoom=13&amp;E=2562153.377&amp;N=1166522.415&amp;layers=ch.kantone.cadastralwebmap-farbe,ch.swisstopo.amtliches-strassenverzeichnis,ch.bfs.gebaeude_wohnungs_register,KML||https://tinyurl.com/yy7ya4g9/FR/2113_bdg_erw.kml" TargetMode="External"/><Relationship Id="rId326" Type="http://schemas.openxmlformats.org/officeDocument/2006/relationships/hyperlink" Target="https://map.geo.admin.ch/?zoom=13&amp;E=2569612.583&amp;N=1162236.698&amp;layers=ch.kantone.cadastralwebmap-farbe,ch.swisstopo.amtliches-strassenverzeichnis,ch.bfs.gebaeude_wohnungs_register,KML||https://tinyurl.com/yy7ya4g9/FR/2145_bdg_erw.kml" TargetMode="External"/><Relationship Id="rId533" Type="http://schemas.openxmlformats.org/officeDocument/2006/relationships/hyperlink" Target="https://map.geo.admin.ch/?zoom=13&amp;E=2577276.063&amp;N=1174984.764&amp;layers=ch.kantone.cadastralwebmap-farbe,ch.swisstopo.amtliches-strassenverzeichnis,ch.bfs.gebaeude_wohnungs_register,KML||https://tinyurl.com/yy7ya4g9/FR/2226_bdg_erw.kml" TargetMode="External"/><Relationship Id="rId978" Type="http://schemas.openxmlformats.org/officeDocument/2006/relationships/hyperlink" Target="https://map.geo.admin.ch/?zoom=13&amp;E=2587466.076&amp;N=1167802.366&amp;layers=ch.kantone.cadastralwebmap-farbe,ch.swisstopo.amtliches-strassenverzeichnis,ch.bfs.gebaeude_wohnungs_register,KML||https://tinyurl.com/yy7ya4g9/FR/2299_bdg_erw.kml" TargetMode="External"/><Relationship Id="rId740" Type="http://schemas.openxmlformats.org/officeDocument/2006/relationships/hyperlink" Target="https://map.geo.admin.ch/?zoom=13&amp;E=2581971.003&amp;N=1202676.45&amp;layers=ch.kantone.cadastralwebmap-farbe,ch.swisstopo.amtliches-strassenverzeichnis,ch.bfs.gebaeude_wohnungs_register,KML||https://tinyurl.com/yy7ya4g9/FR/2265_bdg_erw.kml" TargetMode="External"/><Relationship Id="rId838" Type="http://schemas.openxmlformats.org/officeDocument/2006/relationships/hyperlink" Target="https://map.geo.admin.ch/?zoom=13&amp;E=2577880.863&amp;N=1196069.613&amp;layers=ch.kantone.cadastralwebmap-farbe,ch.swisstopo.amtliches-strassenverzeichnis,ch.bfs.gebaeude_wohnungs_register,KML||https://tinyurl.com/yy7ya4g9/FR/2275_bdg_erw.kml" TargetMode="External"/><Relationship Id="rId1023" Type="http://schemas.openxmlformats.org/officeDocument/2006/relationships/hyperlink" Target="https://map.geo.admin.ch/?zoom=13&amp;E=2584390.575&amp;N=1185803.228&amp;layers=ch.kantone.cadastralwebmap-farbe,ch.swisstopo.amtliches-strassenverzeichnis,ch.bfs.gebaeude_wohnungs_register,KML||https://tinyurl.com/yy7ya4g9/FR/2306_bdg_erw.kml" TargetMode="External"/><Relationship Id="rId172" Type="http://schemas.openxmlformats.org/officeDocument/2006/relationships/hyperlink" Target="https://map.geo.admin.ch/?zoom=13&amp;E=2569591.548&amp;N=1163622.857&amp;layers=ch.kantone.cadastralwebmap-farbe,ch.swisstopo.amtliches-strassenverzeichnis,ch.bfs.gebaeude_wohnungs_register,KML||https://tinyurl.com/yy7ya4g9/FR/2125_bdg_erw.kml" TargetMode="External"/><Relationship Id="rId477" Type="http://schemas.openxmlformats.org/officeDocument/2006/relationships/hyperlink" Target="https://map.geo.admin.ch/?zoom=13&amp;E=2578580.154&amp;N=1184148.226&amp;layers=ch.kantone.cadastralwebmap-farbe,ch.swisstopo.amtliches-strassenverzeichnis,ch.bfs.gebaeude_wohnungs_register,KML||https://tinyurl.com/yy7ya4g9/FR/2196_bdg_erw.kml" TargetMode="External"/><Relationship Id="rId600" Type="http://schemas.openxmlformats.org/officeDocument/2006/relationships/hyperlink" Target="https://map.geo.admin.ch/?zoom=13&amp;E=2568336.594&amp;N=1180485.893&amp;layers=ch.kantone.cadastralwebmap-farbe,ch.swisstopo.amtliches-strassenverzeichnis,ch.bfs.gebaeude_wohnungs_register,KML||https://tinyurl.com/yy7ya4g9/FR/2234_bdg_erw.kml" TargetMode="External"/><Relationship Id="rId684" Type="http://schemas.openxmlformats.org/officeDocument/2006/relationships/hyperlink" Target="https://map.geo.admin.ch/?zoom=13&amp;E=2580707.459&amp;N=1192615.8&amp;layers=ch.kantone.cadastralwebmap-farbe,ch.swisstopo.amtliches-strassenverzeichnis,ch.bfs.gebaeude_wohnungs_register,KML||https://tinyurl.com/yy7ya4g9/FR/2262_bdg_erw.kml" TargetMode="External"/><Relationship Id="rId337" Type="http://schemas.openxmlformats.org/officeDocument/2006/relationships/hyperlink" Target="https://map.geo.admin.ch/?zoom=13&amp;E=2571665.72&amp;N=1165931.518&amp;layers=ch.kantone.cadastralwebmap-farbe,ch.swisstopo.amtliches-strassenverzeichnis,ch.bfs.gebaeude_wohnungs_register,KML||https://tinyurl.com/yy7ya4g9/FR/2148_bdg_erw.kml" TargetMode="External"/><Relationship Id="rId891" Type="http://schemas.openxmlformats.org/officeDocument/2006/relationships/hyperlink" Target="https://map.geo.admin.ch/?zoom=13&amp;E=2580805.49&amp;N=1187753.038&amp;layers=ch.kantone.cadastralwebmap-farbe,ch.swisstopo.amtliches-strassenverzeichnis,ch.bfs.gebaeude_wohnungs_register,KML||https://tinyurl.com/yy7ya4g9/FR/2293_bdg_erw.kml" TargetMode="External"/><Relationship Id="rId905" Type="http://schemas.openxmlformats.org/officeDocument/2006/relationships/hyperlink" Target="https://map.geo.admin.ch/?zoom=13&amp;E=2583943.733&amp;N=1191439.9&amp;layers=ch.kantone.cadastralwebmap-farbe,ch.swisstopo.amtliches-strassenverzeichnis,ch.bfs.gebaeude_wohnungs_register,KML||https://tinyurl.com/yy7ya4g9/FR/2295_bdg_erw.kml" TargetMode="External"/><Relationship Id="rId989" Type="http://schemas.openxmlformats.org/officeDocument/2006/relationships/hyperlink" Target="https://map.geo.admin.ch/?zoom=13&amp;E=2590273.446&amp;N=1173623.371&amp;layers=ch.kantone.cadastralwebmap-farbe,ch.swisstopo.amtliches-strassenverzeichnis,ch.bfs.gebaeude_wohnungs_register,KML||https://tinyurl.com/yy7ya4g9/FR/2299_bdg_erw.kml" TargetMode="External"/><Relationship Id="rId34" Type="http://schemas.openxmlformats.org/officeDocument/2006/relationships/hyperlink" Target="https://map.geo.admin.ch/?zoom=13&amp;E=2564929.291&amp;N=1193597.191&amp;layers=ch.kantone.cadastralwebmap-farbe,ch.swisstopo.amtliches-strassenverzeichnis,ch.bfs.gebaeude_wohnungs_register,KML||https://tinyurl.com/yy7ya4g9/FR/2041_bdg_erw.kml" TargetMode="External"/><Relationship Id="rId544" Type="http://schemas.openxmlformats.org/officeDocument/2006/relationships/hyperlink" Target="https://map.geo.admin.ch/?zoom=13&amp;E=2575874.893&amp;N=1183248.372&amp;layers=ch.kantone.cadastralwebmap-farbe,ch.swisstopo.amtliches-strassenverzeichnis,ch.bfs.gebaeude_wohnungs_register,KML||https://tinyurl.com/yy7ya4g9/FR/2228_bdg_erw.kml" TargetMode="External"/><Relationship Id="rId751" Type="http://schemas.openxmlformats.org/officeDocument/2006/relationships/hyperlink" Target="https://map.geo.admin.ch/?zoom=13&amp;E=2581893.528&amp;N=1202837.596&amp;layers=ch.kantone.cadastralwebmap-farbe,ch.swisstopo.amtliches-strassenverzeichnis,ch.bfs.gebaeude_wohnungs_register,KML||https://tinyurl.com/yy7ya4g9/FR/2265_bdg_erw.kml" TargetMode="External"/><Relationship Id="rId849" Type="http://schemas.openxmlformats.org/officeDocument/2006/relationships/hyperlink" Target="https://map.geo.admin.ch/?zoom=13&amp;E=2572707.526&amp;N=1199885.952&amp;layers=ch.kantone.cadastralwebmap-farbe,ch.swisstopo.amtliches-strassenverzeichnis,ch.bfs.gebaeude_wohnungs_register,KML||https://tinyurl.com/yy7ya4g9/FR/2284_bdg_erw.kml" TargetMode="External"/><Relationship Id="rId183" Type="http://schemas.openxmlformats.org/officeDocument/2006/relationships/hyperlink" Target="https://map.geo.admin.ch/?zoom=13&amp;E=2571660.292&amp;N=1161933.627&amp;layers=ch.kantone.cadastralwebmap-farbe,ch.swisstopo.amtliches-strassenverzeichnis,ch.bfs.gebaeude_wohnungs_register,KML||https://tinyurl.com/yy7ya4g9/FR/2125_bdg_erw.kml" TargetMode="External"/><Relationship Id="rId390" Type="http://schemas.openxmlformats.org/officeDocument/2006/relationships/hyperlink" Target="https://map.geo.admin.ch/?zoom=13&amp;E=2571827.752&amp;N=1157534.876&amp;layers=ch.kantone.cadastralwebmap-farbe,ch.swisstopo.amtliches-strassenverzeichnis,ch.bfs.gebaeude_wohnungs_register,KML||https://tinyurl.com/yy7ya4g9/FR/2162_bdg_erw.kml" TargetMode="External"/><Relationship Id="rId404" Type="http://schemas.openxmlformats.org/officeDocument/2006/relationships/hyperlink" Target="https://map.geo.admin.ch/?zoom=13&amp;E=2580283.853&amp;N=1165708.858&amp;layers=ch.kantone.cadastralwebmap-farbe,ch.swisstopo.amtliches-strassenverzeichnis,ch.bfs.gebaeude_wohnungs_register,KML||https://tinyurl.com/yy7ya4g9/FR/2163_bdg_erw.kml" TargetMode="External"/><Relationship Id="rId611" Type="http://schemas.openxmlformats.org/officeDocument/2006/relationships/hyperlink" Target="https://map.geo.admin.ch/?zoom=13&amp;E=2574914.829&amp;N=1187027.426&amp;layers=ch.kantone.cadastralwebmap-farbe,ch.swisstopo.amtliches-strassenverzeichnis,ch.bfs.gebaeude_wohnungs_register,KML||https://tinyurl.com/yy7ya4g9/FR/2235_bdg_erw.kml" TargetMode="External"/><Relationship Id="rId1034" Type="http://schemas.openxmlformats.org/officeDocument/2006/relationships/hyperlink" Target="https://map.geo.admin.ch/?zoom=13&amp;E=2586931.672&amp;N=1185890.264&amp;layers=ch.kantone.cadastralwebmap-farbe,ch.swisstopo.amtliches-strassenverzeichnis,ch.bfs.gebaeude_wohnungs_register,KML||https://tinyurl.com/yy7ya4g9/FR/2306_bdg_erw.kml" TargetMode="External"/><Relationship Id="rId250" Type="http://schemas.openxmlformats.org/officeDocument/2006/relationships/hyperlink" Target="https://map.geo.admin.ch/?zoom=13&amp;E=2571823.719&amp;N=1166100.955&amp;layers=ch.kantone.cadastralwebmap-farbe,ch.swisstopo.amtliches-strassenverzeichnis,ch.bfs.gebaeude_wohnungs_register,KML||https://tinyurl.com/yy7ya4g9/FR/2131_bdg_erw.kml" TargetMode="External"/><Relationship Id="rId488" Type="http://schemas.openxmlformats.org/officeDocument/2006/relationships/hyperlink" Target="https://map.geo.admin.ch/?zoom=13&amp;E=2579701.563&amp;N=1184608.814&amp;layers=ch.kantone.cadastralwebmap-farbe,ch.swisstopo.amtliches-strassenverzeichnis,ch.bfs.gebaeude_wohnungs_register,KML||https://tinyurl.com/yy7ya4g9/FR/2196_bdg_erw.kml" TargetMode="External"/><Relationship Id="rId695" Type="http://schemas.openxmlformats.org/officeDocument/2006/relationships/hyperlink" Target="https://map.geo.admin.ch/?zoom=13&amp;E=2578172.965&amp;N=1192012.797&amp;layers=ch.kantone.cadastralwebmap-farbe,ch.swisstopo.amtliches-strassenverzeichnis,ch.bfs.gebaeude_wohnungs_register,KML||https://tinyurl.com/yy7ya4g9/FR/2262_bdg_erw.kml" TargetMode="External"/><Relationship Id="rId709" Type="http://schemas.openxmlformats.org/officeDocument/2006/relationships/hyperlink" Target="https://map.geo.admin.ch/?zoom=13&amp;E=2578035.399&amp;N=1191931.876&amp;layers=ch.kantone.cadastralwebmap-farbe,ch.swisstopo.amtliches-strassenverzeichnis,ch.bfs.gebaeude_wohnungs_register,KML||https://tinyurl.com/yy7ya4g9/FR/2262_bdg_erw.kml" TargetMode="External"/><Relationship Id="rId916" Type="http://schemas.openxmlformats.org/officeDocument/2006/relationships/hyperlink" Target="https://map.geo.admin.ch/?zoom=13&amp;E=2587557.907&amp;N=1167753.305&amp;layers=ch.kantone.cadastralwebmap-farbe,ch.swisstopo.amtliches-strassenverzeichnis,ch.bfs.gebaeude_wohnungs_register,KML||https://tinyurl.com/yy7ya4g9/FR/2299_bdg_erw.kml" TargetMode="External"/><Relationship Id="rId1101" Type="http://schemas.openxmlformats.org/officeDocument/2006/relationships/hyperlink" Target="https://map.geo.admin.ch/?zoom=13&amp;E=2558505.8&amp;N=1152521.175&amp;layers=ch.kantone.cadastralwebmap-farbe,ch.swisstopo.amtliches-strassenverzeichnis,ch.bfs.gebaeude_wohnungs_register,KML||https://tinyurl.com/yy7ya4g9/FR/2325_bdg_erw.kml" TargetMode="External"/><Relationship Id="rId45" Type="http://schemas.openxmlformats.org/officeDocument/2006/relationships/hyperlink" Target="https://map.geo.admin.ch/?zoom=13&amp;E=2554911.663&amp;N=1183390.016&amp;layers=ch.kantone.cadastralwebmap-farbe,ch.swisstopo.amtliches-strassenverzeichnis,ch.bfs.gebaeude_wohnungs_register,KML||https://tinyurl.com/yy7ya4g9/FR/2050_bdg_erw.kml" TargetMode="External"/><Relationship Id="rId110" Type="http://schemas.openxmlformats.org/officeDocument/2006/relationships/hyperlink" Target="https://map.geo.admin.ch/?zoom=13&amp;E=2554983.616&amp;N=1163789.387&amp;layers=ch.kantone.cadastralwebmap-farbe,ch.swisstopo.amtliches-strassenverzeichnis,ch.bfs.gebaeude_wohnungs_register,KML||https://tinyurl.com/yy7ya4g9/FR/2102_bdg_erw.kml" TargetMode="External"/><Relationship Id="rId348" Type="http://schemas.openxmlformats.org/officeDocument/2006/relationships/hyperlink" Target="https://map.geo.admin.ch/?zoom=13&amp;E=2563376.986&amp;N=1166711.14&amp;layers=ch.kantone.cadastralwebmap-farbe,ch.swisstopo.amtliches-strassenverzeichnis,ch.bfs.gebaeude_wohnungs_register,KML||https://tinyurl.com/yy7ya4g9/FR/2152_bdg_erw.kml" TargetMode="External"/><Relationship Id="rId555" Type="http://schemas.openxmlformats.org/officeDocument/2006/relationships/hyperlink" Target="https://map.geo.admin.ch/?zoom=13&amp;E=2573923.656&amp;N=1180417.987&amp;layers=ch.kantone.cadastralwebmap-farbe,ch.swisstopo.amtliches-strassenverzeichnis,ch.bfs.gebaeude_wohnungs_register,KML||https://tinyurl.com/yy7ya4g9/FR/2233_bdg_erw.kml" TargetMode="External"/><Relationship Id="rId762" Type="http://schemas.openxmlformats.org/officeDocument/2006/relationships/hyperlink" Target="https://map.geo.admin.ch/?zoom=13&amp;E=2581989.125&amp;N=1202785.852&amp;layers=ch.kantone.cadastralwebmap-farbe,ch.swisstopo.amtliches-strassenverzeichnis,ch.bfs.gebaeude_wohnungs_register,KML||https://tinyurl.com/yy7ya4g9/FR/2265_bdg_erw.kml" TargetMode="External"/><Relationship Id="rId194" Type="http://schemas.openxmlformats.org/officeDocument/2006/relationships/hyperlink" Target="https://map.geo.admin.ch/?zoom=13&amp;E=2570504.866&amp;N=1162733.795&amp;layers=ch.kantone.cadastralwebmap-farbe,ch.swisstopo.amtliches-strassenverzeichnis,ch.bfs.gebaeude_wohnungs_register,KML||https://tinyurl.com/yy7ya4g9/FR/2125_bdg_erw.kml" TargetMode="External"/><Relationship Id="rId208" Type="http://schemas.openxmlformats.org/officeDocument/2006/relationships/hyperlink" Target="https://map.geo.admin.ch/?zoom=13&amp;E=2569338.679&amp;N=1162424.652&amp;layers=ch.kantone.cadastralwebmap-farbe,ch.swisstopo.amtliches-strassenverzeichnis,ch.bfs.gebaeude_wohnungs_register,KML||https://tinyurl.com/yy7ya4g9/FR/2125_bdg_erw.kml" TargetMode="External"/><Relationship Id="rId415" Type="http://schemas.openxmlformats.org/officeDocument/2006/relationships/hyperlink" Target="https://map.geo.admin.ch/?zoom=13&amp;E=2578830.099&amp;N=1163837.897&amp;layers=ch.kantone.cadastralwebmap-farbe,ch.swisstopo.amtliches-strassenverzeichnis,ch.bfs.gebaeude_wohnungs_register,KML||https://tinyurl.com/yy7ya4g9/FR/2163_bdg_erw.kml" TargetMode="External"/><Relationship Id="rId622" Type="http://schemas.openxmlformats.org/officeDocument/2006/relationships/hyperlink" Target="https://map.geo.admin.ch/?zoom=13&amp;E=2569080.781&amp;N=1173872.345&amp;layers=ch.kantone.cadastralwebmap-farbe,ch.swisstopo.amtliches-strassenverzeichnis,ch.bfs.gebaeude_wohnungs_register,KML||https://tinyurl.com/yy7ya4g9/FR/2236_bdg_erw.kml" TargetMode="External"/><Relationship Id="rId1045" Type="http://schemas.openxmlformats.org/officeDocument/2006/relationships/hyperlink" Target="https://map.geo.admin.ch/?zoom=13&amp;E=2591573.507&amp;N=1191093.037&amp;layers=ch.kantone.cadastralwebmap-farbe,ch.swisstopo.amtliches-strassenverzeichnis,ch.bfs.gebaeude_wohnungs_register,KML||https://tinyurl.com/yy7ya4g9/FR/2308_bdg_erw.kml" TargetMode="External"/><Relationship Id="rId261" Type="http://schemas.openxmlformats.org/officeDocument/2006/relationships/hyperlink" Target="https://map.geo.admin.ch/?zoom=13&amp;E=2573054.117&amp;N=1154005.706&amp;layers=ch.kantone.cadastralwebmap-farbe,ch.swisstopo.amtliches-strassenverzeichnis,ch.bfs.gebaeude_wohnungs_register,KML||https://tinyurl.com/yy7ya4g9/FR/2134_bdg_erw.kml" TargetMode="External"/><Relationship Id="rId499" Type="http://schemas.openxmlformats.org/officeDocument/2006/relationships/hyperlink" Target="https://map.geo.admin.ch/?zoom=13&amp;E=2571447.573&amp;N=1186769.297&amp;layers=ch.kantone.cadastralwebmap-farbe,ch.swisstopo.amtliches-strassenverzeichnis,ch.bfs.gebaeude_wohnungs_register,KML||https://tinyurl.com/yy7ya4g9/FR/2200_bdg_erw.kml" TargetMode="External"/><Relationship Id="rId927" Type="http://schemas.openxmlformats.org/officeDocument/2006/relationships/hyperlink" Target="https://map.geo.admin.ch/?zoom=13&amp;E=2587405.335&amp;N=1167857.144&amp;layers=ch.kantone.cadastralwebmap-farbe,ch.swisstopo.amtliches-strassenverzeichnis,ch.bfs.gebaeude_wohnungs_register,KML||https://tinyurl.com/yy7ya4g9/FR/2299_bdg_erw.kml" TargetMode="External"/><Relationship Id="rId1112" Type="http://schemas.openxmlformats.org/officeDocument/2006/relationships/hyperlink" Target="https://map.geo.admin.ch/?zoom=13&amp;E=2558627.605&amp;N=1152689.264&amp;layers=ch.kantone.cadastralwebmap-farbe,ch.swisstopo.amtliches-strassenverzeichnis,ch.bfs.gebaeude_wohnungs_register,KML||https://tinyurl.com/yy7ya4g9/FR/2325_bdg_erw.kml" TargetMode="External"/><Relationship Id="rId56" Type="http://schemas.openxmlformats.org/officeDocument/2006/relationships/hyperlink" Target="https://map.geo.admin.ch/?zoom=13&amp;E=2555109.783&amp;N=1188240.099&amp;layers=ch.kantone.cadastralwebmap-farbe,ch.swisstopo.amtliches-strassenverzeichnis,ch.bfs.gebaeude_wohnungs_register,KML||https://tinyurl.com/yy7ya4g9/FR/2054_bdg_erw.kml" TargetMode="External"/><Relationship Id="rId359" Type="http://schemas.openxmlformats.org/officeDocument/2006/relationships/hyperlink" Target="https://map.geo.admin.ch/?zoom=13&amp;E=2571131.139&amp;N=1168544.207&amp;layers=ch.kantone.cadastralwebmap-farbe,ch.swisstopo.amtliches-strassenverzeichnis,ch.bfs.gebaeude_wohnungs_register,KML||https://tinyurl.com/yy7ya4g9/FR/2153_bdg_erw.kml" TargetMode="External"/><Relationship Id="rId566" Type="http://schemas.openxmlformats.org/officeDocument/2006/relationships/hyperlink" Target="https://map.geo.admin.ch/?zoom=13&amp;E=2573540.138&amp;N=1178839.896&amp;layers=ch.kantone.cadastralwebmap-farbe,ch.swisstopo.amtliches-strassenverzeichnis,ch.bfs.gebaeude_wohnungs_register,KML||https://tinyurl.com/yy7ya4g9/FR/2233_bdg_erw.kml" TargetMode="External"/><Relationship Id="rId773" Type="http://schemas.openxmlformats.org/officeDocument/2006/relationships/hyperlink" Target="https://map.geo.admin.ch/?zoom=13&amp;E=2582083.147&amp;N=1193679.063&amp;layers=ch.kantone.cadastralwebmap-farbe,ch.swisstopo.amtliches-strassenverzeichnis,ch.bfs.gebaeude_wohnungs_register,KML||https://tinyurl.com/yy7ya4g9/FR/2266_bdg_erw.kml" TargetMode="External"/><Relationship Id="rId121" Type="http://schemas.openxmlformats.org/officeDocument/2006/relationships/hyperlink" Target="https://map.geo.admin.ch/?zoom=13&amp;E=2558950.021&amp;N=1165583.899&amp;layers=ch.kantone.cadastralwebmap-farbe,ch.swisstopo.amtliches-strassenverzeichnis,ch.bfs.gebaeude_wohnungs_register,KML||https://tinyurl.com/yy7ya4g9/FR/2113_bdg_erw.kml" TargetMode="External"/><Relationship Id="rId219" Type="http://schemas.openxmlformats.org/officeDocument/2006/relationships/hyperlink" Target="https://map.geo.admin.ch/?zoom=13&amp;E=2570521.13&amp;N=1164181.231&amp;layers=ch.kantone.cadastralwebmap-farbe,ch.swisstopo.amtliches-strassenverzeichnis,ch.bfs.gebaeude_wohnungs_register,KML||https://tinyurl.com/yy7ya4g9/FR/2125_bdg_erw.kml" TargetMode="External"/><Relationship Id="rId426" Type="http://schemas.openxmlformats.org/officeDocument/2006/relationships/hyperlink" Target="https://map.geo.admin.ch/?zoom=13&amp;E=2578632.618&amp;N=1163882.155&amp;layers=ch.kantone.cadastralwebmap-farbe,ch.swisstopo.amtliches-strassenverzeichnis,ch.bfs.gebaeude_wohnungs_register,KML||https://tinyurl.com/yy7ya4g9/FR/2163_bdg_erw.kml" TargetMode="External"/><Relationship Id="rId633" Type="http://schemas.openxmlformats.org/officeDocument/2006/relationships/hyperlink" Target="https://map.geo.admin.ch/?zoom=13&amp;E=2565638.439&amp;N=1180794.838&amp;layers=ch.kantone.cadastralwebmap-farbe,ch.swisstopo.amtliches-strassenverzeichnis,ch.bfs.gebaeude_wohnungs_register,KML||https://tinyurl.com/yy7ya4g9/FR/2237_bdg_erw.kml" TargetMode="External"/><Relationship Id="rId980" Type="http://schemas.openxmlformats.org/officeDocument/2006/relationships/hyperlink" Target="https://map.geo.admin.ch/?zoom=13&amp;E=2587574.885&amp;N=1167761.504&amp;layers=ch.kantone.cadastralwebmap-farbe,ch.swisstopo.amtliches-strassenverzeichnis,ch.bfs.gebaeude_wohnungs_register,KML||https://tinyurl.com/yy7ya4g9/FR/2299_bdg_erw.kml" TargetMode="External"/><Relationship Id="rId1056" Type="http://schemas.openxmlformats.org/officeDocument/2006/relationships/hyperlink" Target="https://map.geo.admin.ch/?zoom=13&amp;E=2592934.928&amp;N=1192727.718&amp;layers=ch.kantone.cadastralwebmap-farbe,ch.swisstopo.amtliches-strassenverzeichnis,ch.bfs.gebaeude_wohnungs_register,KML||https://tinyurl.com/yy7ya4g9/FR/2308_bdg_erw.kml" TargetMode="External"/><Relationship Id="rId840" Type="http://schemas.openxmlformats.org/officeDocument/2006/relationships/hyperlink" Target="https://map.geo.admin.ch/?zoom=13&amp;E=2580679.361&amp;N=1200317.554&amp;layers=ch.kantone.cadastralwebmap-farbe,ch.swisstopo.amtliches-strassenverzeichnis,ch.bfs.gebaeude_wohnungs_register,KML||https://tinyurl.com/yy7ya4g9/FR/2276_bdg_erw.kml" TargetMode="External"/><Relationship Id="rId938" Type="http://schemas.openxmlformats.org/officeDocument/2006/relationships/hyperlink" Target="https://map.geo.admin.ch/?zoom=13&amp;E=2587466.076&amp;N=1167802.366&amp;layers=ch.kantone.cadastralwebmap-farbe,ch.swisstopo.amtliches-strassenverzeichnis,ch.bfs.gebaeude_wohnungs_register,KML||https://tinyurl.com/yy7ya4g9/FR/2299_bdg_erw.kml" TargetMode="External"/><Relationship Id="rId67" Type="http://schemas.openxmlformats.org/officeDocument/2006/relationships/hyperlink" Target="https://map.geo.admin.ch/?zoom=13&amp;E=2558000.913&amp;N=1187553.191&amp;layers=ch.kantone.cadastralwebmap-farbe,ch.swisstopo.amtliches-strassenverzeichnis,ch.bfs.gebaeude_wohnungs_register,KML||https://tinyurl.com/yy7ya4g9/FR/2054_bdg_erw.kml" TargetMode="External"/><Relationship Id="rId272" Type="http://schemas.openxmlformats.org/officeDocument/2006/relationships/hyperlink" Target="https://map.geo.admin.ch/?zoom=13&amp;E=2571824.246&amp;N=1159182.047&amp;layers=ch.kantone.cadastralwebmap-farbe,ch.swisstopo.amtliches-strassenverzeichnis,ch.bfs.gebaeude_wohnungs_register,KML||https://tinyurl.com/yy7ya4g9/FR/2135_bdg_erw.kml" TargetMode="External"/><Relationship Id="rId577" Type="http://schemas.openxmlformats.org/officeDocument/2006/relationships/hyperlink" Target="https://map.geo.admin.ch/?zoom=13&amp;E=2573118.3&amp;N=1178477.907&amp;layers=ch.kantone.cadastralwebmap-farbe,ch.swisstopo.amtliches-strassenverzeichnis,ch.bfs.gebaeude_wohnungs_register,KML||https://tinyurl.com/yy7ya4g9/FR/2233_bdg_erw.kml" TargetMode="External"/><Relationship Id="rId700" Type="http://schemas.openxmlformats.org/officeDocument/2006/relationships/hyperlink" Target="https://map.geo.admin.ch/?zoom=13&amp;E=2581069.996&amp;N=1195137.505&amp;layers=ch.kantone.cadastralwebmap-farbe,ch.swisstopo.amtliches-strassenverzeichnis,ch.bfs.gebaeude_wohnungs_register,KML||https://tinyurl.com/yy7ya4g9/FR/2262_bdg_erw.kml" TargetMode="External"/><Relationship Id="rId1123" Type="http://schemas.openxmlformats.org/officeDocument/2006/relationships/hyperlink" Target="https://map.geo.admin.ch/?zoom=13&amp;E=2558669.244&amp;N=1153358.928&amp;layers=ch.kantone.cadastralwebmap-farbe,ch.swisstopo.amtliches-strassenverzeichnis,ch.bfs.gebaeude_wohnungs_register,KML||https://tinyurl.com/yy7ya4g9/FR/2325_bdg_erw.kml" TargetMode="External"/><Relationship Id="rId132" Type="http://schemas.openxmlformats.org/officeDocument/2006/relationships/hyperlink" Target="https://map.geo.admin.ch/?zoom=13&amp;E=2570781.34&amp;N=1152965.039&amp;layers=ch.kantone.cadastralwebmap-farbe,ch.swisstopo.amtliches-strassenverzeichnis,ch.bfs.gebaeude_wohnungs_register,KML||https://tinyurl.com/yy7ya4g9/FR/2121_bdg_erw.kml" TargetMode="External"/><Relationship Id="rId784" Type="http://schemas.openxmlformats.org/officeDocument/2006/relationships/hyperlink" Target="https://map.geo.admin.ch/?zoom=13&amp;E=2574254.673&amp;N=1190015.756&amp;layers=ch.kantone.cadastralwebmap-farbe,ch.swisstopo.amtliches-strassenverzeichnis,ch.bfs.gebaeude_wohnungs_register,KML||https://tinyurl.com/yy7ya4g9/FR/2272_bdg_erw.kml" TargetMode="External"/><Relationship Id="rId991" Type="http://schemas.openxmlformats.org/officeDocument/2006/relationships/hyperlink" Target="https://map.geo.admin.ch/?zoom=13&amp;E=2588825.294&amp;N=1177907.888&amp;layers=ch.kantone.cadastralwebmap-farbe,ch.swisstopo.amtliches-strassenverzeichnis,ch.bfs.gebaeude_wohnungs_register,KML||https://tinyurl.com/yy7ya4g9/FR/2299_bdg_erw.kml" TargetMode="External"/><Relationship Id="rId1067" Type="http://schemas.openxmlformats.org/officeDocument/2006/relationships/hyperlink" Target="https://map.geo.admin.ch/?zoom=13&amp;E=2587407.823&amp;N=1191411.996&amp;layers=ch.kantone.cadastralwebmap-farbe,ch.swisstopo.amtliches-strassenverzeichnis,ch.bfs.gebaeude_wohnungs_register,KML||https://tinyurl.com/yy7ya4g9/FR/2309_bdg_erw.kml" TargetMode="External"/><Relationship Id="rId437" Type="http://schemas.openxmlformats.org/officeDocument/2006/relationships/hyperlink" Target="https://map.geo.admin.ch/?zoom=13&amp;E=2569026.539&amp;N=1177951.891&amp;layers=ch.kantone.cadastralwebmap-farbe,ch.swisstopo.amtliches-strassenverzeichnis,ch.bfs.gebaeude_wohnungs_register,KML||https://tinyurl.com/yy7ya4g9/FR/2186_bdg_erw.kml" TargetMode="External"/><Relationship Id="rId644" Type="http://schemas.openxmlformats.org/officeDocument/2006/relationships/hyperlink" Target="https://map.geo.admin.ch/?zoom=13&amp;E=2573105.264&amp;N=1193398.889&amp;layers=ch.kantone.cadastralwebmap-farbe,ch.swisstopo.amtliches-strassenverzeichnis,ch.bfs.gebaeude_wohnungs_register,KML||https://tinyurl.com/yy7ya4g9/FR/2254_bdg_erw.kml" TargetMode="External"/><Relationship Id="rId851" Type="http://schemas.openxmlformats.org/officeDocument/2006/relationships/hyperlink" Target="https://map.geo.admin.ch/?zoom=13&amp;E=2573294.578&amp;N=1199794.654&amp;layers=ch.kantone.cadastralwebmap-farbe,ch.swisstopo.amtliches-strassenverzeichnis,ch.bfs.gebaeude_wohnungs_register,KML||https://tinyurl.com/yy7ya4g9/FR/2284_bdg_erw.kml" TargetMode="External"/><Relationship Id="rId283" Type="http://schemas.openxmlformats.org/officeDocument/2006/relationships/hyperlink" Target="https://map.geo.admin.ch/?zoom=13&amp;E=2572665.343&amp;N=1159846.173&amp;layers=ch.kantone.cadastralwebmap-farbe,ch.swisstopo.amtliches-strassenverzeichnis,ch.bfs.gebaeude_wohnungs_register,KML||https://tinyurl.com/yy7ya4g9/FR/2135_bdg_erw.kml" TargetMode="External"/><Relationship Id="rId490" Type="http://schemas.openxmlformats.org/officeDocument/2006/relationships/hyperlink" Target="https://map.geo.admin.ch/?zoom=13&amp;E=2576985.92&amp;N=1184971.367&amp;layers=ch.kantone.cadastralwebmap-farbe,ch.swisstopo.amtliches-strassenverzeichnis,ch.bfs.gebaeude_wohnungs_register,KML||https://tinyurl.com/yy7ya4g9/FR/2197_bdg_erw.kml" TargetMode="External"/><Relationship Id="rId504" Type="http://schemas.openxmlformats.org/officeDocument/2006/relationships/hyperlink" Target="https://map.geo.admin.ch/?zoom=13&amp;E=2571126.466&amp;N=1186411.653&amp;layers=ch.kantone.cadastralwebmap-farbe,ch.swisstopo.amtliches-strassenverzeichnis,ch.bfs.gebaeude_wohnungs_register,KML||https://tinyurl.com/yy7ya4g9/FR/2200_bdg_erw.kml" TargetMode="External"/><Relationship Id="rId711" Type="http://schemas.openxmlformats.org/officeDocument/2006/relationships/hyperlink" Target="https://map.geo.admin.ch/?zoom=13&amp;E=2578054.619&amp;N=1191940.991&amp;layers=ch.kantone.cadastralwebmap-farbe,ch.swisstopo.amtliches-strassenverzeichnis,ch.bfs.gebaeude_wohnungs_register,KML||https://tinyurl.com/yy7ya4g9/FR/2262_bdg_erw.kml" TargetMode="External"/><Relationship Id="rId949" Type="http://schemas.openxmlformats.org/officeDocument/2006/relationships/hyperlink" Target="https://map.geo.admin.ch/?zoom=13&amp;E=2588833.179&amp;N=1176370.437&amp;layers=ch.kantone.cadastralwebmap-farbe,ch.swisstopo.amtliches-strassenverzeichnis,ch.bfs.gebaeude_wohnungs_register,KML||https://tinyurl.com/yy7ya4g9/FR/2299_bdg_erw.kml" TargetMode="External"/><Relationship Id="rId1134" Type="http://schemas.openxmlformats.org/officeDocument/2006/relationships/hyperlink" Target="https://map.geo.admin.ch/?zoom=13&amp;E=2559107.887&amp;N=1157288.279&amp;layers=ch.kantone.cadastralwebmap-farbe,ch.swisstopo.amtliches-strassenverzeichnis,ch.bfs.gebaeude_wohnungs_register,KML||https://tinyurl.com/yy7ya4g9/FR/2336_bdg_erw.kml" TargetMode="External"/><Relationship Id="rId78" Type="http://schemas.openxmlformats.org/officeDocument/2006/relationships/hyperlink" Target="https://map.geo.admin.ch/?zoom=13&amp;E=2557603.635&amp;N=1170284.63&amp;layers=ch.kantone.cadastralwebmap-farbe,ch.swisstopo.amtliches-strassenverzeichnis,ch.bfs.gebaeude_wohnungs_register,KML||https://tinyurl.com/yy7ya4g9/FR/2063_bdg_erw.kml" TargetMode="External"/><Relationship Id="rId143" Type="http://schemas.openxmlformats.org/officeDocument/2006/relationships/hyperlink" Target="https://map.geo.admin.ch/?zoom=13&amp;E=2574290.584&amp;N=1160853.167&amp;layers=ch.kantone.cadastralwebmap-farbe,ch.swisstopo.amtliches-strassenverzeichnis,ch.bfs.gebaeude_wohnungs_register,KML||https://tinyurl.com/yy7ya4g9/FR/2124_bdg_erw.kml" TargetMode="External"/><Relationship Id="rId350" Type="http://schemas.openxmlformats.org/officeDocument/2006/relationships/hyperlink" Target="https://map.geo.admin.ch/?zoom=13&amp;E=2564446.479&amp;N=1165529.722&amp;layers=ch.kantone.cadastralwebmap-farbe,ch.swisstopo.amtliches-strassenverzeichnis,ch.bfs.gebaeude_wohnungs_register,KML||https://tinyurl.com/yy7ya4g9/FR/2152_bdg_erw.kml" TargetMode="External"/><Relationship Id="rId588" Type="http://schemas.openxmlformats.org/officeDocument/2006/relationships/hyperlink" Target="https://map.geo.admin.ch/?zoom=13&amp;E=2573807.937&amp;N=1179076.194&amp;layers=ch.kantone.cadastralwebmap-farbe,ch.swisstopo.amtliches-strassenverzeichnis,ch.bfs.gebaeude_wohnungs_register,KML||https://tinyurl.com/yy7ya4g9/FR/2233_bdg_erw.kml" TargetMode="External"/><Relationship Id="rId795" Type="http://schemas.openxmlformats.org/officeDocument/2006/relationships/hyperlink" Target="https://map.geo.admin.ch/?zoom=13&amp;E=2581444.282&amp;N=1198922.391&amp;layers=ch.kantone.cadastralwebmap-farbe,ch.swisstopo.amtliches-strassenverzeichnis,ch.bfs.gebaeude_wohnungs_register,KML||https://tinyurl.com/yy7ya4g9/FR/2275_bdg_erw.kml" TargetMode="External"/><Relationship Id="rId809" Type="http://schemas.openxmlformats.org/officeDocument/2006/relationships/hyperlink" Target="https://map.geo.admin.ch/?zoom=13&amp;E=2578395.258&amp;N=1195238.974&amp;layers=ch.kantone.cadastralwebmap-farbe,ch.swisstopo.amtliches-strassenverzeichnis,ch.bfs.gebaeude_wohnungs_register,KML||https://tinyurl.com/yy7ya4g9/FR/2275_bdg_erw.kml" TargetMode="External"/><Relationship Id="rId9" Type="http://schemas.openxmlformats.org/officeDocument/2006/relationships/hyperlink" Target="https://map.geo.admin.ch/?zoom=13&amp;E=2557993.168&amp;N=1185028.121&amp;layers=ch.kantone.cadastralwebmap-farbe,ch.swisstopo.amtliches-strassenverzeichnis,ch.bfs.gebaeude_wohnungs_register,KML||https://tinyurl.com/yy7ya4g9/FR/2011_bdg_erw.kml" TargetMode="External"/><Relationship Id="rId210" Type="http://schemas.openxmlformats.org/officeDocument/2006/relationships/hyperlink" Target="https://map.geo.admin.ch/?zoom=13&amp;E=2570565.288&amp;N=1162986.726&amp;layers=ch.kantone.cadastralwebmap-farbe,ch.swisstopo.amtliches-strassenverzeichnis,ch.bfs.gebaeude_wohnungs_register,KML||https://tinyurl.com/yy7ya4g9/FR/2125_bdg_erw.kml" TargetMode="External"/><Relationship Id="rId448" Type="http://schemas.openxmlformats.org/officeDocument/2006/relationships/hyperlink" Target="https://map.geo.admin.ch/?zoom=13&amp;E=2577914.01&amp;N=1183010.359&amp;layers=ch.kantone.cadastralwebmap-farbe,ch.swisstopo.amtliches-strassenverzeichnis,ch.bfs.gebaeude_wohnungs_register,KML||https://tinyurl.com/yy7ya4g9/FR/2196_bdg_erw.kml" TargetMode="External"/><Relationship Id="rId655" Type="http://schemas.openxmlformats.org/officeDocument/2006/relationships/hyperlink" Target="https://map.geo.admin.ch/?zoom=13&amp;E=2576514.652&amp;N=1191024.349&amp;layers=ch.kantone.cadastralwebmap-farbe,ch.swisstopo.amtliches-strassenverzeichnis,ch.bfs.gebaeude_wohnungs_register,KML||https://tinyurl.com/yy7ya4g9/FR/2254_bdg_erw.kml" TargetMode="External"/><Relationship Id="rId862" Type="http://schemas.openxmlformats.org/officeDocument/2006/relationships/hyperlink" Target="https://map.geo.admin.ch/?zoom=13&amp;E=2572219.019&amp;N=1199639.901&amp;layers=ch.kantone.cadastralwebmap-farbe,ch.swisstopo.amtliches-strassenverzeichnis,ch.bfs.gebaeude_wohnungs_register,KML||https://tinyurl.com/yy7ya4g9/FR/2284_bdg_erw.kml" TargetMode="External"/><Relationship Id="rId1078" Type="http://schemas.openxmlformats.org/officeDocument/2006/relationships/hyperlink" Target="https://map.geo.admin.ch/?zoom=13&amp;E=2588308.086&amp;N=1191511.517&amp;layers=ch.kantone.cadastralwebmap-farbe,ch.swisstopo.amtliches-strassenverzeichnis,ch.bfs.gebaeude_wohnungs_register,KML||https://tinyurl.com/yy7ya4g9/FR/2309_bdg_erw.kml" TargetMode="External"/><Relationship Id="rId294" Type="http://schemas.openxmlformats.org/officeDocument/2006/relationships/hyperlink" Target="https://map.geo.admin.ch/?zoom=13&amp;E=2582261.601&amp;N=1161201.757&amp;layers=ch.kantone.cadastralwebmap-farbe,ch.swisstopo.amtliches-strassenverzeichnis,ch.bfs.gebaeude_wohnungs_register,KML||https://tinyurl.com/yy7ya4g9/FR/2138_bdg_erw.kml" TargetMode="External"/><Relationship Id="rId308" Type="http://schemas.openxmlformats.org/officeDocument/2006/relationships/hyperlink" Target="https://map.geo.admin.ch/?zoom=13&amp;E=2572910.384&amp;N=1163861.853&amp;layers=ch.kantone.cadastralwebmap-farbe,ch.swisstopo.amtliches-strassenverzeichnis,ch.bfs.gebaeude_wohnungs_register,KML||https://tinyurl.com/yy7ya4g9/FR/2143_bdg_erw.kml" TargetMode="External"/><Relationship Id="rId515" Type="http://schemas.openxmlformats.org/officeDocument/2006/relationships/hyperlink" Target="https://map.geo.admin.ch/?zoom=13&amp;E=2574123.72&amp;N=1181389.381&amp;layers=ch.kantone.cadastralwebmap-farbe,ch.swisstopo.amtliches-strassenverzeichnis,ch.bfs.gebaeude_wohnungs_register,KML||https://tinyurl.com/yy7ya4g9/FR/2208_bdg_erw.kml" TargetMode="External"/><Relationship Id="rId722" Type="http://schemas.openxmlformats.org/officeDocument/2006/relationships/hyperlink" Target="https://map.geo.admin.ch/?zoom=13&amp;E=2584434.862&amp;N=1198185.144&amp;layers=ch.kantone.cadastralwebmap-farbe,ch.swisstopo.amtliches-strassenverzeichnis,ch.bfs.gebaeude_wohnungs_register,KML||https://tinyurl.com/yy7ya4g9/FR/2262_bdg_erw.kml" TargetMode="External"/><Relationship Id="rId89" Type="http://schemas.openxmlformats.org/officeDocument/2006/relationships/hyperlink" Target="https://map.geo.admin.ch/?zoom=13&amp;E=2561995.921&amp;N=1171422.069&amp;layers=ch.kantone.cadastralwebmap-farbe,ch.swisstopo.amtliches-strassenverzeichnis,ch.bfs.gebaeude_wohnungs_register,KML||https://tinyurl.com/yy7ya4g9/FR/2087_bdg_erw.kml" TargetMode="External"/><Relationship Id="rId154" Type="http://schemas.openxmlformats.org/officeDocument/2006/relationships/hyperlink" Target="https://map.geo.admin.ch/?zoom=13&amp;E=2570632.554&amp;N=1163159.44&amp;layers=ch.kantone.cadastralwebmap-farbe,ch.swisstopo.amtliches-strassenverzeichnis,ch.bfs.gebaeude_wohnungs_register,KML||https://tinyurl.com/yy7ya4g9/FR/2125_bdg_erw.kml" TargetMode="External"/><Relationship Id="rId361" Type="http://schemas.openxmlformats.org/officeDocument/2006/relationships/hyperlink" Target="https://map.geo.admin.ch/?zoom=13&amp;E=2565598.354&amp;N=1163432.46&amp;layers=ch.kantone.cadastralwebmap-farbe,ch.swisstopo.amtliches-strassenverzeichnis,ch.bfs.gebaeude_wohnungs_register,KML||https://tinyurl.com/yy7ya4g9/FR/2155_bdg_erw.kml" TargetMode="External"/><Relationship Id="rId599" Type="http://schemas.openxmlformats.org/officeDocument/2006/relationships/hyperlink" Target="https://map.geo.admin.ch/?zoom=13&amp;E=2566334.019&amp;N=1178655.965&amp;layers=ch.kantone.cadastralwebmap-farbe,ch.swisstopo.amtliches-strassenverzeichnis,ch.bfs.gebaeude_wohnungs_register,KML||https://tinyurl.com/yy7ya4g9/FR/2234_bdg_erw.kml" TargetMode="External"/><Relationship Id="rId1005" Type="http://schemas.openxmlformats.org/officeDocument/2006/relationships/hyperlink" Target="https://map.geo.admin.ch/?zoom=13&amp;E=2582843.657&amp;N=1182354.651&amp;layers=ch.kantone.cadastralwebmap-farbe,ch.swisstopo.amtliches-strassenverzeichnis,ch.bfs.gebaeude_wohnungs_register,KML||https://tinyurl.com/yy7ya4g9/FR/2304_bdg_erw.kml" TargetMode="External"/><Relationship Id="rId459" Type="http://schemas.openxmlformats.org/officeDocument/2006/relationships/hyperlink" Target="https://map.geo.admin.ch/?zoom=13&amp;E=2578265.187&amp;N=1182467.836&amp;layers=ch.kantone.cadastralwebmap-farbe,ch.swisstopo.amtliches-strassenverzeichnis,ch.bfs.gebaeude_wohnungs_register,KML||https://tinyurl.com/yy7ya4g9/FR/2196_bdg_erw.kml" TargetMode="External"/><Relationship Id="rId666" Type="http://schemas.openxmlformats.org/officeDocument/2006/relationships/hyperlink" Target="https://map.geo.admin.ch/?zoom=13&amp;E=2576755.151&amp;N=1191194.039&amp;layers=ch.kantone.cadastralwebmap-farbe,ch.swisstopo.amtliches-strassenverzeichnis,ch.bfs.gebaeude_wohnungs_register,KML||https://tinyurl.com/yy7ya4g9/FR/2254_bdg_erw.kml" TargetMode="External"/><Relationship Id="rId873" Type="http://schemas.openxmlformats.org/officeDocument/2006/relationships/hyperlink" Target="https://map.geo.admin.ch/?zoom=13&amp;E=2580435.351&amp;N=1188560.533&amp;layers=ch.kantone.cadastralwebmap-farbe,ch.swisstopo.amtliches-strassenverzeichnis,ch.bfs.gebaeude_wohnungs_register,KML||https://tinyurl.com/yy7ya4g9/FR/2293_bdg_erw.kml" TargetMode="External"/><Relationship Id="rId1089" Type="http://schemas.openxmlformats.org/officeDocument/2006/relationships/hyperlink" Target="https://map.geo.admin.ch/?zoom=13&amp;E=2556546.712&amp;N=1152668.591&amp;layers=ch.kantone.cadastralwebmap-farbe,ch.swisstopo.amtliches-strassenverzeichnis,ch.bfs.gebaeude_wohnungs_register,KML||https://tinyurl.com/yy7ya4g9/FR/2321_bdg_erw.kml" TargetMode="External"/><Relationship Id="rId16" Type="http://schemas.openxmlformats.org/officeDocument/2006/relationships/hyperlink" Target="https://map.geo.admin.ch/?zoom=13&amp;E=2561714.543&amp;N=1195134.143&amp;layers=ch.kantone.cadastralwebmap-farbe,ch.swisstopo.amtliches-strassenverzeichnis,ch.bfs.gebaeude_wohnungs_register,KML||https://tinyurl.com/yy7ya4g9/FR/2022_bdg_erw.kml" TargetMode="External"/><Relationship Id="rId221" Type="http://schemas.openxmlformats.org/officeDocument/2006/relationships/hyperlink" Target="https://map.geo.admin.ch/?zoom=13&amp;E=2571668.056&amp;N=1161992.69&amp;layers=ch.kantone.cadastralwebmap-farbe,ch.swisstopo.amtliches-strassenverzeichnis,ch.bfs.gebaeude_wohnungs_register,KML||https://tinyurl.com/yy7ya4g9/FR/2125_bdg_erw.kml" TargetMode="External"/><Relationship Id="rId319" Type="http://schemas.openxmlformats.org/officeDocument/2006/relationships/hyperlink" Target="https://map.geo.admin.ch/?zoom=13&amp;E=2570616.606&amp;N=1159745.839&amp;layers=ch.kantone.cadastralwebmap-farbe,ch.swisstopo.amtliches-strassenverzeichnis,ch.bfs.gebaeude_wohnungs_register,KML||https://tinyurl.com/yy7ya4g9/FR/2145_bdg_erw.kml" TargetMode="External"/><Relationship Id="rId526" Type="http://schemas.openxmlformats.org/officeDocument/2006/relationships/hyperlink" Target="https://map.geo.admin.ch/?zoom=13&amp;E=2580639.652&amp;N=1179526.525&amp;layers=ch.kantone.cadastralwebmap-farbe,ch.swisstopo.amtliches-strassenverzeichnis,ch.bfs.gebaeude_wohnungs_register,KML||https://tinyurl.com/yy7ya4g9/FR/2216_bdg_erw.kml" TargetMode="External"/><Relationship Id="rId733" Type="http://schemas.openxmlformats.org/officeDocument/2006/relationships/hyperlink" Target="https://map.geo.admin.ch/?zoom=13&amp;E=2578528.418&amp;N=1190740.339&amp;layers=ch.kantone.cadastralwebmap-farbe,ch.swisstopo.amtliches-strassenverzeichnis,ch.bfs.gebaeude_wohnungs_register,KML||https://tinyurl.com/yy7ya4g9/FR/2262_bdg_erw.kml" TargetMode="External"/><Relationship Id="rId940" Type="http://schemas.openxmlformats.org/officeDocument/2006/relationships/hyperlink" Target="https://map.geo.admin.ch/?zoom=13&amp;E=2587451.837&amp;N=1167808.112&amp;layers=ch.kantone.cadastralwebmap-farbe,ch.swisstopo.amtliches-strassenverzeichnis,ch.bfs.gebaeude_wohnungs_register,KML||https://tinyurl.com/yy7ya4g9/FR/2299_bdg_erw.kml" TargetMode="External"/><Relationship Id="rId1016" Type="http://schemas.openxmlformats.org/officeDocument/2006/relationships/hyperlink" Target="https://map.geo.admin.ch/?zoom=13&amp;E=2585450.766&amp;N=1190007.145&amp;layers=ch.kantone.cadastralwebmap-farbe,ch.swisstopo.amtliches-strassenverzeichnis,ch.bfs.gebaeude_wohnungs_register,KML||https://tinyurl.com/yy7ya4g9/FR/2305_bdg_erw.kml" TargetMode="External"/><Relationship Id="rId165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72" Type="http://schemas.openxmlformats.org/officeDocument/2006/relationships/hyperlink" Target="https://map.geo.admin.ch/?zoom=13&amp;E=2572622.819&amp;N=1157443.754&amp;layers=ch.kantone.cadastralwebmap-farbe,ch.swisstopo.amtliches-strassenverzeichnis,ch.bfs.gebaeude_wohnungs_register,KML||https://tinyurl.com/yy7ya4g9/FR/2162_bdg_erw.kml" TargetMode="External"/><Relationship Id="rId677" Type="http://schemas.openxmlformats.org/officeDocument/2006/relationships/hyperlink" Target="https://map.geo.admin.ch/?zoom=13&amp;E=2573810.422&amp;N=1195608.545&amp;layers=ch.kantone.cadastralwebmap-farbe,ch.swisstopo.amtliches-strassenverzeichnis,ch.bfs.gebaeude_wohnungs_register,KML||https://tinyurl.com/yy7ya4g9/FR/2261_bdg_erw.kml" TargetMode="External"/><Relationship Id="rId800" Type="http://schemas.openxmlformats.org/officeDocument/2006/relationships/hyperlink" Target="https://map.geo.admin.ch/?zoom=13&amp;E=2577890.291&amp;N=1195793.041&amp;layers=ch.kantone.cadastralwebmap-farbe,ch.swisstopo.amtliches-strassenverzeichnis,ch.bfs.gebaeude_wohnungs_register,KML||https://tinyurl.com/yy7ya4g9/FR/2275_bdg_erw.kml" TargetMode="External"/><Relationship Id="rId232" Type="http://schemas.openxmlformats.org/officeDocument/2006/relationships/hyperlink" Target="https://map.geo.admin.ch/?zoom=13&amp;E=2571380.158&amp;N=1162876.299&amp;layers=ch.kantone.cadastralwebmap-farbe,ch.swisstopo.amtliches-strassenverzeichnis,ch.bfs.gebaeude_wohnungs_register,KML||https://tinyurl.com/yy7ya4g9/FR/2125_bdg_erw.kml" TargetMode="External"/><Relationship Id="rId884" Type="http://schemas.openxmlformats.org/officeDocument/2006/relationships/hyperlink" Target="https://map.geo.admin.ch/?zoom=13&amp;E=2579856.238&amp;N=1186420.35&amp;layers=ch.kantone.cadastralwebmap-farbe,ch.swisstopo.amtliches-strassenverzeichnis,ch.bfs.gebaeude_wohnungs_register,KML||https://tinyurl.com/yy7ya4g9/FR/2293_bdg_erw.kml" TargetMode="External"/><Relationship Id="rId27" Type="http://schemas.openxmlformats.org/officeDocument/2006/relationships/hyperlink" Target="https://map.geo.admin.ch/?zoom=13&amp;E=2566142.571&amp;N=1185269.923&amp;layers=ch.kantone.cadastralwebmap-farbe,ch.swisstopo.amtliches-strassenverzeichnis,ch.bfs.gebaeude_wohnungs_register,KML||https://tinyurl.com/yy7ya4g9/FR/2029_bdg_erw.kml" TargetMode="External"/><Relationship Id="rId537" Type="http://schemas.openxmlformats.org/officeDocument/2006/relationships/hyperlink" Target="https://map.geo.admin.ch/?zoom=13&amp;E=2577188.858&amp;N=1182148.154&amp;layers=ch.kantone.cadastralwebmap-farbe,ch.swisstopo.amtliches-strassenverzeichnis,ch.bfs.gebaeude_wohnungs_register,KML||https://tinyurl.com/yy7ya4g9/FR/2228_bdg_erw.kml" TargetMode="External"/><Relationship Id="rId744" Type="http://schemas.openxmlformats.org/officeDocument/2006/relationships/hyperlink" Target="https://map.geo.admin.ch/?zoom=13&amp;E=2582138.143&amp;N=1202502.015&amp;layers=ch.kantone.cadastralwebmap-farbe,ch.swisstopo.amtliches-strassenverzeichnis,ch.bfs.gebaeude_wohnungs_register,KML||https://tinyurl.com/yy7ya4g9/FR/2265_bdg_erw.kml" TargetMode="External"/><Relationship Id="rId951" Type="http://schemas.openxmlformats.org/officeDocument/2006/relationships/hyperlink" Target="https://map.geo.admin.ch/?zoom=13&amp;E=2587501.064&amp;N=1168016.77&amp;layers=ch.kantone.cadastralwebmap-farbe,ch.swisstopo.amtliches-strassenverzeichnis,ch.bfs.gebaeude_wohnungs_register,KML||https://tinyurl.com/yy7ya4g9/FR/2299_bdg_erw.kml" TargetMode="External"/><Relationship Id="rId80" Type="http://schemas.openxmlformats.org/officeDocument/2006/relationships/hyperlink" Target="https://map.geo.admin.ch/?zoom=13&amp;E=2558586.083&amp;N=1170790.517&amp;layers=ch.kantone.cadastralwebmap-farbe,ch.swisstopo.amtliches-strassenverzeichnis,ch.bfs.gebaeude_wohnungs_register,KML||https://tinyurl.com/yy7ya4g9/FR/2063_bdg_erw.kml" TargetMode="External"/><Relationship Id="rId176" Type="http://schemas.openxmlformats.org/officeDocument/2006/relationships/hyperlink" Target="https://map.geo.admin.ch/?zoom=13&amp;E=2570838.37&amp;N=1162109.758&amp;layers=ch.kantone.cadastralwebmap-farbe,ch.swisstopo.amtliches-strassenverzeichnis,ch.bfs.gebaeude_wohnungs_register,KML||https://tinyurl.com/yy7ya4g9/FR/2125_bdg_erw.kml" TargetMode="External"/><Relationship Id="rId383" Type="http://schemas.openxmlformats.org/officeDocument/2006/relationships/hyperlink" Target="https://map.geo.admin.ch/?zoom=13&amp;E=2571739.901&amp;N=1158113.135&amp;layers=ch.kantone.cadastralwebmap-farbe,ch.swisstopo.amtliches-strassenverzeichnis,ch.bfs.gebaeude_wohnungs_register,KML||https://tinyurl.com/yy7ya4g9/FR/2162_bdg_erw.kml" TargetMode="External"/><Relationship Id="rId590" Type="http://schemas.openxmlformats.org/officeDocument/2006/relationships/hyperlink" Target="https://map.geo.admin.ch/?zoom=13&amp;E=2572765.212&amp;N=1178368.7&amp;layers=ch.kantone.cadastralwebmap-farbe,ch.swisstopo.amtliches-strassenverzeichnis,ch.bfs.gebaeude_wohnungs_register,KML||https://tinyurl.com/yy7ya4g9/FR/2233_bdg_erw.kml" TargetMode="External"/><Relationship Id="rId604" Type="http://schemas.openxmlformats.org/officeDocument/2006/relationships/hyperlink" Target="https://map.geo.admin.ch/?zoom=13&amp;E=2575361.655&amp;N=1187536.543&amp;layers=ch.kantone.cadastralwebmap-farbe,ch.swisstopo.amtliches-strassenverzeichnis,ch.bfs.gebaeude_wohnungs_register,KML||https://tinyurl.com/yy7ya4g9/FR/2235_bdg_erw.kml" TargetMode="External"/><Relationship Id="rId811" Type="http://schemas.openxmlformats.org/officeDocument/2006/relationships/hyperlink" Target="https://map.geo.admin.ch/?zoom=13&amp;E=2575767.222&amp;N=1197215.451&amp;layers=ch.kantone.cadastralwebmap-farbe,ch.swisstopo.amtliches-strassenverzeichnis,ch.bfs.gebaeude_wohnungs_register,KML||https://tinyurl.com/yy7ya4g9/FR/2275_bdg_erw.kml" TargetMode="External"/><Relationship Id="rId1027" Type="http://schemas.openxmlformats.org/officeDocument/2006/relationships/hyperlink" Target="https://map.geo.admin.ch/?zoom=13&amp;E=2582403.273&amp;N=1185448.441&amp;layers=ch.kantone.cadastralwebmap-farbe,ch.swisstopo.amtliches-strassenverzeichnis,ch.bfs.gebaeude_wohnungs_register,KML||https://tinyurl.com/yy7ya4g9/FR/2306_bdg_erw.kml" TargetMode="External"/><Relationship Id="rId243" Type="http://schemas.openxmlformats.org/officeDocument/2006/relationships/hyperlink" Target="https://map.geo.admin.ch/?zoom=13&amp;E=2573316.293&amp;N=1167766.354&amp;layers=ch.kantone.cadastralwebmap-farbe,ch.swisstopo.amtliches-strassenverzeichnis,ch.bfs.gebaeude_wohnungs_register,KML||https://tinyurl.com/yy7ya4g9/FR/2129_bdg_erw.kml" TargetMode="External"/><Relationship Id="rId450" Type="http://schemas.openxmlformats.org/officeDocument/2006/relationships/hyperlink" Target="https://map.geo.admin.ch/?zoom=13&amp;E=2577931.286&amp;N=1182696.137&amp;layers=ch.kantone.cadastralwebmap-farbe,ch.swisstopo.amtliches-strassenverzeichnis,ch.bfs.gebaeude_wohnungs_register,KML||https://tinyurl.com/yy7ya4g9/FR/2196_bdg_erw.kml" TargetMode="External"/><Relationship Id="rId688" Type="http://schemas.openxmlformats.org/officeDocument/2006/relationships/hyperlink" Target="https://map.geo.admin.ch/?zoom=13&amp;E=2577714.816&amp;N=1191770.607&amp;layers=ch.kantone.cadastralwebmap-farbe,ch.swisstopo.amtliches-strassenverzeichnis,ch.bfs.gebaeude_wohnungs_register,KML||https://tinyurl.com/yy7ya4g9/FR/2262_bdg_erw.kml" TargetMode="External"/><Relationship Id="rId895" Type="http://schemas.openxmlformats.org/officeDocument/2006/relationships/hyperlink" Target="https://map.geo.admin.ch/?zoom=13&amp;E=2581547.98&amp;N=1188398.554&amp;layers=ch.kantone.cadastralwebmap-farbe,ch.swisstopo.amtliches-strassenverzeichnis,ch.bfs.gebaeude_wohnungs_register,KML||https://tinyurl.com/yy7ya4g9/FR/2293_bdg_erw.kml" TargetMode="External"/><Relationship Id="rId909" Type="http://schemas.openxmlformats.org/officeDocument/2006/relationships/hyperlink" Target="https://map.geo.admin.ch/?zoom=13&amp;E=2586192.564&amp;N=1194058.495&amp;layers=ch.kantone.cadastralwebmap-farbe,ch.swisstopo.amtliches-strassenverzeichnis,ch.bfs.gebaeude_wohnungs_register,KML||https://tinyurl.com/yy7ya4g9/FR/2295_bdg_erw.kml" TargetMode="External"/><Relationship Id="rId1080" Type="http://schemas.openxmlformats.org/officeDocument/2006/relationships/hyperlink" Target="https://map.geo.admin.ch/?zoom=13&amp;E=2587828.367&amp;N=1191441.65&amp;layers=ch.kantone.cadastralwebmap-farbe,ch.swisstopo.amtliches-strassenverzeichnis,ch.bfs.gebaeude_wohnungs_register,KML||https://tinyurl.com/yy7ya4g9/FR/2309_bdg_erw.kml" TargetMode="External"/><Relationship Id="rId38" Type="http://schemas.openxmlformats.org/officeDocument/2006/relationships/hyperlink" Target="https://map.geo.admin.ch/?zoom=13&amp;E=2564796.997&amp;N=1194457.017&amp;layers=ch.kantone.cadastralwebmap-farbe,ch.swisstopo.amtliches-strassenverzeichnis,ch.bfs.gebaeude_wohnungs_register,KML||https://tinyurl.com/yy7ya4g9/FR/2041_bdg_erw.kml" TargetMode="External"/><Relationship Id="rId103" Type="http://schemas.openxmlformats.org/officeDocument/2006/relationships/hyperlink" Target="https://map.geo.admin.ch/?zoom=13&amp;E=2554542.042&amp;N=1161009.158&amp;layers=ch.kantone.cadastralwebmap-farbe,ch.swisstopo.amtliches-strassenverzeichnis,ch.bfs.gebaeude_wohnungs_register,KML||https://tinyurl.com/yy7ya4g9/FR/2097_bdg_erw.kml" TargetMode="External"/><Relationship Id="rId310" Type="http://schemas.openxmlformats.org/officeDocument/2006/relationships/hyperlink" Target="https://map.geo.admin.ch/?zoom=13&amp;E=2572903.373&amp;N=1163839.58&amp;layers=ch.kantone.cadastralwebmap-farbe,ch.swisstopo.amtliches-strassenverzeichnis,ch.bfs.gebaeude_wohnungs_register,KML||https://tinyurl.com/yy7ya4g9/FR/2143_bdg_erw.kml" TargetMode="External"/><Relationship Id="rId548" Type="http://schemas.openxmlformats.org/officeDocument/2006/relationships/hyperlink" Target="https://map.geo.admin.ch/?zoom=13&amp;E=2576028.611&amp;N=1183292.533&amp;layers=ch.kantone.cadastralwebmap-farbe,ch.swisstopo.amtliches-strassenverzeichnis,ch.bfs.gebaeude_wohnungs_register,KML||https://tinyurl.com/yy7ya4g9/FR/2228_bdg_erw.kml" TargetMode="External"/><Relationship Id="rId755" Type="http://schemas.openxmlformats.org/officeDocument/2006/relationships/hyperlink" Target="https://map.geo.admin.ch/?zoom=13&amp;E=2581301.937&amp;N=1202461.867&amp;layers=ch.kantone.cadastralwebmap-farbe,ch.swisstopo.amtliches-strassenverzeichnis,ch.bfs.gebaeude_wohnungs_register,KML||https://tinyurl.com/yy7ya4g9/FR/2265_bdg_erw.kml" TargetMode="External"/><Relationship Id="rId962" Type="http://schemas.openxmlformats.org/officeDocument/2006/relationships/hyperlink" Target="https://map.geo.admin.ch/?zoom=13&amp;E=2587377.13&amp;N=1167854.196&amp;layers=ch.kantone.cadastralwebmap-farbe,ch.swisstopo.amtliches-strassenverzeichnis,ch.bfs.gebaeude_wohnungs_register,KML||https://tinyurl.com/yy7ya4g9/FR/2299_bdg_erw.kml" TargetMode="External"/><Relationship Id="rId91" Type="http://schemas.openxmlformats.org/officeDocument/2006/relationships/hyperlink" Target="https://map.geo.admin.ch/?zoom=13&amp;E=2560302.313&amp;N=1170986.711&amp;layers=ch.kantone.cadastralwebmap-farbe,ch.swisstopo.amtliches-strassenverzeichnis,ch.bfs.gebaeude_wohnungs_register,KML||https://tinyurl.com/yy7ya4g9/FR/2087_bdg_erw.kml" TargetMode="External"/><Relationship Id="rId187" Type="http://schemas.openxmlformats.org/officeDocument/2006/relationships/hyperlink" Target="https://map.geo.admin.ch/?zoom=13&amp;E=2571793.534&amp;N=1161826.954&amp;layers=ch.kantone.cadastralwebmap-farbe,ch.swisstopo.amtliches-strassenverzeichnis,ch.bfs.gebaeude_wohnungs_register,KML||https://tinyurl.com/yy7ya4g9/FR/2125_bdg_erw.kml" TargetMode="External"/><Relationship Id="rId394" Type="http://schemas.openxmlformats.org/officeDocument/2006/relationships/hyperlink" Target="https://map.geo.admin.ch/?zoom=13&amp;E=2578886.134&amp;N=1156205.832&amp;layers=ch.kantone.cadastralwebmap-farbe,ch.swisstopo.amtliches-strassenverzeichnis,ch.bfs.gebaeude_wohnungs_register,KML||https://tinyurl.com/yy7ya4g9/FR/2163_bdg_erw.kml" TargetMode="External"/><Relationship Id="rId408" Type="http://schemas.openxmlformats.org/officeDocument/2006/relationships/hyperlink" Target="https://map.geo.admin.ch/?zoom=13&amp;E=2579265.065&amp;N=1163949.394&amp;layers=ch.kantone.cadastralwebmap-farbe,ch.swisstopo.amtliches-strassenverzeichnis,ch.bfs.gebaeude_wohnungs_register,KML||https://tinyurl.com/yy7ya4g9/FR/2163_bdg_erw.kml" TargetMode="External"/><Relationship Id="rId615" Type="http://schemas.openxmlformats.org/officeDocument/2006/relationships/hyperlink" Target="https://map.geo.admin.ch/?zoom=13&amp;E=2574511.62&amp;N=1174419.512&amp;layers=ch.kantone.cadastralwebmap-farbe,ch.swisstopo.amtliches-strassenverzeichnis,ch.bfs.gebaeude_wohnungs_register,KML||https://tinyurl.com/yy7ya4g9/FR/2236_bdg_erw.kml" TargetMode="External"/><Relationship Id="rId822" Type="http://schemas.openxmlformats.org/officeDocument/2006/relationships/hyperlink" Target="https://map.geo.admin.ch/?zoom=13&amp;E=2578223.315&amp;N=1195964.345&amp;layers=ch.kantone.cadastralwebmap-farbe,ch.swisstopo.amtliches-strassenverzeichnis,ch.bfs.gebaeude_wohnungs_register,KML||https://tinyurl.com/yy7ya4g9/FR/2275_bdg_erw.kml" TargetMode="External"/><Relationship Id="rId1038" Type="http://schemas.openxmlformats.org/officeDocument/2006/relationships/hyperlink" Target="https://map.geo.admin.ch/?zoom=13&amp;E=2586587.536&amp;N=1182612.339&amp;layers=ch.kantone.cadastralwebmap-farbe,ch.swisstopo.amtliches-strassenverzeichnis,ch.bfs.gebaeude_wohnungs_register,KML||https://tinyurl.com/yy7ya4g9/FR/2306_bdg_erw.kml" TargetMode="External"/><Relationship Id="rId254" Type="http://schemas.openxmlformats.org/officeDocument/2006/relationships/hyperlink" Target="https://map.geo.admin.ch/?zoom=13&amp;E=2572105.909&amp;N=1165973.071&amp;layers=ch.kantone.cadastralwebmap-farbe,ch.swisstopo.amtliches-strassenverzeichnis,ch.bfs.gebaeude_wohnungs_register,KML||https://tinyurl.com/yy7ya4g9/FR/2131_bdg_erw.kml" TargetMode="External"/><Relationship Id="rId699" Type="http://schemas.openxmlformats.org/officeDocument/2006/relationships/hyperlink" Target="https://map.geo.admin.ch/?zoom=13&amp;E=2581067.57&amp;N=1195135.735&amp;layers=ch.kantone.cadastralwebmap-farbe,ch.swisstopo.amtliches-strassenverzeichnis,ch.bfs.gebaeude_wohnungs_register,KML||https://tinyurl.com/yy7ya4g9/FR/2262_bdg_erw.kml" TargetMode="External"/><Relationship Id="rId1091" Type="http://schemas.openxmlformats.org/officeDocument/2006/relationships/hyperlink" Target="https://map.geo.admin.ch/?zoom=13&amp;E=2554752.344&amp;N=1152381.052&amp;layers=ch.kantone.cadastralwebmap-farbe,ch.swisstopo.amtliches-strassenverzeichnis,ch.bfs.gebaeude_wohnungs_register,KML||https://tinyurl.com/yy7ya4g9/FR/2323_bdg_erw.kml" TargetMode="External"/><Relationship Id="rId1105" Type="http://schemas.openxmlformats.org/officeDocument/2006/relationships/hyperlink" Target="https://map.geo.admin.ch/?zoom=13&amp;E=2558570.226&amp;N=1153086.755&amp;layers=ch.kantone.cadastralwebmap-farbe,ch.swisstopo.amtliches-strassenverzeichnis,ch.bfs.gebaeude_wohnungs_register,KML||https://tinyurl.com/yy7ya4g9/FR/2325_bdg_erw.kml" TargetMode="External"/><Relationship Id="rId49" Type="http://schemas.openxmlformats.org/officeDocument/2006/relationships/hyperlink" Target="https://map.geo.admin.ch/?zoom=13&amp;E=2564137.244&amp;N=1196024.405&amp;layers=ch.kantone.cadastralwebmap-farbe,ch.swisstopo.amtliches-strassenverzeichnis,ch.bfs.gebaeude_wohnungs_register,KML||https://tinyurl.com/yy7ya4g9/FR/2051_bdg_erw.kml" TargetMode="External"/><Relationship Id="rId114" Type="http://schemas.openxmlformats.org/officeDocument/2006/relationships/hyperlink" Target="https://map.geo.admin.ch/?zoom=13&amp;E=2555266.97&amp;N=1163446.696&amp;layers=ch.kantone.cadastralwebmap-farbe,ch.swisstopo.amtliches-strassenverzeichnis,ch.bfs.gebaeude_wohnungs_register,KML||https://tinyurl.com/yy7ya4g9/FR/2102_bdg_erw.kml" TargetMode="External"/><Relationship Id="rId461" Type="http://schemas.openxmlformats.org/officeDocument/2006/relationships/hyperlink" Target="https://map.geo.admin.ch/?zoom=13&amp;E=2577632.8&amp;N=1182517.625&amp;layers=ch.kantone.cadastralwebmap-farbe,ch.swisstopo.amtliches-strassenverzeichnis,ch.bfs.gebaeude_wohnungs_register,KML||https://tinyurl.com/yy7ya4g9/FR/2196_bdg_erw.kml" TargetMode="External"/><Relationship Id="rId559" Type="http://schemas.openxmlformats.org/officeDocument/2006/relationships/hyperlink" Target="https://map.geo.admin.ch/?zoom=13&amp;E=2573410.126&amp;N=1178427.953&amp;layers=ch.kantone.cadastralwebmap-farbe,ch.swisstopo.amtliches-strassenverzeichnis,ch.bfs.gebaeude_wohnungs_register,KML||https://tinyurl.com/yy7ya4g9/FR/2233_bdg_erw.kml" TargetMode="External"/><Relationship Id="rId766" Type="http://schemas.openxmlformats.org/officeDocument/2006/relationships/hyperlink" Target="https://map.geo.admin.ch/?zoom=13&amp;E=2581762.337&amp;N=1203190.905&amp;layers=ch.kantone.cadastralwebmap-farbe,ch.swisstopo.amtliches-strassenverzeichnis,ch.bfs.gebaeude_wohnungs_register,KML||https://tinyurl.com/yy7ya4g9/FR/2265_bdg_erw.kml" TargetMode="External"/><Relationship Id="rId198" Type="http://schemas.openxmlformats.org/officeDocument/2006/relationships/hyperlink" Target="https://map.geo.admin.ch/?zoom=13&amp;E=2571501.519&amp;N=1162341.306&amp;layers=ch.kantone.cadastralwebmap-farbe,ch.swisstopo.amtliches-strassenverzeichnis,ch.bfs.gebaeude_wohnungs_register,KML||https://tinyurl.com/yy7ya4g9/FR/2125_bdg_erw.kml" TargetMode="External"/><Relationship Id="rId321" Type="http://schemas.openxmlformats.org/officeDocument/2006/relationships/hyperlink" Target="https://map.geo.admin.ch/?zoom=13&amp;E=2569467.917&amp;N=1160820.969&amp;layers=ch.kantone.cadastralwebmap-farbe,ch.swisstopo.amtliches-strassenverzeichnis,ch.bfs.gebaeude_wohnungs_register,KML||https://tinyurl.com/yy7ya4g9/FR/2145_bdg_erw.kml" TargetMode="External"/><Relationship Id="rId419" Type="http://schemas.openxmlformats.org/officeDocument/2006/relationships/hyperlink" Target="https://map.geo.admin.ch/?zoom=13&amp;E=2579816.374&amp;N=1163891.421&amp;layers=ch.kantone.cadastralwebmap-farbe,ch.swisstopo.amtliches-strassenverzeichnis,ch.bfs.gebaeude_wohnungs_register,KML||https://tinyurl.com/yy7ya4g9/FR/2163_bdg_erw.kml" TargetMode="External"/><Relationship Id="rId626" Type="http://schemas.openxmlformats.org/officeDocument/2006/relationships/hyperlink" Target="https://map.geo.admin.ch/?zoom=13&amp;E=2569035.817&amp;N=1173890.433&amp;layers=ch.kantone.cadastralwebmap-farbe,ch.swisstopo.amtliches-strassenverzeichnis,ch.bfs.gebaeude_wohnungs_register,KML||https://tinyurl.com/yy7ya4g9/FR/2236_bdg_erw.kml" TargetMode="External"/><Relationship Id="rId973" Type="http://schemas.openxmlformats.org/officeDocument/2006/relationships/hyperlink" Target="https://map.geo.admin.ch/?zoom=13&amp;E=2587516.184&amp;N=1167793.224&amp;layers=ch.kantone.cadastralwebmap-farbe,ch.swisstopo.amtliches-strassenverzeichnis,ch.bfs.gebaeude_wohnungs_register,KML||https://tinyurl.com/yy7ya4g9/FR/2299_bdg_erw.kml" TargetMode="External"/><Relationship Id="rId1049" Type="http://schemas.openxmlformats.org/officeDocument/2006/relationships/hyperlink" Target="https://map.geo.admin.ch/?zoom=13&amp;E=2590321.353&amp;N=1190041.833&amp;layers=ch.kantone.cadastralwebmap-farbe,ch.swisstopo.amtliches-strassenverzeichnis,ch.bfs.gebaeude_wohnungs_register,KML||https://tinyurl.com/yy7ya4g9/FR/2308_bdg_erw.kml" TargetMode="External"/><Relationship Id="rId833" Type="http://schemas.openxmlformats.org/officeDocument/2006/relationships/hyperlink" Target="https://map.geo.admin.ch/?zoom=13&amp;E=2577387.197&amp;N=1201182.215&amp;layers=ch.kantone.cadastralwebmap-farbe,ch.swisstopo.amtliches-strassenverzeichnis,ch.bfs.gebaeude_wohnungs_register,KML||https://tinyurl.com/yy7ya4g9/FR/2275_bdg_erw.kml" TargetMode="External"/><Relationship Id="rId1116" Type="http://schemas.openxmlformats.org/officeDocument/2006/relationships/hyperlink" Target="https://map.geo.admin.ch/?zoom=13&amp;E=2558285.644&amp;N=1153309.541&amp;layers=ch.kantone.cadastralwebmap-farbe,ch.swisstopo.amtliches-strassenverzeichnis,ch.bfs.gebaeude_wohnungs_register,KML||https://tinyurl.com/yy7ya4g9/FR/2325_bdg_erw.kml" TargetMode="External"/><Relationship Id="rId265" Type="http://schemas.openxmlformats.org/officeDocument/2006/relationships/hyperlink" Target="https://map.geo.admin.ch/?zoom=13&amp;E=2572946.959&amp;N=1154647.695&amp;layers=ch.kantone.cadastralwebmap-farbe,ch.swisstopo.amtliches-strassenverzeichnis,ch.bfs.gebaeude_wohnungs_register,KML||https://tinyurl.com/yy7ya4g9/FR/2134_bdg_erw.kml" TargetMode="External"/><Relationship Id="rId472" Type="http://schemas.openxmlformats.org/officeDocument/2006/relationships/hyperlink" Target="https://map.geo.admin.ch/?zoom=13&amp;E=2578228.56&amp;N=1182697.287&amp;layers=ch.kantone.cadastralwebmap-farbe,ch.swisstopo.amtliches-strassenverzeichnis,ch.bfs.gebaeude_wohnungs_register,KML||https://tinyurl.com/yy7ya4g9/FR/2196_bdg_erw.kml" TargetMode="External"/><Relationship Id="rId900" Type="http://schemas.openxmlformats.org/officeDocument/2006/relationships/hyperlink" Target="https://map.geo.admin.ch/?zoom=13&amp;E=2582421.202&amp;N=1179062.696&amp;layers=ch.kantone.cadastralwebmap-farbe,ch.swisstopo.amtliches-strassenverzeichnis,ch.bfs.gebaeude_wohnungs_register,KML||https://tinyurl.com/yy7ya4g9/FR/2294_bdg_erw.kml" TargetMode="External"/><Relationship Id="rId125" Type="http://schemas.openxmlformats.org/officeDocument/2006/relationships/hyperlink" Target="https://map.geo.admin.ch/?zoom=13&amp;E=2563056.059&amp;N=1180787.767&amp;layers=ch.kantone.cadastralwebmap-farbe,ch.swisstopo.amtliches-strassenverzeichnis,ch.bfs.gebaeude_wohnungs_register,KML||https://tinyurl.com/yy7ya4g9/FR/2115_bdg_erw.kml" TargetMode="External"/><Relationship Id="rId332" Type="http://schemas.openxmlformats.org/officeDocument/2006/relationships/hyperlink" Target="https://map.geo.admin.ch/?zoom=13&amp;E=2571414.817&amp;N=1165071.689&amp;layers=ch.kantone.cadastralwebmap-farbe,ch.swisstopo.amtliches-strassenverzeichnis,ch.bfs.gebaeude_wohnungs_register,KML||https://tinyurl.com/yy7ya4g9/FR/2148_bdg_erw.kml" TargetMode="External"/><Relationship Id="rId777" Type="http://schemas.openxmlformats.org/officeDocument/2006/relationships/hyperlink" Target="https://map.geo.admin.ch/?zoom=13&amp;E=2571632.362&amp;N=1189539.692&amp;layers=ch.kantone.cadastralwebmap-farbe,ch.swisstopo.amtliches-strassenverzeichnis,ch.bfs.gebaeude_wohnungs_register,KML||https://tinyurl.com/yy7ya4g9/FR/2272_bdg_erw.kml" TargetMode="External"/><Relationship Id="rId984" Type="http://schemas.openxmlformats.org/officeDocument/2006/relationships/hyperlink" Target="https://map.geo.admin.ch/?zoom=13&amp;E=2587435.481&amp;N=1167839.539&amp;layers=ch.kantone.cadastralwebmap-farbe,ch.swisstopo.amtliches-strassenverzeichnis,ch.bfs.gebaeude_wohnungs_register,KML||https://tinyurl.com/yy7ya4g9/FR/2299_bdg_erw.kml" TargetMode="External"/><Relationship Id="rId637" Type="http://schemas.openxmlformats.org/officeDocument/2006/relationships/hyperlink" Target="https://map.geo.admin.ch/?zoom=13&amp;E=2575814.923&amp;N=1176644.564&amp;layers=ch.kantone.cadastralwebmap-farbe,ch.swisstopo.amtliches-strassenverzeichnis,ch.bfs.gebaeude_wohnungs_register,KML||https://tinyurl.com/yy7ya4g9/FR/2238_bdg_erw.kml" TargetMode="External"/><Relationship Id="rId844" Type="http://schemas.openxmlformats.org/officeDocument/2006/relationships/hyperlink" Target="https://map.geo.admin.ch/?zoom=13&amp;E=2581419.864&amp;N=1198146.685&amp;layers=ch.kantone.cadastralwebmap-farbe,ch.swisstopo.amtliches-strassenverzeichnis,ch.bfs.gebaeude_wohnungs_register,KML||https://tinyurl.com/yy7ya4g9/FR/2278_bdg_erw.kml" TargetMode="External"/><Relationship Id="rId276" Type="http://schemas.openxmlformats.org/officeDocument/2006/relationships/hyperlink" Target="https://map.geo.admin.ch/?zoom=13&amp;E=2572481.727&amp;N=1160362&amp;layers=ch.kantone.cadastralwebmap-farbe,ch.swisstopo.amtliches-strassenverzeichnis,ch.bfs.gebaeude_wohnungs_register,KML||https://tinyurl.com/yy7ya4g9/FR/2135_bdg_erw.kml" TargetMode="External"/><Relationship Id="rId483" Type="http://schemas.openxmlformats.org/officeDocument/2006/relationships/hyperlink" Target="https://map.geo.admin.ch/?zoom=13&amp;E=2578206.675&amp;N=1183569.706&amp;layers=ch.kantone.cadastralwebmap-farbe,ch.swisstopo.amtliches-strassenverzeichnis,ch.bfs.gebaeude_wohnungs_register,KML||https://tinyurl.com/yy7ya4g9/FR/2196_bdg_erw.kml" TargetMode="External"/><Relationship Id="rId690" Type="http://schemas.openxmlformats.org/officeDocument/2006/relationships/hyperlink" Target="https://map.geo.admin.ch/?zoom=13&amp;E=2579816.881&amp;N=1193544.09&amp;layers=ch.kantone.cadastralwebmap-farbe,ch.swisstopo.amtliches-strassenverzeichnis,ch.bfs.gebaeude_wohnungs_register,KML||https://tinyurl.com/yy7ya4g9/FR/2262_bdg_erw.kml" TargetMode="External"/><Relationship Id="rId704" Type="http://schemas.openxmlformats.org/officeDocument/2006/relationships/hyperlink" Target="https://map.geo.admin.ch/?zoom=13&amp;E=2578033.772&amp;N=1191926.448&amp;layers=ch.kantone.cadastralwebmap-farbe,ch.swisstopo.amtliches-strassenverzeichnis,ch.bfs.gebaeude_wohnungs_register,KML||https://tinyurl.com/yy7ya4g9/FR/2262_bdg_erw.kml" TargetMode="External"/><Relationship Id="rId911" Type="http://schemas.openxmlformats.org/officeDocument/2006/relationships/hyperlink" Target="https://map.geo.admin.ch/?zoom=13&amp;E=2590043.642&amp;N=1186265.748&amp;layers=ch.kantone.cadastralwebmap-farbe,ch.swisstopo.amtliches-strassenverzeichnis,ch.bfs.gebaeude_wohnungs_register,KML||https://tinyurl.com/yy7ya4g9/FR/2296_bdg_erw.kml" TargetMode="External"/><Relationship Id="rId1127" Type="http://schemas.openxmlformats.org/officeDocument/2006/relationships/hyperlink" Target="https://map.geo.admin.ch/?zoom=13&amp;E=2556972.625&amp;N=1152855.621&amp;layers=ch.kantone.cadastralwebmap-farbe,ch.swisstopo.amtliches-strassenverzeichnis,ch.bfs.gebaeude_wohnungs_register,KML||https://tinyurl.com/yy7ya4g9/FR/2333_bdg_erw.kml" TargetMode="External"/><Relationship Id="rId40" Type="http://schemas.openxmlformats.org/officeDocument/2006/relationships/hyperlink" Target="https://map.geo.admin.ch/?zoom=13&amp;E=2556985.056&amp;N=1187667.162&amp;layers=ch.kantone.cadastralwebmap-farbe,ch.swisstopo.amtliches-strassenverzeichnis,ch.bfs.gebaeude_wohnungs_register,KML||https://tinyurl.com/yy7ya4g9/FR/2043_bdg_erw.kml" TargetMode="External"/><Relationship Id="rId136" Type="http://schemas.openxmlformats.org/officeDocument/2006/relationships/hyperlink" Target="https://map.geo.admin.ch/?zoom=13&amp;E=2570152.352&amp;N=1148308.664&amp;layers=ch.kantone.cadastralwebmap-farbe,ch.swisstopo.amtliches-strassenverzeichnis,ch.bfs.gebaeude_wohnungs_register,KML||https://tinyurl.com/yy7ya4g9/FR/2121_bdg_erw.kml" TargetMode="External"/><Relationship Id="rId343" Type="http://schemas.openxmlformats.org/officeDocument/2006/relationships/hyperlink" Target="https://map.geo.admin.ch/?zoom=13&amp;E=2577988.528&amp;N=1172887.796&amp;layers=ch.kantone.cadastralwebmap-farbe,ch.swisstopo.amtliches-strassenverzeichnis,ch.bfs.gebaeude_wohnungs_register,KML||https://tinyurl.com/yy7ya4g9/FR/2149_bdg_erw.kml" TargetMode="External"/><Relationship Id="rId550" Type="http://schemas.openxmlformats.org/officeDocument/2006/relationships/hyperlink" Target="https://map.geo.admin.ch/?zoom=13&amp;E=2577328.41&amp;N=1181897.58&amp;layers=ch.kantone.cadastralwebmap-farbe,ch.swisstopo.amtliches-strassenverzeichnis,ch.bfs.gebaeude_wohnungs_register,KML||https://tinyurl.com/yy7ya4g9/FR/2228_bdg_erw.kml" TargetMode="External"/><Relationship Id="rId788" Type="http://schemas.openxmlformats.org/officeDocument/2006/relationships/hyperlink" Target="https://map.geo.admin.ch/?zoom=13&amp;E=2580633.734&amp;N=1199084.517&amp;layers=ch.kantone.cadastralwebmap-farbe,ch.swisstopo.amtliches-strassenverzeichnis,ch.bfs.gebaeude_wohnungs_register,KML||https://tinyurl.com/yy7ya4g9/FR/2275_bdg_erw.kml" TargetMode="External"/><Relationship Id="rId995" Type="http://schemas.openxmlformats.org/officeDocument/2006/relationships/hyperlink" Target="https://map.geo.admin.ch/?zoom=13&amp;E=2585190.31&amp;N=1174185.406&amp;layers=ch.kantone.cadastralwebmap-farbe,ch.swisstopo.amtliches-strassenverzeichnis,ch.bfs.gebaeude_wohnungs_register,KML||https://tinyurl.com/yy7ya4g9/FR/2300_bdg_erw.kml" TargetMode="External"/><Relationship Id="rId203" Type="http://schemas.openxmlformats.org/officeDocument/2006/relationships/hyperlink" Target="https://map.geo.admin.ch/?zoom=13&amp;E=2570196.235&amp;N=1162944.516&amp;layers=ch.kantone.cadastralwebmap-farbe,ch.swisstopo.amtliches-strassenverzeichnis,ch.bfs.gebaeude_wohnungs_register,KML||https://tinyurl.com/yy7ya4g9/FR/2125_bdg_erw.kml" TargetMode="External"/><Relationship Id="rId648" Type="http://schemas.openxmlformats.org/officeDocument/2006/relationships/hyperlink" Target="https://map.geo.admin.ch/?zoom=13&amp;E=2572234.695&amp;N=1192462.304&amp;layers=ch.kantone.cadastralwebmap-farbe,ch.swisstopo.amtliches-strassenverzeichnis,ch.bfs.gebaeude_wohnungs_register,KML||https://tinyurl.com/yy7ya4g9/FR/2254_bdg_erw.kml" TargetMode="External"/><Relationship Id="rId855" Type="http://schemas.openxmlformats.org/officeDocument/2006/relationships/hyperlink" Target="https://map.geo.admin.ch/?zoom=13&amp;E=2572411.228&amp;N=1199978.159&amp;layers=ch.kantone.cadastralwebmap-farbe,ch.swisstopo.amtliches-strassenverzeichnis,ch.bfs.gebaeude_wohnungs_register,KML||https://tinyurl.com/yy7ya4g9/FR/2284_bdg_erw.kml" TargetMode="External"/><Relationship Id="rId1040" Type="http://schemas.openxmlformats.org/officeDocument/2006/relationships/hyperlink" Target="https://map.geo.admin.ch/?zoom=13&amp;E=2586341.115&amp;N=1182929.029&amp;layers=ch.kantone.cadastralwebmap-farbe,ch.swisstopo.amtliches-strassenverzeichnis,ch.bfs.gebaeude_wohnungs_register,KML||https://tinyurl.com/yy7ya4g9/FR/2306_bdg_erw.kml" TargetMode="External"/><Relationship Id="rId287" Type="http://schemas.openxmlformats.org/officeDocument/2006/relationships/hyperlink" Target="https://map.geo.admin.ch/?zoom=13&amp;E=2571303.051&amp;N=1158638.68&amp;layers=ch.kantone.cadastralwebmap-farbe,ch.swisstopo.amtliches-strassenverzeichnis,ch.bfs.gebaeude_wohnungs_register,KML||https://tinyurl.com/yy7ya4g9/FR/2135_bdg_erw.kml" TargetMode="External"/><Relationship Id="rId410" Type="http://schemas.openxmlformats.org/officeDocument/2006/relationships/hyperlink" Target="https://map.geo.admin.ch/?zoom=13&amp;E=2578957.468&amp;N=1164198.523&amp;layers=ch.kantone.cadastralwebmap-farbe,ch.swisstopo.amtliches-strassenverzeichnis,ch.bfs.gebaeude_wohnungs_register,KML||https://tinyurl.com/yy7ya4g9/FR/2163_bdg_erw.kml" TargetMode="External"/><Relationship Id="rId494" Type="http://schemas.openxmlformats.org/officeDocument/2006/relationships/hyperlink" Target="https://map.geo.admin.ch/?zoom=13&amp;E=2578454.396&amp;N=1185853.096&amp;layers=ch.kantone.cadastralwebmap-farbe,ch.swisstopo.amtliches-strassenverzeichnis,ch.bfs.gebaeude_wohnungs_register,KML||https://tinyurl.com/yy7ya4g9/FR/2198_bdg_erw.kml" TargetMode="External"/><Relationship Id="rId508" Type="http://schemas.openxmlformats.org/officeDocument/2006/relationships/hyperlink" Target="https://map.geo.admin.ch/?zoom=13&amp;E=2578953.087&amp;N=1179898.036&amp;layers=ch.kantone.cadastralwebmap-farbe,ch.swisstopo.amtliches-strassenverzeichnis,ch.bfs.gebaeude_wohnungs_register,KML||https://tinyurl.com/yy7ya4g9/FR/2206_bdg_erw.kml" TargetMode="External"/><Relationship Id="rId715" Type="http://schemas.openxmlformats.org/officeDocument/2006/relationships/hyperlink" Target="https://map.geo.admin.ch/?zoom=13&amp;E=2577679.136&amp;N=1193134.812&amp;layers=ch.kantone.cadastralwebmap-farbe,ch.swisstopo.amtliches-strassenverzeichnis,ch.bfs.gebaeude_wohnungs_register,KML||https://tinyurl.com/yy7ya4g9/FR/2262_bdg_erw.kml" TargetMode="External"/><Relationship Id="rId922" Type="http://schemas.openxmlformats.org/officeDocument/2006/relationships/hyperlink" Target="https://map.geo.admin.ch/?zoom=13&amp;E=2587511.127&amp;N=1167835.412&amp;layers=ch.kantone.cadastralwebmap-farbe,ch.swisstopo.amtliches-strassenverzeichnis,ch.bfs.gebaeude_wohnungs_register,KML||https://tinyurl.com/yy7ya4g9/FR/2299_bdg_erw.kml" TargetMode="External"/><Relationship Id="rId1138" Type="http://schemas.openxmlformats.org/officeDocument/2006/relationships/hyperlink" Target="https://map.geo.admin.ch/?zoom=13&amp;E=2561056.321&amp;N=1158344.936&amp;layers=ch.kantone.cadastralwebmap-farbe,ch.swisstopo.amtliches-strassenverzeichnis,ch.bfs.gebaeude_wohnungs_register,KML||https://tinyurl.com/yy7ya4g9/FR/2336_bdg_erw.kml" TargetMode="External"/><Relationship Id="rId147" Type="http://schemas.openxmlformats.org/officeDocument/2006/relationships/hyperlink" Target="https://map.geo.admin.ch/?zoom=13&amp;E=2574130.142&amp;N=1161762.656&amp;layers=ch.kantone.cadastralwebmap-farbe,ch.swisstopo.amtliches-strassenverzeichnis,ch.bfs.gebaeude_wohnungs_register,KML||https://tinyurl.com/yy7ya4g9/FR/2124_bdg_erw.kml" TargetMode="External"/><Relationship Id="rId354" Type="http://schemas.openxmlformats.org/officeDocument/2006/relationships/hyperlink" Target="https://map.geo.admin.ch/?zoom=13&amp;E=2570016.899&amp;N=1169012.29&amp;layers=ch.kantone.cadastralwebmap-farbe,ch.swisstopo.amtliches-strassenverzeichnis,ch.bfs.gebaeude_wohnungs_register,KML||https://tinyurl.com/yy7ya4g9/FR/2153_bdg_erw.kml" TargetMode="External"/><Relationship Id="rId799" Type="http://schemas.openxmlformats.org/officeDocument/2006/relationships/hyperlink" Target="https://map.geo.admin.ch/?zoom=13&amp;E=2580598.623&amp;N=1199072.838&amp;layers=ch.kantone.cadastralwebmap-farbe,ch.swisstopo.amtliches-strassenverzeichnis,ch.bfs.gebaeude_wohnungs_register,KML||https://tinyurl.com/yy7ya4g9/FR/2275_bdg_erw.kml" TargetMode="External"/><Relationship Id="rId51" Type="http://schemas.openxmlformats.org/officeDocument/2006/relationships/hyperlink" Target="https://map.geo.admin.ch/?zoom=13&amp;E=2566238.815&amp;N=1186931.223&amp;layers=ch.kantone.cadastralwebmap-farbe,ch.swisstopo.amtliches-strassenverzeichnis,ch.bfs.gebaeude_wohnungs_register,KML||https://tinyurl.com/yy7ya4g9/FR/2053_bdg_erw.kml" TargetMode="External"/><Relationship Id="rId561" Type="http://schemas.openxmlformats.org/officeDocument/2006/relationships/hyperlink" Target="https://map.geo.admin.ch/?zoom=13&amp;E=2573327.59&amp;N=1178481.455&amp;layers=ch.kantone.cadastralwebmap-farbe,ch.swisstopo.amtliches-strassenverzeichnis,ch.bfs.gebaeude_wohnungs_register,KML||https://tinyurl.com/yy7ya4g9/FR/2233_bdg_erw.kml" TargetMode="External"/><Relationship Id="rId659" Type="http://schemas.openxmlformats.org/officeDocument/2006/relationships/hyperlink" Target="https://map.geo.admin.ch/?zoom=13&amp;E=2572352.61&amp;N=1192681.093&amp;layers=ch.kantone.cadastralwebmap-farbe,ch.swisstopo.amtliches-strassenverzeichnis,ch.bfs.gebaeude_wohnungs_register,KML||https://tinyurl.com/yy7ya4g9/FR/2254_bdg_erw.kml" TargetMode="External"/><Relationship Id="rId866" Type="http://schemas.openxmlformats.org/officeDocument/2006/relationships/hyperlink" Target="https://map.geo.admin.ch/?zoom=13&amp;E=2588090.613&amp;N=1177655.55&amp;layers=ch.kantone.cadastralwebmap-farbe,ch.swisstopo.amtliches-strassenverzeichnis,ch.bfs.gebaeude_wohnungs_register,KML||https://tinyurl.com/yy7ya4g9/FR/2292_bdg_erw.kml" TargetMode="External"/><Relationship Id="rId214" Type="http://schemas.openxmlformats.org/officeDocument/2006/relationships/hyperlink" Target="https://map.geo.admin.ch/?zoom=13&amp;E=2572039.484&amp;N=1161341.453&amp;layers=ch.kantone.cadastralwebmap-farbe,ch.swisstopo.amtliches-strassenverzeichnis,ch.bfs.gebaeude_wohnungs_register,KML||https://tinyurl.com/yy7ya4g9/FR/2125_bdg_erw.kml" TargetMode="External"/><Relationship Id="rId298" Type="http://schemas.openxmlformats.org/officeDocument/2006/relationships/hyperlink" Target="https://map.geo.admin.ch/?zoom=13&amp;E=2571936.736&amp;N=1167546.768&amp;layers=ch.kantone.cadastralwebmap-farbe,ch.swisstopo.amtliches-strassenverzeichnis,ch.bfs.gebaeude_wohnungs_register,KML||https://tinyurl.com/yy7ya4g9/FR/2140_bdg_erw.kml" TargetMode="External"/><Relationship Id="rId421" Type="http://schemas.openxmlformats.org/officeDocument/2006/relationships/hyperlink" Target="https://map.geo.admin.ch/?zoom=13&amp;E=2580084.306&amp;N=1162204.758&amp;layers=ch.kantone.cadastralwebmap-farbe,ch.swisstopo.amtliches-strassenverzeichnis,ch.bfs.gebaeude_wohnungs_register,KML||https://tinyurl.com/yy7ya4g9/FR/2163_bdg_erw.kml" TargetMode="External"/><Relationship Id="rId519" Type="http://schemas.openxmlformats.org/officeDocument/2006/relationships/hyperlink" Target="https://map.geo.admin.ch/?zoom=13&amp;E=2572302.07&amp;N=1180026.716&amp;layers=ch.kantone.cadastralwebmap-farbe,ch.swisstopo.amtliches-strassenverzeichnis,ch.bfs.gebaeude_wohnungs_register,KML||https://tinyurl.com/yy7ya4g9/FR/2211_bdg_erw.kml" TargetMode="External"/><Relationship Id="rId1051" Type="http://schemas.openxmlformats.org/officeDocument/2006/relationships/hyperlink" Target="https://map.geo.admin.ch/?zoom=13&amp;E=2590607.781&amp;N=1190307.798&amp;layers=ch.kantone.cadastralwebmap-farbe,ch.swisstopo.amtliches-strassenverzeichnis,ch.bfs.gebaeude_wohnungs_register,KML||https://tinyurl.com/yy7ya4g9/FR/2308_bdg_erw.kml" TargetMode="External"/><Relationship Id="rId158" Type="http://schemas.openxmlformats.org/officeDocument/2006/relationships/hyperlink" Target="https://map.geo.admin.ch/?zoom=13&amp;E=2569483.998&amp;N=1162467.976&amp;layers=ch.kantone.cadastralwebmap-farbe,ch.swisstopo.amtliches-strassenverzeichnis,ch.bfs.gebaeude_wohnungs_register,KML||https://tinyurl.com/yy7ya4g9/FR/2125_bdg_erw.kml" TargetMode="External"/><Relationship Id="rId726" Type="http://schemas.openxmlformats.org/officeDocument/2006/relationships/hyperlink" Target="https://map.geo.admin.ch/?zoom=13&amp;E=2577963.97&amp;N=1191465.815&amp;layers=ch.kantone.cadastralwebmap-farbe,ch.swisstopo.amtliches-strassenverzeichnis,ch.bfs.gebaeude_wohnungs_register,KML||https://tinyurl.com/yy7ya4g9/FR/2262_bdg_erw.kml" TargetMode="External"/><Relationship Id="rId933" Type="http://schemas.openxmlformats.org/officeDocument/2006/relationships/hyperlink" Target="https://map.geo.admin.ch/?zoom=13&amp;E=2587501.272&amp;N=1167802.403&amp;layers=ch.kantone.cadastralwebmap-farbe,ch.swisstopo.amtliches-strassenverzeichnis,ch.bfs.gebaeude_wohnungs_register,KML||https://tinyurl.com/yy7ya4g9/FR/2299_bdg_erw.kml" TargetMode="External"/><Relationship Id="rId1009" Type="http://schemas.openxmlformats.org/officeDocument/2006/relationships/hyperlink" Target="https://map.geo.admin.ch/?zoom=13&amp;E=2586412.591&amp;N=1190154.219&amp;layers=ch.kantone.cadastralwebmap-farbe,ch.swisstopo.amtliches-strassenverzeichnis,ch.bfs.gebaeude_wohnungs_register,KML||https://tinyurl.com/yy7ya4g9/FR/2305_bdg_erw.kml" TargetMode="External"/><Relationship Id="rId62" Type="http://schemas.openxmlformats.org/officeDocument/2006/relationships/hyperlink" Target="https://map.geo.admin.ch/?zoom=13&amp;E=2555361.518&amp;N=1188994.602&amp;layers=ch.kantone.cadastralwebmap-farbe,ch.swisstopo.amtliches-strassenverzeichnis,ch.bfs.gebaeude_wohnungs_register,KML||https://tinyurl.com/yy7ya4g9/FR/2054_bdg_erw.kml" TargetMode="External"/><Relationship Id="rId365" Type="http://schemas.openxmlformats.org/officeDocument/2006/relationships/hyperlink" Target="https://map.geo.admin.ch/?zoom=13&amp;E=2564737.518&amp;N=1162473.69&amp;layers=ch.kantone.cadastralwebmap-farbe,ch.swisstopo.amtliches-strassenverzeichnis,ch.bfs.gebaeude_wohnungs_register,KML||https://tinyurl.com/yy7ya4g9/FR/2155_bdg_erw.kml" TargetMode="External"/><Relationship Id="rId572" Type="http://schemas.openxmlformats.org/officeDocument/2006/relationships/hyperlink" Target="https://map.geo.admin.ch/?zoom=13&amp;E=2573543.549&amp;N=1179058.378&amp;layers=ch.kantone.cadastralwebmap-farbe,ch.swisstopo.amtliches-strassenverzeichnis,ch.bfs.gebaeude_wohnungs_register,KML||https://tinyurl.com/yy7ya4g9/FR/2233_bdg_erw.kml" TargetMode="External"/><Relationship Id="rId225" Type="http://schemas.openxmlformats.org/officeDocument/2006/relationships/hyperlink" Target="https://map.geo.admin.ch/?zoom=13&amp;E=2570063.178&amp;N=1163749.731&amp;layers=ch.kantone.cadastralwebmap-farbe,ch.swisstopo.amtliches-strassenverzeichnis,ch.bfs.gebaeude_wohnungs_register,KML||https://tinyurl.com/yy7ya4g9/FR/2125_bdg_erw.kml" TargetMode="External"/><Relationship Id="rId432" Type="http://schemas.openxmlformats.org/officeDocument/2006/relationships/hyperlink" Target="https://map.geo.admin.ch/?zoom=13&amp;E=2574612.932&amp;N=1185501.163&amp;layers=ch.kantone.cadastralwebmap-farbe,ch.swisstopo.amtliches-strassenverzeichnis,ch.bfs.gebaeude_wohnungs_register,KML||https://tinyurl.com/yy7ya4g9/FR/2175_bdg_erw.kml" TargetMode="External"/><Relationship Id="rId877" Type="http://schemas.openxmlformats.org/officeDocument/2006/relationships/hyperlink" Target="https://map.geo.admin.ch/?zoom=13&amp;E=2581194.895&amp;N=1189636.401&amp;layers=ch.kantone.cadastralwebmap-farbe,ch.swisstopo.amtliches-strassenverzeichnis,ch.bfs.gebaeude_wohnungs_register,KML||https://tinyurl.com/yy7ya4g9/FR/2293_bdg_erw.kml" TargetMode="External"/><Relationship Id="rId1062" Type="http://schemas.openxmlformats.org/officeDocument/2006/relationships/hyperlink" Target="https://map.geo.admin.ch/?zoom=13&amp;E=2590667.412&amp;N=1193242.359&amp;layers=ch.kantone.cadastralwebmap-farbe,ch.swisstopo.amtliches-strassenverzeichnis,ch.bfs.gebaeude_wohnungs_register,KML||https://tinyurl.com/yy7ya4g9/FR/2309_bdg_erw.kml" TargetMode="External"/><Relationship Id="rId737" Type="http://schemas.openxmlformats.org/officeDocument/2006/relationships/hyperlink" Target="https://map.geo.admin.ch/?zoom=13&amp;E=2577153.918&amp;N=1192471.215&amp;layers=ch.kantone.cadastralwebmap-farbe,ch.swisstopo.amtliches-strassenverzeichnis,ch.bfs.gebaeude_wohnungs_register,KML||https://tinyurl.com/yy7ya4g9/FR/2262_bdg_erw.kml" TargetMode="External"/><Relationship Id="rId944" Type="http://schemas.openxmlformats.org/officeDocument/2006/relationships/hyperlink" Target="https://map.geo.admin.ch/?zoom=13&amp;E=2588678.724&amp;N=1175453.101&amp;layers=ch.kantone.cadastralwebmap-farbe,ch.swisstopo.amtliches-strassenverzeichnis,ch.bfs.gebaeude_wohnungs_register,KML||https://tinyurl.com/yy7ya4g9/FR/2299_bdg_erw.kml" TargetMode="External"/><Relationship Id="rId73" Type="http://schemas.openxmlformats.org/officeDocument/2006/relationships/hyperlink" Target="https://map.geo.admin.ch/?zoom=13&amp;E=2551508.547&amp;N=1185601.314&amp;layers=ch.kantone.cadastralwebmap-farbe,ch.swisstopo.amtliches-strassenverzeichnis,ch.bfs.gebaeude_wohnungs_register,KML||https://tinyurl.com/yy7ya4g9/FR/2055_bdg_erw.kml" TargetMode="External"/><Relationship Id="rId169" Type="http://schemas.openxmlformats.org/officeDocument/2006/relationships/hyperlink" Target="https://map.geo.admin.ch/?zoom=13&amp;E=2571767.148&amp;N=1161704.181&amp;layers=ch.kantone.cadastralwebmap-farbe,ch.swisstopo.amtliches-strassenverzeichnis,ch.bfs.gebaeude_wohnungs_register,KML||https://tinyurl.com/yy7ya4g9/FR/2125_bdg_erw.kml" TargetMode="External"/><Relationship Id="rId376" Type="http://schemas.openxmlformats.org/officeDocument/2006/relationships/hyperlink" Target="https://map.geo.admin.ch/?zoom=13&amp;E=2573114.682&amp;N=1157361.147&amp;layers=ch.kantone.cadastralwebmap-farbe,ch.swisstopo.amtliches-strassenverzeichnis,ch.bfs.gebaeude_wohnungs_register,KML||https://tinyurl.com/yy7ya4g9/FR/2162_bdg_erw.kml" TargetMode="External"/><Relationship Id="rId583" Type="http://schemas.openxmlformats.org/officeDocument/2006/relationships/hyperlink" Target="https://map.geo.admin.ch/?zoom=13&amp;E=2573715.427&amp;N=1179165.912&amp;layers=ch.kantone.cadastralwebmap-farbe,ch.swisstopo.amtliches-strassenverzeichnis,ch.bfs.gebaeude_wohnungs_register,KML||https://tinyurl.com/yy7ya4g9/FR/2233_bdg_erw.kml" TargetMode="External"/><Relationship Id="rId790" Type="http://schemas.openxmlformats.org/officeDocument/2006/relationships/hyperlink" Target="https://map.geo.admin.ch/?zoom=13&amp;E=2575796.825&amp;N=1196910.766&amp;layers=ch.kantone.cadastralwebmap-farbe,ch.swisstopo.amtliches-strassenverzeichnis,ch.bfs.gebaeude_wohnungs_register,KML||https://tinyurl.com/yy7ya4g9/FR/2275_bdg_erw.kml" TargetMode="External"/><Relationship Id="rId804" Type="http://schemas.openxmlformats.org/officeDocument/2006/relationships/hyperlink" Target="https://map.geo.admin.ch/?zoom=13&amp;E=2579884.893&amp;N=1195644.774&amp;layers=ch.kantone.cadastralwebmap-farbe,ch.swisstopo.amtliches-strassenverzeichnis,ch.bfs.gebaeude_wohnungs_register,KML||https://tinyurl.com/yy7ya4g9/FR/2275_bdg_erw.kml" TargetMode="External"/><Relationship Id="rId4" Type="http://schemas.openxmlformats.org/officeDocument/2006/relationships/hyperlink" Target="https://map.geo.admin.ch/?zoom=13&amp;E=2557759.737&amp;N=1184736.764&amp;layers=ch.kantone.cadastralwebmap-farbe,ch.swisstopo.amtliches-strassenverzeichnis,ch.bfs.gebaeude_wohnungs_register,KML||https://tinyurl.com/yy7ya4g9/FR/2011_bdg_erw.kml" TargetMode="External"/><Relationship Id="rId236" Type="http://schemas.openxmlformats.org/officeDocument/2006/relationships/hyperlink" Target="https://map.geo.admin.ch/?zoom=13&amp;E=2575597.774&amp;N=1162357.094&amp;layers=ch.kantone.cadastralwebmap-farbe,ch.swisstopo.amtliches-strassenverzeichnis,ch.bfs.gebaeude_wohnungs_register,KML||https://tinyurl.com/yy7ya4g9/FR/2128_bdg_erw.kml" TargetMode="External"/><Relationship Id="rId443" Type="http://schemas.openxmlformats.org/officeDocument/2006/relationships/hyperlink" Target="https://map.geo.admin.ch/?zoom=13&amp;E=2577747.127&amp;N=1184043.158&amp;layers=ch.kantone.cadastralwebmap-farbe,ch.swisstopo.amtliches-strassenverzeichnis,ch.bfs.gebaeude_wohnungs_register,KML||https://tinyurl.com/yy7ya4g9/FR/2196_bdg_erw.kml" TargetMode="External"/><Relationship Id="rId650" Type="http://schemas.openxmlformats.org/officeDocument/2006/relationships/hyperlink" Target="https://map.geo.admin.ch/?zoom=13&amp;E=2576404.197&amp;N=1190945.795&amp;layers=ch.kantone.cadastralwebmap-farbe,ch.swisstopo.amtliches-strassenverzeichnis,ch.bfs.gebaeude_wohnungs_register,KML||https://tinyurl.com/yy7ya4g9/FR/2254_bdg_erw.kml" TargetMode="External"/><Relationship Id="rId888" Type="http://schemas.openxmlformats.org/officeDocument/2006/relationships/hyperlink" Target="https://map.geo.admin.ch/?zoom=13&amp;E=2581257.357&amp;N=1188864.291&amp;layers=ch.kantone.cadastralwebmap-farbe,ch.swisstopo.amtliches-strassenverzeichnis,ch.bfs.gebaeude_wohnungs_register,KML||https://tinyurl.com/yy7ya4g9/FR/2293_bdg_erw.kml" TargetMode="External"/><Relationship Id="rId1073" Type="http://schemas.openxmlformats.org/officeDocument/2006/relationships/hyperlink" Target="https://map.geo.admin.ch/?zoom=13&amp;E=2590348.556&amp;N=1193296.49&amp;layers=ch.kantone.cadastralwebmap-farbe,ch.swisstopo.amtliches-strassenverzeichnis,ch.bfs.gebaeude_wohnungs_register,KML||https://tinyurl.com/yy7ya4g9/FR/2309_bdg_erw.kml" TargetMode="External"/><Relationship Id="rId303" Type="http://schemas.openxmlformats.org/officeDocument/2006/relationships/hyperlink" Target="https://map.geo.admin.ch/?zoom=13&amp;E=2572414.041&amp;N=1163712.008&amp;layers=ch.kantone.cadastralwebmap-farbe,ch.swisstopo.amtliches-strassenverzeichnis,ch.bfs.gebaeude_wohnungs_register,KML||https://tinyurl.com/yy7ya4g9/FR/2143_bdg_erw.kml" TargetMode="External"/><Relationship Id="rId748" Type="http://schemas.openxmlformats.org/officeDocument/2006/relationships/hyperlink" Target="https://map.geo.admin.ch/?zoom=13&amp;E=2581213.462&amp;N=1202976.703&amp;layers=ch.kantone.cadastralwebmap-farbe,ch.swisstopo.amtliches-strassenverzeichnis,ch.bfs.gebaeude_wohnungs_register,KML||https://tinyurl.com/yy7ya4g9/FR/2265_bdg_erw.kml" TargetMode="External"/><Relationship Id="rId955" Type="http://schemas.openxmlformats.org/officeDocument/2006/relationships/hyperlink" Target="https://map.geo.admin.ch/?zoom=13&amp;E=2588482.38&amp;N=1178131.941&amp;layers=ch.kantone.cadastralwebmap-farbe,ch.swisstopo.amtliches-strassenverzeichnis,ch.bfs.gebaeude_wohnungs_register,KML||https://tinyurl.com/yy7ya4g9/FR/2299_bdg_erw.kml" TargetMode="External"/><Relationship Id="rId1140" Type="http://schemas.openxmlformats.org/officeDocument/2006/relationships/hyperlink" Target="https://map.geo.admin.ch/?zoom=13&amp;E=2561433.009&amp;N=1157924.341&amp;layers=ch.kantone.cadastralwebmap-farbe,ch.swisstopo.amtliches-strassenverzeichnis,ch.bfs.gebaeude_wohnungs_register,KML||https://tinyurl.com/yy7ya4g9/FR/2336_bdg_erw.kml" TargetMode="External"/><Relationship Id="rId84" Type="http://schemas.openxmlformats.org/officeDocument/2006/relationships/hyperlink" Target="https://map.geo.admin.ch/?zoom=13&amp;E=2560365.739&amp;N=1178441.188&amp;layers=ch.kantone.cadastralwebmap-farbe,ch.swisstopo.amtliches-strassenverzeichnis,ch.bfs.gebaeude_wohnungs_register,KML||https://tinyurl.com/yy7ya4g9/FR/2068_bdg_erw.kml" TargetMode="External"/><Relationship Id="rId387" Type="http://schemas.openxmlformats.org/officeDocument/2006/relationships/hyperlink" Target="https://map.geo.admin.ch/?zoom=13&amp;E=2572762.237&amp;N=1156547.578&amp;layers=ch.kantone.cadastralwebmap-farbe,ch.swisstopo.amtliches-strassenverzeichnis,ch.bfs.gebaeude_wohnungs_register,KML||https://tinyurl.com/yy7ya4g9/FR/2162_bdg_erw.kml" TargetMode="External"/><Relationship Id="rId510" Type="http://schemas.openxmlformats.org/officeDocument/2006/relationships/hyperlink" Target="https://map.geo.admin.ch/?zoom=13&amp;E=2578727.149&amp;N=1181296.611&amp;layers=ch.kantone.cadastralwebmap-farbe,ch.swisstopo.amtliches-strassenverzeichnis,ch.bfs.gebaeude_wohnungs_register,KML||https://tinyurl.com/yy7ya4g9/FR/2206_bdg_erw.kml" TargetMode="External"/><Relationship Id="rId594" Type="http://schemas.openxmlformats.org/officeDocument/2006/relationships/hyperlink" Target="https://map.geo.admin.ch/?zoom=13&amp;E=2573593.661&amp;N=1179076.281&amp;layers=ch.kantone.cadastralwebmap-farbe,ch.swisstopo.amtliches-strassenverzeichnis,ch.bfs.gebaeude_wohnungs_register,KML||https://tinyurl.com/yy7ya4g9/FR/2233_bdg_erw.kml" TargetMode="External"/><Relationship Id="rId608" Type="http://schemas.openxmlformats.org/officeDocument/2006/relationships/hyperlink" Target="https://map.geo.admin.ch/?zoom=13&amp;E=2575513.609&amp;N=1186293.212&amp;layers=ch.kantone.cadastralwebmap-farbe,ch.swisstopo.amtliches-strassenverzeichnis,ch.bfs.gebaeude_wohnungs_register,KML||https://tinyurl.com/yy7ya4g9/FR/2235_bdg_erw.kml" TargetMode="External"/><Relationship Id="rId815" Type="http://schemas.openxmlformats.org/officeDocument/2006/relationships/hyperlink" Target="https://map.geo.admin.ch/?zoom=13&amp;E=2575716.537&amp;N=1197454.877&amp;layers=ch.kantone.cadastralwebmap-farbe,ch.swisstopo.amtliches-strassenverzeichnis,ch.bfs.gebaeude_wohnungs_register,KML||https://tinyurl.com/yy7ya4g9/FR/2275_bdg_erw.kml" TargetMode="External"/><Relationship Id="rId247" Type="http://schemas.openxmlformats.org/officeDocument/2006/relationships/hyperlink" Target="https://map.geo.admin.ch/?zoom=13&amp;E=2572128.125&amp;N=1165905.546&amp;layers=ch.kantone.cadastralwebmap-farbe,ch.swisstopo.amtliches-strassenverzeichnis,ch.bfs.gebaeude_wohnungs_register,KML||https://tinyurl.com/yy7ya4g9/FR/2131_bdg_erw.kml" TargetMode="External"/><Relationship Id="rId899" Type="http://schemas.openxmlformats.org/officeDocument/2006/relationships/hyperlink" Target="https://map.geo.admin.ch/?zoom=13&amp;E=2582697.079&amp;N=1178853.223&amp;layers=ch.kantone.cadastralwebmap-farbe,ch.swisstopo.amtliches-strassenverzeichnis,ch.bfs.gebaeude_wohnungs_register,KML||https://tinyurl.com/yy7ya4g9/FR/2294_bdg_erw.kml" TargetMode="External"/><Relationship Id="rId1000" Type="http://schemas.openxmlformats.org/officeDocument/2006/relationships/hyperlink" Target="https://map.geo.admin.ch/?zoom=13&amp;E=2583336.492&amp;N=1176762.645&amp;layers=ch.kantone.cadastralwebmap-farbe,ch.swisstopo.amtliches-strassenverzeichnis,ch.bfs.gebaeude_wohnungs_register,KML||https://tinyurl.com/yy7ya4g9/FR/2303_bdg_erw.kml" TargetMode="External"/><Relationship Id="rId1084" Type="http://schemas.openxmlformats.org/officeDocument/2006/relationships/hyperlink" Target="https://map.geo.admin.ch/?zoom=13&amp;E=2590373.885&amp;N=1192933.615&amp;layers=ch.kantone.cadastralwebmap-farbe,ch.swisstopo.amtliches-strassenverzeichnis,ch.bfs.gebaeude_wohnungs_register,KML||https://tinyurl.com/yy7ya4g9/FR/2309_bdg_erw.kml" TargetMode="External"/><Relationship Id="rId107" Type="http://schemas.openxmlformats.org/officeDocument/2006/relationships/hyperlink" Target="https://map.geo.admin.ch/?zoom=13&amp;E=2556912.25&amp;N=1166160.462&amp;layers=ch.kantone.cadastralwebmap-farbe,ch.swisstopo.amtliches-strassenverzeichnis,ch.bfs.gebaeude_wohnungs_register,KML||https://tinyurl.com/yy7ya4g9/FR/2099_bdg_erw.kml" TargetMode="External"/><Relationship Id="rId454" Type="http://schemas.openxmlformats.org/officeDocument/2006/relationships/hyperlink" Target="https://map.geo.admin.ch/?zoom=13&amp;E=2579958.784&amp;N=1183300.437&amp;layers=ch.kantone.cadastralwebmap-farbe,ch.swisstopo.amtliches-strassenverzeichnis,ch.bfs.gebaeude_wohnungs_register,KML||https://tinyurl.com/yy7ya4g9/FR/2196_bdg_erw.kml" TargetMode="External"/><Relationship Id="rId661" Type="http://schemas.openxmlformats.org/officeDocument/2006/relationships/hyperlink" Target="https://map.geo.admin.ch/?zoom=13&amp;E=2576116.354&amp;N=1190825.529&amp;layers=ch.kantone.cadastralwebmap-farbe,ch.swisstopo.amtliches-strassenverzeichnis,ch.bfs.gebaeude_wohnungs_register,KML||https://tinyurl.com/yy7ya4g9/FR/2254_bdg_erw.kml" TargetMode="External"/><Relationship Id="rId759" Type="http://schemas.openxmlformats.org/officeDocument/2006/relationships/hyperlink" Target="https://map.geo.admin.ch/?zoom=13&amp;E=2581238.451&amp;N=1202896.782&amp;layers=ch.kantone.cadastralwebmap-farbe,ch.swisstopo.amtliches-strassenverzeichnis,ch.bfs.gebaeude_wohnungs_register,KML||https://tinyurl.com/yy7ya4g9/FR/2265_bdg_erw.kml" TargetMode="External"/><Relationship Id="rId966" Type="http://schemas.openxmlformats.org/officeDocument/2006/relationships/hyperlink" Target="https://map.geo.admin.ch/?zoom=13&amp;E=2587565.147&amp;N=1167803.586&amp;layers=ch.kantone.cadastralwebmap-farbe,ch.swisstopo.amtliches-strassenverzeichnis,ch.bfs.gebaeude_wohnungs_register,KML||https://tinyurl.com/yy7ya4g9/FR/2299_bdg_erw.kml" TargetMode="External"/><Relationship Id="rId11" Type="http://schemas.openxmlformats.org/officeDocument/2006/relationships/hyperlink" Target="https://map.geo.admin.ch/?zoom=13&amp;E=2561705.958&amp;N=1195145.43&amp;layers=ch.kantone.cadastralwebmap-farbe,ch.swisstopo.amtliches-strassenverzeichnis,ch.bfs.gebaeude_wohnungs_register,KML||https://tinyurl.com/yy7ya4g9/FR/2022_bdg_erw.kml" TargetMode="External"/><Relationship Id="rId314" Type="http://schemas.openxmlformats.org/officeDocument/2006/relationships/hyperlink" Target="https://map.geo.admin.ch/?zoom=13&amp;E=2572706.478&amp;N=1163638.575&amp;layers=ch.kantone.cadastralwebmap-farbe,ch.swisstopo.amtliches-strassenverzeichnis,ch.bfs.gebaeude_wohnungs_register,KML||https://tinyurl.com/yy7ya4g9/FR/2143_bdg_erw.kml" TargetMode="External"/><Relationship Id="rId398" Type="http://schemas.openxmlformats.org/officeDocument/2006/relationships/hyperlink" Target="https://map.geo.admin.ch/?zoom=13&amp;E=2580491.959&amp;N=1162174.89&amp;layers=ch.kantone.cadastralwebmap-farbe,ch.swisstopo.amtliches-strassenverzeichnis,ch.bfs.gebaeude_wohnungs_register,KML||https://tinyurl.com/yy7ya4g9/FR/2163_bdg_erw.kml" TargetMode="External"/><Relationship Id="rId521" Type="http://schemas.openxmlformats.org/officeDocument/2006/relationships/hyperlink" Target="https://map.geo.admin.ch/?zoom=13&amp;E=2572283.236&amp;N=1180039.345&amp;layers=ch.kantone.cadastralwebmap-farbe,ch.swisstopo.amtliches-strassenverzeichnis,ch.bfs.gebaeude_wohnungs_register,KML||https://tinyurl.com/yy7ya4g9/FR/2211_bdg_erw.kml" TargetMode="External"/><Relationship Id="rId619" Type="http://schemas.openxmlformats.org/officeDocument/2006/relationships/hyperlink" Target="https://map.geo.admin.ch/?zoom=13&amp;E=2569032.884&amp;N=1173853.888&amp;layers=ch.kantone.cadastralwebmap-farbe,ch.swisstopo.amtliches-strassenverzeichnis,ch.bfs.gebaeude_wohnungs_register,KML||https://tinyurl.com/yy7ya4g9/FR/2236_bdg_erw.kml" TargetMode="External"/><Relationship Id="rId95" Type="http://schemas.openxmlformats.org/officeDocument/2006/relationships/hyperlink" Target="https://map.geo.admin.ch/?zoom=13&amp;E=2559169.127&amp;N=1172000.482&amp;layers=ch.kantone.cadastralwebmap-farbe,ch.swisstopo.amtliches-strassenverzeichnis,ch.bfs.gebaeude_wohnungs_register,KML||https://tinyurl.com/yy7ya4g9/FR/2096_bdg_erw.kml" TargetMode="External"/><Relationship Id="rId160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826" Type="http://schemas.openxmlformats.org/officeDocument/2006/relationships/hyperlink" Target="https://map.geo.admin.ch/?zoom=13&amp;E=2579580.187&amp;N=1197116.502&amp;layers=ch.kantone.cadastralwebmap-farbe,ch.swisstopo.amtliches-strassenverzeichnis,ch.bfs.gebaeude_wohnungs_register,KML||https://tinyurl.com/yy7ya4g9/FR/2275_bdg_erw.kml" TargetMode="External"/><Relationship Id="rId1011" Type="http://schemas.openxmlformats.org/officeDocument/2006/relationships/hyperlink" Target="https://map.geo.admin.ch/?zoom=13&amp;E=2585571.982&amp;N=1189170.136&amp;layers=ch.kantone.cadastralwebmap-farbe,ch.swisstopo.amtliches-strassenverzeichnis,ch.bfs.gebaeude_wohnungs_register,KML||https://tinyurl.com/yy7ya4g9/FR/2305_bdg_erw.kml" TargetMode="External"/><Relationship Id="rId1109" Type="http://schemas.openxmlformats.org/officeDocument/2006/relationships/hyperlink" Target="https://map.geo.admin.ch/?zoom=13&amp;E=2562190.577&amp;N=1152461.596&amp;layers=ch.kantone.cadastralwebmap-farbe,ch.swisstopo.amtliches-strassenverzeichnis,ch.bfs.gebaeude_wohnungs_register,KML||https://tinyurl.com/yy7ya4g9/FR/2325_bdg_erw.kml" TargetMode="External"/><Relationship Id="rId258" Type="http://schemas.openxmlformats.org/officeDocument/2006/relationships/hyperlink" Target="https://map.geo.admin.ch/?zoom=13&amp;E=2572471.45&amp;N=1155216.598&amp;layers=ch.kantone.cadastralwebmap-farbe,ch.swisstopo.amtliches-strassenverzeichnis,ch.bfs.gebaeude_wohnungs_register,KML||https://tinyurl.com/yy7ya4g9/FR/2134_bdg_erw.kml" TargetMode="External"/><Relationship Id="rId465" Type="http://schemas.openxmlformats.org/officeDocument/2006/relationships/hyperlink" Target="https://map.geo.admin.ch/?zoom=13&amp;E=2577948.897&amp;N=1182728.197&amp;layers=ch.kantone.cadastralwebmap-farbe,ch.swisstopo.amtliches-strassenverzeichnis,ch.bfs.gebaeude_wohnungs_register,KML||https://tinyurl.com/yy7ya4g9/FR/2196_bdg_erw.kml" TargetMode="External"/><Relationship Id="rId672" Type="http://schemas.openxmlformats.org/officeDocument/2006/relationships/hyperlink" Target="https://map.geo.admin.ch/?zoom=13&amp;E=2582449.331&amp;N=1205381.752&amp;layers=ch.kantone.cadastralwebmap-farbe,ch.swisstopo.amtliches-strassenverzeichnis,ch.bfs.gebaeude_wohnungs_register,KML||https://tinyurl.com/yy7ya4g9/FR/2258_bdg_erw.kml" TargetMode="External"/><Relationship Id="rId1095" Type="http://schemas.openxmlformats.org/officeDocument/2006/relationships/hyperlink" Target="https://map.geo.admin.ch/?zoom=13&amp;E=2562760.754&amp;N=1152021.097&amp;layers=ch.kantone.cadastralwebmap-farbe,ch.swisstopo.amtliches-strassenverzeichnis,ch.bfs.gebaeude_wohnungs_register,KML||https://tinyurl.com/yy7ya4g9/FR/2325_bdg_erw.kml" TargetMode="External"/><Relationship Id="rId22" Type="http://schemas.openxmlformats.org/officeDocument/2006/relationships/hyperlink" Target="https://map.geo.admin.ch/?zoom=13&amp;E=2553375.613&amp;N=1185577.859&amp;layers=ch.kantone.cadastralwebmap-farbe,ch.swisstopo.amtliches-strassenverzeichnis,ch.bfs.gebaeude_wohnungs_register,KML||https://tinyurl.com/yy7ya4g9/FR/2025_bdg_erw.kml" TargetMode="External"/><Relationship Id="rId118" Type="http://schemas.openxmlformats.org/officeDocument/2006/relationships/hyperlink" Target="https://map.geo.admin.ch/?zoom=13&amp;E=2561248.864&amp;N=1163408.68&amp;layers=ch.kantone.cadastralwebmap-farbe,ch.swisstopo.amtliches-strassenverzeichnis,ch.bfs.gebaeude_wohnungs_register,KML||https://tinyurl.com/yy7ya4g9/FR/2113_bdg_erw.kml" TargetMode="External"/><Relationship Id="rId325" Type="http://schemas.openxmlformats.org/officeDocument/2006/relationships/hyperlink" Target="https://map.geo.admin.ch/?zoom=13&amp;E=2570308.441&amp;N=1160299.23&amp;layers=ch.kantone.cadastralwebmap-farbe,ch.swisstopo.amtliches-strassenverzeichnis,ch.bfs.gebaeude_wohnungs_register,KML||https://tinyurl.com/yy7ya4g9/FR/2145_bdg_erw.kml" TargetMode="External"/><Relationship Id="rId532" Type="http://schemas.openxmlformats.org/officeDocument/2006/relationships/hyperlink" Target="https://map.geo.admin.ch/?zoom=13&amp;E=2580397.877&amp;N=1177646.464&amp;layers=ch.kantone.cadastralwebmap-farbe,ch.swisstopo.amtliches-strassenverzeichnis,ch.bfs.gebaeude_wohnungs_register,KML||https://tinyurl.com/yy7ya4g9/FR/2220_bdg_erw.kml" TargetMode="External"/><Relationship Id="rId977" Type="http://schemas.openxmlformats.org/officeDocument/2006/relationships/hyperlink" Target="https://map.geo.admin.ch/?zoom=13&amp;E=2587526.242&amp;N=1167806.408&amp;layers=ch.kantone.cadastralwebmap-farbe,ch.swisstopo.amtliches-strassenverzeichnis,ch.bfs.gebaeude_wohnungs_register,KML||https://tinyurl.com/yy7ya4g9/FR/2299_bdg_erw.kml" TargetMode="External"/><Relationship Id="rId171" Type="http://schemas.openxmlformats.org/officeDocument/2006/relationships/hyperlink" Target="https://map.geo.admin.ch/?zoom=13&amp;E=2569778.583&amp;N=1163607.711&amp;layers=ch.kantone.cadastralwebmap-farbe,ch.swisstopo.amtliches-strassenverzeichnis,ch.bfs.gebaeude_wohnungs_register,KML||https://tinyurl.com/yy7ya4g9/FR/2125_bdg_erw.kml" TargetMode="External"/><Relationship Id="rId837" Type="http://schemas.openxmlformats.org/officeDocument/2006/relationships/hyperlink" Target="https://map.geo.admin.ch/?zoom=13&amp;E=2577863.243&amp;N=1195943.493&amp;layers=ch.kantone.cadastralwebmap-farbe,ch.swisstopo.amtliches-strassenverzeichnis,ch.bfs.gebaeude_wohnungs_register,KML||https://tinyurl.com/yy7ya4g9/FR/2275_bdg_erw.kml" TargetMode="External"/><Relationship Id="rId1022" Type="http://schemas.openxmlformats.org/officeDocument/2006/relationships/hyperlink" Target="https://map.geo.admin.ch/?zoom=13&amp;E=2585670.368&amp;N=1183101.697&amp;layers=ch.kantone.cadastralwebmap-farbe,ch.swisstopo.amtliches-strassenverzeichnis,ch.bfs.gebaeude_wohnungs_register,KML||https://tinyurl.com/yy7ya4g9/FR/2306_bdg_erw.kml" TargetMode="External"/><Relationship Id="rId269" Type="http://schemas.openxmlformats.org/officeDocument/2006/relationships/hyperlink" Target="https://map.geo.admin.ch/?zoom=13&amp;E=2572013.927&amp;N=1159037.082&amp;layers=ch.kantone.cadastralwebmap-farbe,ch.swisstopo.amtliches-strassenverzeichnis,ch.bfs.gebaeude_wohnungs_register,KML||https://tinyurl.com/yy7ya4g9/FR/2135_bdg_erw.kml" TargetMode="External"/><Relationship Id="rId476" Type="http://schemas.openxmlformats.org/officeDocument/2006/relationships/hyperlink" Target="https://map.geo.admin.ch/?zoom=13&amp;E=2578429.472&amp;N=1184244.128&amp;layers=ch.kantone.cadastralwebmap-farbe,ch.swisstopo.amtliches-strassenverzeichnis,ch.bfs.gebaeude_wohnungs_register,KML||https://tinyurl.com/yy7ya4g9/FR/2196_bdg_erw.kml" TargetMode="External"/><Relationship Id="rId683" Type="http://schemas.openxmlformats.org/officeDocument/2006/relationships/hyperlink" Target="https://map.geo.admin.ch/?zoom=13&amp;E=2577802.046&amp;N=1191334.224&amp;layers=ch.kantone.cadastralwebmap-farbe,ch.swisstopo.amtliches-strassenverzeichnis,ch.bfs.gebaeude_wohnungs_register,KML||https://tinyurl.com/yy7ya4g9/FR/2262_bdg_erw.kml" TargetMode="External"/><Relationship Id="rId890" Type="http://schemas.openxmlformats.org/officeDocument/2006/relationships/hyperlink" Target="https://map.geo.admin.ch/?zoom=13&amp;E=2581443.489&amp;N=1189055.523&amp;layers=ch.kantone.cadastralwebmap-farbe,ch.swisstopo.amtliches-strassenverzeichnis,ch.bfs.gebaeude_wohnungs_register,KML||https://tinyurl.com/yy7ya4g9/FR/2293_bdg_erw.kml" TargetMode="External"/><Relationship Id="rId904" Type="http://schemas.openxmlformats.org/officeDocument/2006/relationships/hyperlink" Target="https://map.geo.admin.ch/?zoom=13&amp;E=2582673.641&amp;N=1191775.114&amp;layers=ch.kantone.cadastralwebmap-farbe,ch.swisstopo.amtliches-strassenverzeichnis,ch.bfs.gebaeude_wohnungs_register,KML||https://tinyurl.com/yy7ya4g9/FR/2295_bdg_erw.kml" TargetMode="External"/><Relationship Id="rId33" Type="http://schemas.openxmlformats.org/officeDocument/2006/relationships/hyperlink" Target="https://map.geo.admin.ch/?zoom=13&amp;E=2565510.868&amp;N=1193267.167&amp;layers=ch.kantone.cadastralwebmap-farbe,ch.swisstopo.amtliches-strassenverzeichnis,ch.bfs.gebaeude_wohnungs_register,KML||https://tinyurl.com/yy7ya4g9/FR/2041_bdg_erw.kml" TargetMode="External"/><Relationship Id="rId129" Type="http://schemas.openxmlformats.org/officeDocument/2006/relationships/hyperlink" Target="https://map.geo.admin.ch/?zoom=13&amp;E=2563070.249&amp;N=1175131.94&amp;layers=ch.kantone.cadastralwebmap-farbe,ch.swisstopo.amtliches-strassenverzeichnis,ch.bfs.gebaeude_wohnungs_register,KML||https://tinyurl.com/yy7ya4g9/FR/2117_bdg_erw.kml" TargetMode="External"/><Relationship Id="rId336" Type="http://schemas.openxmlformats.org/officeDocument/2006/relationships/hyperlink" Target="https://map.geo.admin.ch/?zoom=13&amp;E=2571070.462&amp;N=1165128.638&amp;layers=ch.kantone.cadastralwebmap-farbe,ch.swisstopo.amtliches-strassenverzeichnis,ch.bfs.gebaeude_wohnungs_register,KML||https://tinyurl.com/yy7ya4g9/FR/2148_bdg_erw.kml" TargetMode="External"/><Relationship Id="rId543" Type="http://schemas.openxmlformats.org/officeDocument/2006/relationships/hyperlink" Target="https://map.geo.admin.ch/?zoom=13&amp;E=2575499.073&amp;N=1182321.636&amp;layers=ch.kantone.cadastralwebmap-farbe,ch.swisstopo.amtliches-strassenverzeichnis,ch.bfs.gebaeude_wohnungs_register,KML||https://tinyurl.com/yy7ya4g9/FR/2228_bdg_erw.kml" TargetMode="External"/><Relationship Id="rId988" Type="http://schemas.openxmlformats.org/officeDocument/2006/relationships/hyperlink" Target="https://map.geo.admin.ch/?zoom=13&amp;E=2587391.414&amp;N=1176500.051&amp;layers=ch.kantone.cadastralwebmap-farbe,ch.swisstopo.amtliches-strassenverzeichnis,ch.bfs.gebaeude_wohnungs_register,KML||https://tinyurl.com/yy7ya4g9/FR/2299_bdg_erw.kml" TargetMode="External"/><Relationship Id="rId182" Type="http://schemas.openxmlformats.org/officeDocument/2006/relationships/hyperlink" Target="https://map.geo.admin.ch/?zoom=13&amp;E=2571782.589&amp;N=1161868.508&amp;layers=ch.kantone.cadastralwebmap-farbe,ch.swisstopo.amtliches-strassenverzeichnis,ch.bfs.gebaeude_wohnungs_register,KML||https://tinyurl.com/yy7ya4g9/FR/2125_bdg_erw.kml" TargetMode="External"/><Relationship Id="rId403" Type="http://schemas.openxmlformats.org/officeDocument/2006/relationships/hyperlink" Target="https://map.geo.admin.ch/?zoom=13&amp;E=2579386.249&amp;N=1164534.168&amp;layers=ch.kantone.cadastralwebmap-farbe,ch.swisstopo.amtliches-strassenverzeichnis,ch.bfs.gebaeude_wohnungs_register,KML||https://tinyurl.com/yy7ya4g9/FR/2163_bdg_erw.kml" TargetMode="External"/><Relationship Id="rId750" Type="http://schemas.openxmlformats.org/officeDocument/2006/relationships/hyperlink" Target="https://map.geo.admin.ch/?zoom=13&amp;E=2582003.666&amp;N=1204418.76&amp;layers=ch.kantone.cadastralwebmap-farbe,ch.swisstopo.amtliches-strassenverzeichnis,ch.bfs.gebaeude_wohnungs_register,KML||https://tinyurl.com/yy7ya4g9/FR/2265_bdg_erw.kml" TargetMode="External"/><Relationship Id="rId848" Type="http://schemas.openxmlformats.org/officeDocument/2006/relationships/hyperlink" Target="https://map.geo.admin.ch/?zoom=13&amp;E=2575370.938&amp;N=1202029.84&amp;layers=ch.kantone.cadastralwebmap-farbe,ch.swisstopo.amtliches-strassenverzeichnis,ch.bfs.gebaeude_wohnungs_register,KML||https://tinyurl.com/yy7ya4g9/FR/2284_bdg_erw.kml" TargetMode="External"/><Relationship Id="rId1033" Type="http://schemas.openxmlformats.org/officeDocument/2006/relationships/hyperlink" Target="https://map.geo.admin.ch/?zoom=13&amp;E=2583227.773&amp;N=1184811.467&amp;layers=ch.kantone.cadastralwebmap-farbe,ch.swisstopo.amtliches-strassenverzeichnis,ch.bfs.gebaeude_wohnungs_register,KML||https://tinyurl.com/yy7ya4g9/FR/2306_bdg_erw.kml" TargetMode="External"/><Relationship Id="rId487" Type="http://schemas.openxmlformats.org/officeDocument/2006/relationships/hyperlink" Target="https://map.geo.admin.ch/?zoom=13&amp;E=2580217.833&amp;N=1184011.331&amp;layers=ch.kantone.cadastralwebmap-farbe,ch.swisstopo.amtliches-strassenverzeichnis,ch.bfs.gebaeude_wohnungs_register,KML||https://tinyurl.com/yy7ya4g9/FR/2196_bdg_erw.kml" TargetMode="External"/><Relationship Id="rId610" Type="http://schemas.openxmlformats.org/officeDocument/2006/relationships/hyperlink" Target="https://map.geo.admin.ch/?zoom=13&amp;E=2575105.984&amp;N=1187658.264&amp;layers=ch.kantone.cadastralwebmap-farbe,ch.swisstopo.amtliches-strassenverzeichnis,ch.bfs.gebaeude_wohnungs_register,KML||https://tinyurl.com/yy7ya4g9/FR/2235_bdg_erw.kml" TargetMode="External"/><Relationship Id="rId694" Type="http://schemas.openxmlformats.org/officeDocument/2006/relationships/hyperlink" Target="https://map.geo.admin.ch/?zoom=13&amp;E=2577093.034&amp;N=1191997.899&amp;layers=ch.kantone.cadastralwebmap-farbe,ch.swisstopo.amtliches-strassenverzeichnis,ch.bfs.gebaeude_wohnungs_register,KML||https://tinyurl.com/yy7ya4g9/FR/2262_bdg_erw.kml" TargetMode="External"/><Relationship Id="rId708" Type="http://schemas.openxmlformats.org/officeDocument/2006/relationships/hyperlink" Target="https://map.geo.admin.ch/?zoom=13&amp;E=2578038.402&amp;N=1191939.336&amp;layers=ch.kantone.cadastralwebmap-farbe,ch.swisstopo.amtliches-strassenverzeichnis,ch.bfs.gebaeude_wohnungs_register,KML||https://tinyurl.com/yy7ya4g9/FR/2262_bdg_erw.kml" TargetMode="External"/><Relationship Id="rId915" Type="http://schemas.openxmlformats.org/officeDocument/2006/relationships/hyperlink" Target="https://map.geo.admin.ch/?zoom=13&amp;E=2587372.383&amp;N=1167900.865&amp;layers=ch.kantone.cadastralwebmap-farbe,ch.swisstopo.amtliches-strassenverzeichnis,ch.bfs.gebaeude_wohnungs_register,KML||https://tinyurl.com/yy7ya4g9/FR/2299_bdg_erw.kml" TargetMode="External"/><Relationship Id="rId347" Type="http://schemas.openxmlformats.org/officeDocument/2006/relationships/hyperlink" Target="https://map.geo.admin.ch/?zoom=13&amp;E=2577413.422&amp;N=1172200.357&amp;layers=ch.kantone.cadastralwebmap-farbe,ch.swisstopo.amtliches-strassenverzeichnis,ch.bfs.gebaeude_wohnungs_register,KML||https://tinyurl.com/yy7ya4g9/FR/2149_bdg_erw.kml" TargetMode="External"/><Relationship Id="rId999" Type="http://schemas.openxmlformats.org/officeDocument/2006/relationships/hyperlink" Target="https://map.geo.admin.ch/?zoom=13&amp;E=2584714.671&amp;N=1179405.337&amp;layers=ch.kantone.cadastralwebmap-farbe,ch.swisstopo.amtliches-strassenverzeichnis,ch.bfs.gebaeude_wohnungs_register,KML||https://tinyurl.com/yy7ya4g9/FR/2301_bdg_erw.kml" TargetMode="External"/><Relationship Id="rId1100" Type="http://schemas.openxmlformats.org/officeDocument/2006/relationships/hyperlink" Target="https://map.geo.admin.ch/?zoom=13&amp;E=2558809.94&amp;N=1152857.192&amp;layers=ch.kantone.cadastralwebmap-farbe,ch.swisstopo.amtliches-strassenverzeichnis,ch.bfs.gebaeude_wohnungs_register,KML||https://tinyurl.com/yy7ya4g9/FR/2325_bdg_erw.kml" TargetMode="External"/><Relationship Id="rId44" Type="http://schemas.openxmlformats.org/officeDocument/2006/relationships/hyperlink" Target="https://map.geo.admin.ch/?zoom=13&amp;E=2556780.793&amp;N=1185193.278&amp;layers=ch.kantone.cadastralwebmap-farbe,ch.swisstopo.amtliches-strassenverzeichnis,ch.bfs.gebaeude_wohnungs_register,KML||https://tinyurl.com/yy7ya4g9/FR/2050_bdg_erw.kml" TargetMode="External"/><Relationship Id="rId554" Type="http://schemas.openxmlformats.org/officeDocument/2006/relationships/hyperlink" Target="https://map.geo.admin.ch/?zoom=13&amp;E=2573348.363&amp;N=1178460.958&amp;layers=ch.kantone.cadastralwebmap-farbe,ch.swisstopo.amtliches-strassenverzeichnis,ch.bfs.gebaeude_wohnungs_register,KML||https://tinyurl.com/yy7ya4g9/FR/2233_bdg_erw.kml" TargetMode="External"/><Relationship Id="rId761" Type="http://schemas.openxmlformats.org/officeDocument/2006/relationships/hyperlink" Target="https://map.geo.admin.ch/?zoom=13&amp;E=2580608.702&amp;N=1201881.111&amp;layers=ch.kantone.cadastralwebmap-farbe,ch.swisstopo.amtliches-strassenverzeichnis,ch.bfs.gebaeude_wohnungs_register,KML||https://tinyurl.com/yy7ya4g9/FR/2265_bdg_erw.kml" TargetMode="External"/><Relationship Id="rId859" Type="http://schemas.openxmlformats.org/officeDocument/2006/relationships/hyperlink" Target="https://map.geo.admin.ch/?zoom=13&amp;E=2572734.817&amp;N=1199861.399&amp;layers=ch.kantone.cadastralwebmap-farbe,ch.swisstopo.amtliches-strassenverzeichnis,ch.bfs.gebaeude_wohnungs_register,KML||https://tinyurl.com/yy7ya4g9/FR/2284_bdg_erw.kml" TargetMode="External"/><Relationship Id="rId193" Type="http://schemas.openxmlformats.org/officeDocument/2006/relationships/hyperlink" Target="https://map.geo.admin.ch/?zoom=13&amp;E=2571770.254&amp;N=1161565.684&amp;layers=ch.kantone.cadastralwebmap-farbe,ch.swisstopo.amtliches-strassenverzeichnis,ch.bfs.gebaeude_wohnungs_register,KML||https://tinyurl.com/yy7ya4g9/FR/2125_bdg_erw.kml" TargetMode="External"/><Relationship Id="rId207" Type="http://schemas.openxmlformats.org/officeDocument/2006/relationships/hyperlink" Target="https://map.geo.admin.ch/?zoom=13&amp;E=2569292.758&amp;N=1162433.779&amp;layers=ch.kantone.cadastralwebmap-farbe,ch.swisstopo.amtliches-strassenverzeichnis,ch.bfs.gebaeude_wohnungs_register,KML||https://tinyurl.com/yy7ya4g9/FR/2125_bdg_erw.kml" TargetMode="External"/><Relationship Id="rId414" Type="http://schemas.openxmlformats.org/officeDocument/2006/relationships/hyperlink" Target="https://map.geo.admin.ch/?zoom=13&amp;E=2580994.162&amp;N=1161968.991&amp;layers=ch.kantone.cadastralwebmap-farbe,ch.swisstopo.amtliches-strassenverzeichnis,ch.bfs.gebaeude_wohnungs_register,KML||https://tinyurl.com/yy7ya4g9/FR/2163_bdg_erw.kml" TargetMode="External"/><Relationship Id="rId498" Type="http://schemas.openxmlformats.org/officeDocument/2006/relationships/hyperlink" Target="https://map.geo.admin.ch/?zoom=13&amp;E=2571379.472&amp;N=1186851.975&amp;layers=ch.kantone.cadastralwebmap-farbe,ch.swisstopo.amtliches-strassenverzeichnis,ch.bfs.gebaeude_wohnungs_register,KML||https://tinyurl.com/yy7ya4g9/FR/2200_bdg_erw.kml" TargetMode="External"/><Relationship Id="rId621" Type="http://schemas.openxmlformats.org/officeDocument/2006/relationships/hyperlink" Target="https://map.geo.admin.ch/?zoom=13&amp;E=2569082.82&amp;N=1173910.671&amp;layers=ch.kantone.cadastralwebmap-farbe,ch.swisstopo.amtliches-strassenverzeichnis,ch.bfs.gebaeude_wohnungs_register,KML||https://tinyurl.com/yy7ya4g9/FR/2236_bdg_erw.kml" TargetMode="External"/><Relationship Id="rId1044" Type="http://schemas.openxmlformats.org/officeDocument/2006/relationships/hyperlink" Target="https://map.geo.admin.ch/?zoom=13&amp;E=2590420.381&amp;N=1190151.273&amp;layers=ch.kantone.cadastralwebmap-farbe,ch.swisstopo.amtliches-strassenverzeichnis,ch.bfs.gebaeude_wohnungs_register,KML||https://tinyurl.com/yy7ya4g9/FR/2308_bdg_erw.kml" TargetMode="External"/><Relationship Id="rId260" Type="http://schemas.openxmlformats.org/officeDocument/2006/relationships/hyperlink" Target="https://map.geo.admin.ch/?zoom=13&amp;E=2572972.501&amp;N=1154136.137&amp;layers=ch.kantone.cadastralwebmap-farbe,ch.swisstopo.amtliches-strassenverzeichnis,ch.bfs.gebaeude_wohnungs_register,KML||https://tinyurl.com/yy7ya4g9/FR/2134_bdg_erw.kml" TargetMode="External"/><Relationship Id="rId719" Type="http://schemas.openxmlformats.org/officeDocument/2006/relationships/hyperlink" Target="https://map.geo.admin.ch/?zoom=13&amp;E=2581500.661&amp;N=1195311.735&amp;layers=ch.kantone.cadastralwebmap-farbe,ch.swisstopo.amtliches-strassenverzeichnis,ch.bfs.gebaeude_wohnungs_register,KML||https://tinyurl.com/yy7ya4g9/FR/2262_bdg_erw.kml" TargetMode="External"/><Relationship Id="rId926" Type="http://schemas.openxmlformats.org/officeDocument/2006/relationships/hyperlink" Target="https://map.geo.admin.ch/?zoom=13&amp;E=2587391.262&amp;N=1167867.182&amp;layers=ch.kantone.cadastralwebmap-farbe,ch.swisstopo.amtliches-strassenverzeichnis,ch.bfs.gebaeude_wohnungs_register,KML||https://tinyurl.com/yy7ya4g9/FR/2299_bdg_erw.kml" TargetMode="External"/><Relationship Id="rId1111" Type="http://schemas.openxmlformats.org/officeDocument/2006/relationships/hyperlink" Target="https://map.geo.admin.ch/?zoom=13&amp;E=2563274.298&amp;N=1152086.594&amp;layers=ch.kantone.cadastralwebmap-farbe,ch.swisstopo.amtliches-strassenverzeichnis,ch.bfs.gebaeude_wohnungs_register,KML||https://tinyurl.com/yy7ya4g9/FR/2325_bdg_erw.kml" TargetMode="External"/><Relationship Id="rId55" Type="http://schemas.openxmlformats.org/officeDocument/2006/relationships/hyperlink" Target="https://map.geo.admin.ch/?zoom=13&amp;E=2567414.992&amp;N=1190895.529&amp;layers=ch.kantone.cadastralwebmap-farbe,ch.swisstopo.amtliches-strassenverzeichnis,ch.bfs.gebaeude_wohnungs_register,KML||https://tinyurl.com/yy7ya4g9/FR/2053_bdg_erw.kml" TargetMode="External"/><Relationship Id="rId120" Type="http://schemas.openxmlformats.org/officeDocument/2006/relationships/hyperlink" Target="https://map.geo.admin.ch/?zoom=13&amp;E=2559176.765&amp;N=1164937.757&amp;layers=ch.kantone.cadastralwebmap-farbe,ch.swisstopo.amtliches-strassenverzeichnis,ch.bfs.gebaeude_wohnungs_register,KML||https://tinyurl.com/yy7ya4g9/FR/2113_bdg_erw.kml" TargetMode="External"/><Relationship Id="rId358" Type="http://schemas.openxmlformats.org/officeDocument/2006/relationships/hyperlink" Target="https://map.geo.admin.ch/?zoom=13&amp;E=2570826.204&amp;N=1168668.678&amp;layers=ch.kantone.cadastralwebmap-farbe,ch.swisstopo.amtliches-strassenverzeichnis,ch.bfs.gebaeude_wohnungs_register,KML||https://tinyurl.com/yy7ya4g9/FR/2153_bdg_erw.kml" TargetMode="External"/><Relationship Id="rId565" Type="http://schemas.openxmlformats.org/officeDocument/2006/relationships/hyperlink" Target="https://map.geo.admin.ch/?zoom=13&amp;E=2572656.848&amp;N=1177931.169&amp;layers=ch.kantone.cadastralwebmap-farbe,ch.swisstopo.amtliches-strassenverzeichnis,ch.bfs.gebaeude_wohnungs_register,KML||https://tinyurl.com/yy7ya4g9/FR/2233_bdg_erw.kml" TargetMode="External"/><Relationship Id="rId772" Type="http://schemas.openxmlformats.org/officeDocument/2006/relationships/hyperlink" Target="https://map.geo.admin.ch/?zoom=13&amp;E=2581456.132&amp;N=1203106.401&amp;layers=ch.kantone.cadastralwebmap-farbe,ch.swisstopo.amtliches-strassenverzeichnis,ch.bfs.gebaeude_wohnungs_register,KML||https://tinyurl.com/yy7ya4g9/FR/2265_bdg_erw.kml" TargetMode="External"/><Relationship Id="rId218" Type="http://schemas.openxmlformats.org/officeDocument/2006/relationships/hyperlink" Target="https://map.geo.admin.ch/?zoom=13&amp;E=2570541.647&amp;N=1163322.689&amp;layers=ch.kantone.cadastralwebmap-farbe,ch.swisstopo.amtliches-strassenverzeichnis,ch.bfs.gebaeude_wohnungs_register,KML||https://tinyurl.com/yy7ya4g9/FR/2125_bdg_erw.kml" TargetMode="External"/><Relationship Id="rId425" Type="http://schemas.openxmlformats.org/officeDocument/2006/relationships/hyperlink" Target="https://map.geo.admin.ch/?zoom=13&amp;E=2580053.598&amp;N=1156999.149&amp;layers=ch.kantone.cadastralwebmap-farbe,ch.swisstopo.amtliches-strassenverzeichnis,ch.bfs.gebaeude_wohnungs_register,KML||https://tinyurl.com/yy7ya4g9/FR/2163_bdg_erw.kml" TargetMode="External"/><Relationship Id="rId632" Type="http://schemas.openxmlformats.org/officeDocument/2006/relationships/hyperlink" Target="https://map.geo.admin.ch/?zoom=13&amp;E=2566148.358&amp;N=1180237.276&amp;layers=ch.kantone.cadastralwebmap-farbe,ch.swisstopo.amtliches-strassenverzeichnis,ch.bfs.gebaeude_wohnungs_register,KML||https://tinyurl.com/yy7ya4g9/FR/2237_bdg_erw.kml" TargetMode="External"/><Relationship Id="rId1055" Type="http://schemas.openxmlformats.org/officeDocument/2006/relationships/hyperlink" Target="https://map.geo.admin.ch/?zoom=13&amp;E=2592859.774&amp;N=1192697.39&amp;layers=ch.kantone.cadastralwebmap-farbe,ch.swisstopo.amtliches-strassenverzeichnis,ch.bfs.gebaeude_wohnungs_register,KML||https://tinyurl.com/yy7ya4g9/FR/2308_bdg_erw.kml" TargetMode="External"/><Relationship Id="rId271" Type="http://schemas.openxmlformats.org/officeDocument/2006/relationships/hyperlink" Target="https://map.geo.admin.ch/?zoom=13&amp;E=2571819.553&amp;N=1159183.077&amp;layers=ch.kantone.cadastralwebmap-farbe,ch.swisstopo.amtliches-strassenverzeichnis,ch.bfs.gebaeude_wohnungs_register,KML||https://tinyurl.com/yy7ya4g9/FR/2135_bdg_erw.kml" TargetMode="External"/><Relationship Id="rId937" Type="http://schemas.openxmlformats.org/officeDocument/2006/relationships/hyperlink" Target="https://map.geo.admin.ch/?zoom=13&amp;E=2587421.61&amp;N=1167828.123&amp;layers=ch.kantone.cadastralwebmap-farbe,ch.swisstopo.amtliches-strassenverzeichnis,ch.bfs.gebaeude_wohnungs_register,KML||https://tinyurl.com/yy7ya4g9/FR/2299_bdg_erw.kml" TargetMode="External"/><Relationship Id="rId1122" Type="http://schemas.openxmlformats.org/officeDocument/2006/relationships/hyperlink" Target="https://map.geo.admin.ch/?zoom=13&amp;E=2558885.03&amp;N=1153465.337&amp;layers=ch.kantone.cadastralwebmap-farbe,ch.swisstopo.amtliches-strassenverzeichnis,ch.bfs.gebaeude_wohnungs_register,KML||https://tinyurl.com/yy7ya4g9/FR/2325_bdg_erw.kml" TargetMode="External"/><Relationship Id="rId66" Type="http://schemas.openxmlformats.org/officeDocument/2006/relationships/hyperlink" Target="https://map.geo.admin.ch/?zoom=13&amp;E=2554545.402&amp;N=1188361.919&amp;layers=ch.kantone.cadastralwebmap-farbe,ch.swisstopo.amtliches-strassenverzeichnis,ch.bfs.gebaeude_wohnungs_register,KML||https://tinyurl.com/yy7ya4g9/FR/2054_bdg_erw.kml" TargetMode="External"/><Relationship Id="rId131" Type="http://schemas.openxmlformats.org/officeDocument/2006/relationships/hyperlink" Target="https://map.geo.admin.ch/?zoom=13&amp;E=2569193.09&amp;N=1149599.951&amp;layers=ch.kantone.cadastralwebmap-farbe,ch.swisstopo.amtliches-strassenverzeichnis,ch.bfs.gebaeude_wohnungs_register,KML||https://tinyurl.com/yy7ya4g9/FR/2121_bdg_erw.kml" TargetMode="External"/><Relationship Id="rId369" Type="http://schemas.openxmlformats.org/officeDocument/2006/relationships/hyperlink" Target="https://map.geo.admin.ch/?zoom=13&amp;E=2568266.254&amp;N=1162535.975&amp;layers=ch.kantone.cadastralwebmap-farbe,ch.swisstopo.amtliches-strassenverzeichnis,ch.bfs.gebaeude_wohnungs_register,KML||https://tinyurl.com/yy7ya4g9/FR/2160_bdg_erw.kml" TargetMode="External"/><Relationship Id="rId576" Type="http://schemas.openxmlformats.org/officeDocument/2006/relationships/hyperlink" Target="https://map.geo.admin.ch/?zoom=13&amp;E=2573743.857&amp;N=1179541.141&amp;layers=ch.kantone.cadastralwebmap-farbe,ch.swisstopo.amtliches-strassenverzeichnis,ch.bfs.gebaeude_wohnungs_register,KML||https://tinyurl.com/yy7ya4g9/FR/2233_bdg_erw.kml" TargetMode="External"/><Relationship Id="rId783" Type="http://schemas.openxmlformats.org/officeDocument/2006/relationships/hyperlink" Target="https://map.geo.admin.ch/?zoom=13&amp;E=2574279.44&amp;N=1190035.327&amp;layers=ch.kantone.cadastralwebmap-farbe,ch.swisstopo.amtliches-strassenverzeichnis,ch.bfs.gebaeude_wohnungs_register,KML||https://tinyurl.com/yy7ya4g9/FR/2272_bdg_erw.kml" TargetMode="External"/><Relationship Id="rId990" Type="http://schemas.openxmlformats.org/officeDocument/2006/relationships/hyperlink" Target="https://map.geo.admin.ch/?zoom=13&amp;E=2587542.456&amp;N=1175587.795&amp;layers=ch.kantone.cadastralwebmap-farbe,ch.swisstopo.amtliches-strassenverzeichnis,ch.bfs.gebaeude_wohnungs_register,KML||https://tinyurl.com/yy7ya4g9/FR/2299_bdg_erw.kml" TargetMode="External"/><Relationship Id="rId229" Type="http://schemas.openxmlformats.org/officeDocument/2006/relationships/hyperlink" Target="https://map.geo.admin.ch/?zoom=13&amp;E=2570066.173&amp;N=1163371.901&amp;layers=ch.kantone.cadastralwebmap-farbe,ch.swisstopo.amtliches-strassenverzeichnis,ch.bfs.gebaeude_wohnungs_register,KML||https://tinyurl.com/yy7ya4g9/FR/2125_bdg_erw.kml" TargetMode="External"/><Relationship Id="rId436" Type="http://schemas.openxmlformats.org/officeDocument/2006/relationships/hyperlink" Target="https://map.geo.admin.ch/?zoom=13&amp;E=2574568.257&amp;N=1184690.832&amp;layers=ch.kantone.cadastralwebmap-farbe,ch.swisstopo.amtliches-strassenverzeichnis,ch.bfs.gebaeude_wohnungs_register,KML||https://tinyurl.com/yy7ya4g9/FR/2183_bdg_erw.kml" TargetMode="External"/><Relationship Id="rId643" Type="http://schemas.openxmlformats.org/officeDocument/2006/relationships/hyperlink" Target="https://map.geo.admin.ch/?zoom=13&amp;E=2575911.089&amp;N=1191129.284&amp;layers=ch.kantone.cadastralwebmap-farbe,ch.swisstopo.amtliches-strassenverzeichnis,ch.bfs.gebaeude_wohnungs_register,KML||https://tinyurl.com/yy7ya4g9/FR/2254_bdg_erw.kml" TargetMode="External"/><Relationship Id="rId1066" Type="http://schemas.openxmlformats.org/officeDocument/2006/relationships/hyperlink" Target="https://map.geo.admin.ch/?zoom=13&amp;E=2587916.193&amp;N=1190661.896&amp;layers=ch.kantone.cadastralwebmap-farbe,ch.swisstopo.amtliches-strassenverzeichnis,ch.bfs.gebaeude_wohnungs_register,KML||https://tinyurl.com/yy7ya4g9/FR/2309_bdg_erw.kml" TargetMode="External"/><Relationship Id="rId850" Type="http://schemas.openxmlformats.org/officeDocument/2006/relationships/hyperlink" Target="https://map.geo.admin.ch/?zoom=13&amp;E=2575427.378&amp;N=1201749.588&amp;layers=ch.kantone.cadastralwebmap-farbe,ch.swisstopo.amtliches-strassenverzeichnis,ch.bfs.gebaeude_wohnungs_register,KML||https://tinyurl.com/yy7ya4g9/FR/2284_bdg_erw.kml" TargetMode="External"/><Relationship Id="rId948" Type="http://schemas.openxmlformats.org/officeDocument/2006/relationships/hyperlink" Target="https://map.geo.admin.ch/?zoom=13&amp;E=2587083.091&amp;N=1176045.523&amp;layers=ch.kantone.cadastralwebmap-farbe,ch.swisstopo.amtliches-strassenverzeichnis,ch.bfs.gebaeude_wohnungs_register,KML||https://tinyurl.com/yy7ya4g9/FR/2299_bdg_erw.kml" TargetMode="External"/><Relationship Id="rId1133" Type="http://schemas.openxmlformats.org/officeDocument/2006/relationships/hyperlink" Target="https://map.geo.admin.ch/?zoom=13&amp;E=2560819.119&amp;N=1158220.628&amp;layers=ch.kantone.cadastralwebmap-farbe,ch.swisstopo.amtliches-strassenverzeichnis,ch.bfs.gebaeude_wohnungs_register,KML||https://tinyurl.com/yy7ya4g9/FR/2336_bdg_erw.kml" TargetMode="External"/><Relationship Id="rId77" Type="http://schemas.openxmlformats.org/officeDocument/2006/relationships/hyperlink" Target="https://map.geo.admin.ch/?zoom=13&amp;E=2558868.895&amp;N=1171393.375&amp;layers=ch.kantone.cadastralwebmap-farbe,ch.swisstopo.amtliches-strassenverzeichnis,ch.bfs.gebaeude_wohnungs_register,KML||https://tinyurl.com/yy7ya4g9/FR/2063_bdg_erw.kml" TargetMode="External"/><Relationship Id="rId282" Type="http://schemas.openxmlformats.org/officeDocument/2006/relationships/hyperlink" Target="https://map.geo.admin.ch/?zoom=13&amp;E=2572721.66&amp;N=1159888.525&amp;layers=ch.kantone.cadastralwebmap-farbe,ch.swisstopo.amtliches-strassenverzeichnis,ch.bfs.gebaeude_wohnungs_register,KML||https://tinyurl.com/yy7ya4g9/FR/2135_bdg_erw.kml" TargetMode="External"/><Relationship Id="rId503" Type="http://schemas.openxmlformats.org/officeDocument/2006/relationships/hyperlink" Target="https://map.geo.admin.ch/?zoom=13&amp;E=2571977.333&amp;N=1186706.855&amp;layers=ch.kantone.cadastralwebmap-farbe,ch.swisstopo.amtliches-strassenverzeichnis,ch.bfs.gebaeude_wohnungs_register,KML||https://tinyurl.com/yy7ya4g9/FR/2200_bdg_erw.kml" TargetMode="External"/><Relationship Id="rId587" Type="http://schemas.openxmlformats.org/officeDocument/2006/relationships/hyperlink" Target="https://map.geo.admin.ch/?zoom=13&amp;E=2573241.785&amp;N=1178659.871&amp;layers=ch.kantone.cadastralwebmap-farbe,ch.swisstopo.amtliches-strassenverzeichnis,ch.bfs.gebaeude_wohnungs_register,KML||https://tinyurl.com/yy7ya4g9/FR/2233_bdg_erw.kml" TargetMode="External"/><Relationship Id="rId710" Type="http://schemas.openxmlformats.org/officeDocument/2006/relationships/hyperlink" Target="https://map.geo.admin.ch/?zoom=13&amp;E=2578047.152&amp;N=1191917.662&amp;layers=ch.kantone.cadastralwebmap-farbe,ch.swisstopo.amtliches-strassenverzeichnis,ch.bfs.gebaeude_wohnungs_register,KML||https://tinyurl.com/yy7ya4g9/FR/2262_bdg_erw.kml" TargetMode="External"/><Relationship Id="rId808" Type="http://schemas.openxmlformats.org/officeDocument/2006/relationships/hyperlink" Target="https://map.geo.admin.ch/?zoom=13&amp;E=2580448.705&amp;N=1199259.637&amp;layers=ch.kantone.cadastralwebmap-farbe,ch.swisstopo.amtliches-strassenverzeichnis,ch.bfs.gebaeude_wohnungs_register,KML||https://tinyurl.com/yy7ya4g9/FR/2275_bdg_erw.kml" TargetMode="External"/><Relationship Id="rId8" Type="http://schemas.openxmlformats.org/officeDocument/2006/relationships/hyperlink" Target="https://map.geo.admin.ch/?zoom=13&amp;E=2558089.374&amp;N=1184634.564&amp;layers=ch.kantone.cadastralwebmap-farbe,ch.swisstopo.amtliches-strassenverzeichnis,ch.bfs.gebaeude_wohnungs_register,KML||https://tinyurl.com/yy7ya4g9/FR/2011_bdg_erw.kml" TargetMode="External"/><Relationship Id="rId142" Type="http://schemas.openxmlformats.org/officeDocument/2006/relationships/hyperlink" Target="https://map.geo.admin.ch/?zoom=13&amp;E=2571317.451&amp;N=1169880.232&amp;layers=ch.kantone.cadastralwebmap-farbe,ch.swisstopo.amtliches-strassenverzeichnis,ch.bfs.gebaeude_wohnungs_register,KML||https://tinyurl.com/yy7ya4g9/FR/2122_bdg_erw.kml" TargetMode="External"/><Relationship Id="rId447" Type="http://schemas.openxmlformats.org/officeDocument/2006/relationships/hyperlink" Target="https://map.geo.admin.ch/?zoom=13&amp;E=2577874.198&amp;N=1184272.631&amp;layers=ch.kantone.cadastralwebmap-farbe,ch.swisstopo.amtliches-strassenverzeichnis,ch.bfs.gebaeude_wohnungs_register,KML||https://tinyurl.com/yy7ya4g9/FR/2196_bdg_erw.kml" TargetMode="External"/><Relationship Id="rId794" Type="http://schemas.openxmlformats.org/officeDocument/2006/relationships/hyperlink" Target="https://map.geo.admin.ch/?zoom=13&amp;E=2576594.91&amp;N=1201151.571&amp;layers=ch.kantone.cadastralwebmap-farbe,ch.swisstopo.amtliches-strassenverzeichnis,ch.bfs.gebaeude_wohnungs_register,KML||https://tinyurl.com/yy7ya4g9/FR/2275_bdg_erw.kml" TargetMode="External"/><Relationship Id="rId1077" Type="http://schemas.openxmlformats.org/officeDocument/2006/relationships/hyperlink" Target="https://map.geo.admin.ch/?zoom=13&amp;E=2587070.147&amp;N=1190349.66&amp;layers=ch.kantone.cadastralwebmap-farbe,ch.swisstopo.amtliches-strassenverzeichnis,ch.bfs.gebaeude_wohnungs_register,KML||https://tinyurl.com/yy7ya4g9/FR/2309_bdg_erw.kml" TargetMode="External"/><Relationship Id="rId654" Type="http://schemas.openxmlformats.org/officeDocument/2006/relationships/hyperlink" Target="https://map.geo.admin.ch/?zoom=13&amp;E=2576676.901&amp;N=1190829.035&amp;layers=ch.kantone.cadastralwebmap-farbe,ch.swisstopo.amtliches-strassenverzeichnis,ch.bfs.gebaeude_wohnungs_register,KML||https://tinyurl.com/yy7ya4g9/FR/2254_bdg_erw.kml" TargetMode="External"/><Relationship Id="rId861" Type="http://schemas.openxmlformats.org/officeDocument/2006/relationships/hyperlink" Target="https://map.geo.admin.ch/?zoom=13&amp;E=2574684.692&amp;N=1202450.477&amp;layers=ch.kantone.cadastralwebmap-farbe,ch.swisstopo.amtliches-strassenverzeichnis,ch.bfs.gebaeude_wohnungs_register,KML||https://tinyurl.com/yy7ya4g9/FR/2284_bdg_erw.kml" TargetMode="External"/><Relationship Id="rId959" Type="http://schemas.openxmlformats.org/officeDocument/2006/relationships/hyperlink" Target="https://map.geo.admin.ch/?zoom=13&amp;E=2587542.068&amp;N=1167815.902&amp;layers=ch.kantone.cadastralwebmap-farbe,ch.swisstopo.amtliches-strassenverzeichnis,ch.bfs.gebaeude_wohnungs_register,KML||https://tinyurl.com/yy7ya4g9/FR/2299_bdg_erw.kml" TargetMode="External"/><Relationship Id="rId293" Type="http://schemas.openxmlformats.org/officeDocument/2006/relationships/hyperlink" Target="https://map.geo.admin.ch/?zoom=13&amp;E=2567934.827&amp;N=1160863.517&amp;layers=ch.kantone.cadastralwebmap-farbe,ch.swisstopo.amtliches-strassenverzeichnis,ch.bfs.gebaeude_wohnungs_register,KML||https://tinyurl.com/yy7ya4g9/FR/2135_bdg_erw.kml" TargetMode="External"/><Relationship Id="rId307" Type="http://schemas.openxmlformats.org/officeDocument/2006/relationships/hyperlink" Target="https://map.geo.admin.ch/?zoom=13&amp;E=2573018.31&amp;N=1163998.884&amp;layers=ch.kantone.cadastralwebmap-farbe,ch.swisstopo.amtliches-strassenverzeichnis,ch.bfs.gebaeude_wohnungs_register,KML||https://tinyurl.com/yy7ya4g9/FR/2143_bdg_erw.kml" TargetMode="External"/><Relationship Id="rId514" Type="http://schemas.openxmlformats.org/officeDocument/2006/relationships/hyperlink" Target="https://map.geo.admin.ch/?zoom=13&amp;E=2573221.112&amp;N=1181603.617&amp;layers=ch.kantone.cadastralwebmap-farbe,ch.swisstopo.amtliches-strassenverzeichnis,ch.bfs.gebaeude_wohnungs_register,KML||https://tinyurl.com/yy7ya4g9/FR/2208_bdg_erw.kml" TargetMode="External"/><Relationship Id="rId721" Type="http://schemas.openxmlformats.org/officeDocument/2006/relationships/hyperlink" Target="https://map.geo.admin.ch/?zoom=13&amp;E=2584423.772&amp;N=1198185.149&amp;layers=ch.kantone.cadastralwebmap-farbe,ch.swisstopo.amtliches-strassenverzeichnis,ch.bfs.gebaeude_wohnungs_register,KML||https://tinyurl.com/yy7ya4g9/FR/2262_bdg_erw.kml" TargetMode="External"/><Relationship Id="rId1144" Type="http://schemas.openxmlformats.org/officeDocument/2006/relationships/drawing" Target="../drawings/drawing3.xml"/><Relationship Id="rId88" Type="http://schemas.openxmlformats.org/officeDocument/2006/relationships/hyperlink" Target="https://map.geo.admin.ch/?zoom=13&amp;E=2562888.027&amp;N=1171660.044&amp;layers=ch.kantone.cadastralwebmap-farbe,ch.swisstopo.amtliches-strassenverzeichnis,ch.bfs.gebaeude_wohnungs_register,KML||https://tinyurl.com/yy7ya4g9/FR/2087_bdg_erw.kml" TargetMode="External"/><Relationship Id="rId153" Type="http://schemas.openxmlformats.org/officeDocument/2006/relationships/hyperlink" Target="https://map.geo.admin.ch/?zoom=13&amp;E=2570632.554&amp;N=1163159.44&amp;layers=ch.kantone.cadastralwebmap-farbe,ch.swisstopo.amtliches-strassenverzeichnis,ch.bfs.gebaeude_wohnungs_register,KML||https://tinyurl.com/yy7ya4g9/FR/2125_bdg_erw.kml" TargetMode="External"/><Relationship Id="rId360" Type="http://schemas.openxmlformats.org/officeDocument/2006/relationships/hyperlink" Target="https://map.geo.admin.ch/?zoom=13&amp;E=2565737.128&amp;N=1163598.067&amp;layers=ch.kantone.cadastralwebmap-farbe,ch.swisstopo.amtliches-strassenverzeichnis,ch.bfs.gebaeude_wohnungs_register,KML||https://tinyurl.com/yy7ya4g9/FR/2155_bdg_erw.kml" TargetMode="External"/><Relationship Id="rId598" Type="http://schemas.openxmlformats.org/officeDocument/2006/relationships/hyperlink" Target="https://map.geo.admin.ch/?zoom=13&amp;E=2572812.927&amp;N=1177918.685&amp;layers=ch.kantone.cadastralwebmap-farbe,ch.swisstopo.amtliches-strassenverzeichnis,ch.bfs.gebaeude_wohnungs_register,KML||https://tinyurl.com/yy7ya4g9/FR/2233_bdg_erw.kml" TargetMode="External"/><Relationship Id="rId819" Type="http://schemas.openxmlformats.org/officeDocument/2006/relationships/hyperlink" Target="https://map.geo.admin.ch/?zoom=13&amp;E=2576428.336&amp;N=1197757.186&amp;layers=ch.kantone.cadastralwebmap-farbe,ch.swisstopo.amtliches-strassenverzeichnis,ch.bfs.gebaeude_wohnungs_register,KML||https://tinyurl.com/yy7ya4g9/FR/2275_bdg_erw.kml" TargetMode="External"/><Relationship Id="rId1004" Type="http://schemas.openxmlformats.org/officeDocument/2006/relationships/hyperlink" Target="https://map.geo.admin.ch/?zoom=13&amp;E=2583311.535&amp;N=1182227.13&amp;layers=ch.kantone.cadastralwebmap-farbe,ch.swisstopo.amtliches-strassenverzeichnis,ch.bfs.gebaeude_wohnungs_register,KML||https://tinyurl.com/yy7ya4g9/FR/2304_bdg_erw.kml" TargetMode="External"/><Relationship Id="rId220" Type="http://schemas.openxmlformats.org/officeDocument/2006/relationships/hyperlink" Target="https://map.geo.admin.ch/?zoom=13&amp;E=2566475.069&amp;N=1159300.093&amp;layers=ch.kantone.cadastralwebmap-farbe,ch.swisstopo.amtliches-strassenverzeichnis,ch.bfs.gebaeude_wohnungs_register,KML||https://tinyurl.com/yy7ya4g9/FR/2125_bdg_erw.kml" TargetMode="External"/><Relationship Id="rId458" Type="http://schemas.openxmlformats.org/officeDocument/2006/relationships/hyperlink" Target="https://map.geo.admin.ch/?zoom=13&amp;E=2577801.834&amp;N=1183121.772&amp;layers=ch.kantone.cadastralwebmap-farbe,ch.swisstopo.amtliches-strassenverzeichnis,ch.bfs.gebaeude_wohnungs_register,KML||https://tinyurl.com/yy7ya4g9/FR/2196_bdg_erw.kml" TargetMode="External"/><Relationship Id="rId665" Type="http://schemas.openxmlformats.org/officeDocument/2006/relationships/hyperlink" Target="https://map.geo.admin.ch/?zoom=13&amp;E=2576792.493&amp;N=1191207.025&amp;layers=ch.kantone.cadastralwebmap-farbe,ch.swisstopo.amtliches-strassenverzeichnis,ch.bfs.gebaeude_wohnungs_register,KML||https://tinyurl.com/yy7ya4g9/FR/2254_bdg_erw.kml" TargetMode="External"/><Relationship Id="rId872" Type="http://schemas.openxmlformats.org/officeDocument/2006/relationships/hyperlink" Target="https://map.geo.admin.ch/?zoom=13&amp;E=2580860.296&amp;N=1188785.594&amp;layers=ch.kantone.cadastralwebmap-farbe,ch.swisstopo.amtliches-strassenverzeichnis,ch.bfs.gebaeude_wohnungs_register,KML||https://tinyurl.com/yy7ya4g9/FR/2293_bdg_erw.kml" TargetMode="External"/><Relationship Id="rId1088" Type="http://schemas.openxmlformats.org/officeDocument/2006/relationships/hyperlink" Target="https://map.geo.admin.ch/?zoom=13&amp;E=2555243.314&amp;N=1150818.5&amp;layers=ch.kantone.cadastralwebmap-farbe,ch.swisstopo.amtliches-strassenverzeichnis,ch.bfs.gebaeude_wohnungs_register,KML||https://tinyurl.com/yy7ya4g9/FR/2321_bdg_erw.kml" TargetMode="External"/><Relationship Id="rId15" Type="http://schemas.openxmlformats.org/officeDocument/2006/relationships/hyperlink" Target="https://map.geo.admin.ch/?zoom=13&amp;E=2561850.005&amp;N=1195141.184&amp;layers=ch.kantone.cadastralwebmap-farbe,ch.swisstopo.amtliches-strassenverzeichnis,ch.bfs.gebaeude_wohnungs_register,KML||https://tinyurl.com/yy7ya4g9/FR/2022_bdg_erw.kml" TargetMode="External"/><Relationship Id="rId318" Type="http://schemas.openxmlformats.org/officeDocument/2006/relationships/hyperlink" Target="https://map.geo.admin.ch/?zoom=13&amp;E=2570573.442&amp;N=1160247.947&amp;layers=ch.kantone.cadastralwebmap-farbe,ch.swisstopo.amtliches-strassenverzeichnis,ch.bfs.gebaeude_wohnungs_register,KML||https://tinyurl.com/yy7ya4g9/FR/2145_bdg_erw.kml" TargetMode="External"/><Relationship Id="rId525" Type="http://schemas.openxmlformats.org/officeDocument/2006/relationships/hyperlink" Target="https://map.geo.admin.ch/?zoom=13&amp;E=2571937.747&amp;N=1179925.27&amp;layers=ch.kantone.cadastralwebmap-farbe,ch.swisstopo.amtliches-strassenverzeichnis,ch.bfs.gebaeude_wohnungs_register,KML||https://tinyurl.com/yy7ya4g9/FR/2211_bdg_erw.kml" TargetMode="External"/><Relationship Id="rId732" Type="http://schemas.openxmlformats.org/officeDocument/2006/relationships/hyperlink" Target="https://map.geo.admin.ch/?zoom=13&amp;E=2579477.056&amp;N=1193307.88&amp;layers=ch.kantone.cadastralwebmap-farbe,ch.swisstopo.amtliches-strassenverzeichnis,ch.bfs.gebaeude_wohnungs_register,KML||https://tinyurl.com/yy7ya4g9/FR/2262_bdg_erw.kml" TargetMode="External"/><Relationship Id="rId99" Type="http://schemas.openxmlformats.org/officeDocument/2006/relationships/hyperlink" Target="https://map.geo.admin.ch/?zoom=13&amp;E=2559516.599&amp;N=1171409.39&amp;layers=ch.kantone.cadastralwebmap-farbe,ch.swisstopo.amtliches-strassenverzeichnis,ch.bfs.gebaeude_wohnungs_register,KML||https://tinyurl.com/yy7ya4g9/FR/2096_bdg_erw.kml" TargetMode="External"/><Relationship Id="rId164" Type="http://schemas.openxmlformats.org/officeDocument/2006/relationships/hyperlink" Target="https://map.geo.admin.ch/?zoom=13&amp;E=2571236.477&amp;N=1161867.442&amp;layers=ch.kantone.cadastralwebmap-farbe,ch.swisstopo.amtliches-strassenverzeichnis,ch.bfs.gebaeude_wohnungs_register,KML||https://tinyurl.com/yy7ya4g9/FR/2125_bdg_erw.kml" TargetMode="External"/><Relationship Id="rId371" Type="http://schemas.openxmlformats.org/officeDocument/2006/relationships/hyperlink" Target="https://map.geo.admin.ch/?zoom=13&amp;E=2571761.268&amp;N=1154627.774&amp;layers=ch.kantone.cadastralwebmap-farbe,ch.swisstopo.amtliches-strassenverzeichnis,ch.bfs.gebaeude_wohnungs_register,KML||https://tinyurl.com/yy7ya4g9/FR/2162_bdg_erw.kml" TargetMode="External"/><Relationship Id="rId1015" Type="http://schemas.openxmlformats.org/officeDocument/2006/relationships/hyperlink" Target="https://map.geo.admin.ch/?zoom=13&amp;E=2585320.706&amp;N=1189455.717&amp;layers=ch.kantone.cadastralwebmap-farbe,ch.swisstopo.amtliches-strassenverzeichnis,ch.bfs.gebaeude_wohnungs_register,KML||https://tinyurl.com/yy7ya4g9/FR/2305_bdg_erw.kml" TargetMode="External"/><Relationship Id="rId469" Type="http://schemas.openxmlformats.org/officeDocument/2006/relationships/hyperlink" Target="https://map.geo.admin.ch/?zoom=13&amp;E=2578091.228&amp;N=1183015.092&amp;layers=ch.kantone.cadastralwebmap-farbe,ch.swisstopo.amtliches-strassenverzeichnis,ch.bfs.gebaeude_wohnungs_register,KML||https://tinyurl.com/yy7ya4g9/FR/2196_bdg_erw.kml" TargetMode="External"/><Relationship Id="rId676" Type="http://schemas.openxmlformats.org/officeDocument/2006/relationships/hyperlink" Target="https://map.geo.admin.ch/?zoom=13&amp;E=2573379.503&amp;N=1195967.816&amp;layers=ch.kantone.cadastralwebmap-farbe,ch.swisstopo.amtliches-strassenverzeichnis,ch.bfs.gebaeude_wohnungs_register,KML||https://tinyurl.com/yy7ya4g9/FR/2261_bdg_erw.kml" TargetMode="External"/><Relationship Id="rId883" Type="http://schemas.openxmlformats.org/officeDocument/2006/relationships/hyperlink" Target="https://map.geo.admin.ch/?zoom=13&amp;E=2581758.154&amp;N=1188126.618&amp;layers=ch.kantone.cadastralwebmap-farbe,ch.swisstopo.amtliches-strassenverzeichnis,ch.bfs.gebaeude_wohnungs_register,KML||https://tinyurl.com/yy7ya4g9/FR/2293_bdg_erw.kml" TargetMode="External"/><Relationship Id="rId1099" Type="http://schemas.openxmlformats.org/officeDocument/2006/relationships/hyperlink" Target="https://map.geo.admin.ch/?zoom=13&amp;E=2562221.712&amp;N=1152582.724&amp;layers=ch.kantone.cadastralwebmap-farbe,ch.swisstopo.amtliches-strassenverzeichnis,ch.bfs.gebaeude_wohnungs_register,KML||https://tinyurl.com/yy7ya4g9/FR/2325_bdg_erw.kml" TargetMode="External"/><Relationship Id="rId26" Type="http://schemas.openxmlformats.org/officeDocument/2006/relationships/hyperlink" Target="https://map.geo.admin.ch/?zoom=13&amp;E=2566491.44&amp;N=1185256.834&amp;layers=ch.kantone.cadastralwebmap-farbe,ch.swisstopo.amtliches-strassenverzeichnis,ch.bfs.gebaeude_wohnungs_register,KML||https://tinyurl.com/yy7ya4g9/FR/2029_bdg_erw.kml" TargetMode="External"/><Relationship Id="rId231" Type="http://schemas.openxmlformats.org/officeDocument/2006/relationships/hyperlink" Target="https://map.geo.admin.ch/?zoom=13&amp;E=2569577.968&amp;N=1163589.469&amp;layers=ch.kantone.cadastralwebmap-farbe,ch.swisstopo.amtliches-strassenverzeichnis,ch.bfs.gebaeude_wohnungs_register,KML||https://tinyurl.com/yy7ya4g9/FR/2125_bdg_erw.kml" TargetMode="External"/><Relationship Id="rId329" Type="http://schemas.openxmlformats.org/officeDocument/2006/relationships/hyperlink" Target="https://map.geo.admin.ch/?zoom=13&amp;E=2570445.856&amp;N=1165892.541&amp;layers=ch.kantone.cadastralwebmap-farbe,ch.swisstopo.amtliches-strassenverzeichnis,ch.bfs.gebaeude_wohnungs_register,KML||https://tinyurl.com/yy7ya4g9/FR/2148_bdg_erw.kml" TargetMode="External"/><Relationship Id="rId536" Type="http://schemas.openxmlformats.org/officeDocument/2006/relationships/hyperlink" Target="https://map.geo.admin.ch/?zoom=13&amp;E=2576958.096&amp;N=1181986.491&amp;layers=ch.kantone.cadastralwebmap-farbe,ch.swisstopo.amtliches-strassenverzeichnis,ch.bfs.gebaeude_wohnungs_register,KML||https://tinyurl.com/yy7ya4g9/FR/2228_bdg_erw.kml" TargetMode="External"/><Relationship Id="rId175" Type="http://schemas.openxmlformats.org/officeDocument/2006/relationships/hyperlink" Target="https://map.geo.admin.ch/?zoom=13&amp;E=2570913.331&amp;N=1162523.522&amp;layers=ch.kantone.cadastralwebmap-farbe,ch.swisstopo.amtliches-strassenverzeichnis,ch.bfs.gebaeude_wohnungs_register,KML||https://tinyurl.com/yy7ya4g9/FR/2125_bdg_erw.kml" TargetMode="External"/><Relationship Id="rId743" Type="http://schemas.openxmlformats.org/officeDocument/2006/relationships/hyperlink" Target="https://map.geo.admin.ch/?zoom=13&amp;E=2582144.474&amp;N=1203139.42&amp;layers=ch.kantone.cadastralwebmap-farbe,ch.swisstopo.amtliches-strassenverzeichnis,ch.bfs.gebaeude_wohnungs_register,KML||https://tinyurl.com/yy7ya4g9/FR/2265_bdg_erw.kml" TargetMode="External"/><Relationship Id="rId950" Type="http://schemas.openxmlformats.org/officeDocument/2006/relationships/hyperlink" Target="https://map.geo.admin.ch/?zoom=13&amp;E=2587984.477&amp;N=1176934.454&amp;layers=ch.kantone.cadastralwebmap-farbe,ch.swisstopo.amtliches-strassenverzeichnis,ch.bfs.gebaeude_wohnungs_register,KML||https://tinyurl.com/yy7ya4g9/FR/2299_bdg_erw.kml" TargetMode="External"/><Relationship Id="rId1026" Type="http://schemas.openxmlformats.org/officeDocument/2006/relationships/hyperlink" Target="https://map.geo.admin.ch/?zoom=13&amp;E=2588532.818&amp;N=1183852.963&amp;layers=ch.kantone.cadastralwebmap-farbe,ch.swisstopo.amtliches-strassenverzeichnis,ch.bfs.gebaeude_wohnungs_register,KML||https://tinyurl.com/yy7ya4g9/FR/2306_bdg_erw.kml" TargetMode="External"/><Relationship Id="rId382" Type="http://schemas.openxmlformats.org/officeDocument/2006/relationships/hyperlink" Target="https://map.geo.admin.ch/?zoom=13&amp;E=2572728.467&amp;N=1157191.447&amp;layers=ch.kantone.cadastralwebmap-farbe,ch.swisstopo.amtliches-strassenverzeichnis,ch.bfs.gebaeude_wohnungs_register,KML||https://tinyurl.com/yy7ya4g9/FR/2162_bdg_erw.kml" TargetMode="External"/><Relationship Id="rId603" Type="http://schemas.openxmlformats.org/officeDocument/2006/relationships/hyperlink" Target="https://map.geo.admin.ch/?zoom=13&amp;E=2575334.026&amp;N=1187520.722&amp;layers=ch.kantone.cadastralwebmap-farbe,ch.swisstopo.amtliches-strassenverzeichnis,ch.bfs.gebaeude_wohnungs_register,KML||https://tinyurl.com/yy7ya4g9/FR/2235_bdg_erw.kml" TargetMode="External"/><Relationship Id="rId687" Type="http://schemas.openxmlformats.org/officeDocument/2006/relationships/hyperlink" Target="https://map.geo.admin.ch/?zoom=13&amp;E=2577728.803&amp;N=1191774.102&amp;layers=ch.kantone.cadastralwebmap-farbe,ch.swisstopo.amtliches-strassenverzeichnis,ch.bfs.gebaeude_wohnungs_register,KML||https://tinyurl.com/yy7ya4g9/FR/2262_bdg_erw.kml" TargetMode="External"/><Relationship Id="rId810" Type="http://schemas.openxmlformats.org/officeDocument/2006/relationships/hyperlink" Target="https://map.geo.admin.ch/?zoom=13&amp;E=2575999.634&amp;N=1198101.479&amp;layers=ch.kantone.cadastralwebmap-farbe,ch.swisstopo.amtliches-strassenverzeichnis,ch.bfs.gebaeude_wohnungs_register,KML||https://tinyurl.com/yy7ya4g9/FR/2275_bdg_erw.kml" TargetMode="External"/><Relationship Id="rId908" Type="http://schemas.openxmlformats.org/officeDocument/2006/relationships/hyperlink" Target="https://map.geo.admin.ch/?zoom=13&amp;E=2586133.311&amp;N=1194065.636&amp;layers=ch.kantone.cadastralwebmap-farbe,ch.swisstopo.amtliches-strassenverzeichnis,ch.bfs.gebaeude_wohnungs_register,KML||https://tinyurl.com/yy7ya4g9/FR/2295_bdg_erw.kml" TargetMode="External"/><Relationship Id="rId242" Type="http://schemas.openxmlformats.org/officeDocument/2006/relationships/hyperlink" Target="https://map.geo.admin.ch/?zoom=13&amp;E=2573877.737&amp;N=1167271.595&amp;layers=ch.kantone.cadastralwebmap-farbe,ch.swisstopo.amtliches-strassenverzeichnis,ch.bfs.gebaeude_wohnungs_register,KML||https://tinyurl.com/yy7ya4g9/FR/2129_bdg_erw.kml" TargetMode="External"/><Relationship Id="rId894" Type="http://schemas.openxmlformats.org/officeDocument/2006/relationships/hyperlink" Target="https://map.geo.admin.ch/?zoom=13&amp;E=2581105.756&amp;N=1189094.239&amp;layers=ch.kantone.cadastralwebmap-farbe,ch.swisstopo.amtliches-strassenverzeichnis,ch.bfs.gebaeude_wohnungs_register,KML||https://tinyurl.com/yy7ya4g9/FR/2293_bdg_erw.kml" TargetMode="External"/><Relationship Id="rId37" Type="http://schemas.openxmlformats.org/officeDocument/2006/relationships/hyperlink" Target="https://map.geo.admin.ch/?zoom=13&amp;E=2564654.478&amp;N=1193827.03&amp;layers=ch.kantone.cadastralwebmap-farbe,ch.swisstopo.amtliches-strassenverzeichnis,ch.bfs.gebaeude_wohnungs_register,KML||https://tinyurl.com/yy7ya4g9/FR/2041_bdg_erw.kml" TargetMode="External"/><Relationship Id="rId102" Type="http://schemas.openxmlformats.org/officeDocument/2006/relationships/hyperlink" Target="https://map.geo.admin.ch/?zoom=13&amp;E=2554483.251&amp;N=1161049.209&amp;layers=ch.kantone.cadastralwebmap-farbe,ch.swisstopo.amtliches-strassenverzeichnis,ch.bfs.gebaeude_wohnungs_register,KML||https://tinyurl.com/yy7ya4g9/FR/2097_bdg_erw.kml" TargetMode="External"/><Relationship Id="rId547" Type="http://schemas.openxmlformats.org/officeDocument/2006/relationships/hyperlink" Target="https://map.geo.admin.ch/?zoom=13&amp;E=2576304.903&amp;N=1182328.093&amp;layers=ch.kantone.cadastralwebmap-farbe,ch.swisstopo.amtliches-strassenverzeichnis,ch.bfs.gebaeude_wohnungs_register,KML||https://tinyurl.com/yy7ya4g9/FR/2228_bdg_erw.kml" TargetMode="External"/><Relationship Id="rId754" Type="http://schemas.openxmlformats.org/officeDocument/2006/relationships/hyperlink" Target="https://map.geo.admin.ch/?zoom=13&amp;E=2581370.945&amp;N=1202444.587&amp;layers=ch.kantone.cadastralwebmap-farbe,ch.swisstopo.amtliches-strassenverzeichnis,ch.bfs.gebaeude_wohnungs_register,KML||https://tinyurl.com/yy7ya4g9/FR/2265_bdg_erw.kml" TargetMode="External"/><Relationship Id="rId961" Type="http://schemas.openxmlformats.org/officeDocument/2006/relationships/hyperlink" Target="https://map.geo.admin.ch/?zoom=13&amp;E=2587435.481&amp;N=1167839.539&amp;layers=ch.kantone.cadastralwebmap-farbe,ch.swisstopo.amtliches-strassenverzeichnis,ch.bfs.gebaeude_wohnungs_register,KML||https://tinyurl.com/yy7ya4g9/FR/2299_bdg_erw.kml" TargetMode="External"/><Relationship Id="rId90" Type="http://schemas.openxmlformats.org/officeDocument/2006/relationships/hyperlink" Target="https://map.geo.admin.ch/?zoom=13&amp;E=2560795.617&amp;N=1169614.854&amp;layers=ch.kantone.cadastralwebmap-farbe,ch.swisstopo.amtliches-strassenverzeichnis,ch.bfs.gebaeude_wohnungs_register,KML||https://tinyurl.com/yy7ya4g9/FR/2087_bdg_erw.kml" TargetMode="External"/><Relationship Id="rId186" Type="http://schemas.openxmlformats.org/officeDocument/2006/relationships/hyperlink" Target="https://map.geo.admin.ch/?zoom=13&amp;E=2571812.281&amp;N=1161810.285&amp;layers=ch.kantone.cadastralwebmap-farbe,ch.swisstopo.amtliches-strassenverzeichnis,ch.bfs.gebaeude_wohnungs_register,KML||https://tinyurl.com/yy7ya4g9/FR/2125_bdg_erw.kml" TargetMode="External"/><Relationship Id="rId393" Type="http://schemas.openxmlformats.org/officeDocument/2006/relationships/hyperlink" Target="https://map.geo.admin.ch/?zoom=13&amp;E=2580141.985&amp;N=1163167.374&amp;layers=ch.kantone.cadastralwebmap-farbe,ch.swisstopo.amtliches-strassenverzeichnis,ch.bfs.gebaeude_wohnungs_register,KML||https://tinyurl.com/yy7ya4g9/FR/2163_bdg_erw.kml" TargetMode="External"/><Relationship Id="rId407" Type="http://schemas.openxmlformats.org/officeDocument/2006/relationships/hyperlink" Target="https://map.geo.admin.ch/?zoom=13&amp;E=2579275.151&amp;N=1164063.143&amp;layers=ch.kantone.cadastralwebmap-farbe,ch.swisstopo.amtliches-strassenverzeichnis,ch.bfs.gebaeude_wohnungs_register,KML||https://tinyurl.com/yy7ya4g9/FR/2163_bdg_erw.kml" TargetMode="External"/><Relationship Id="rId614" Type="http://schemas.openxmlformats.org/officeDocument/2006/relationships/hyperlink" Target="https://map.geo.admin.ch/?zoom=13&amp;E=2572246.479&amp;N=1175399.106&amp;layers=ch.kantone.cadastralwebmap-farbe,ch.swisstopo.amtliches-strassenverzeichnis,ch.bfs.gebaeude_wohnungs_register,KML||https://tinyurl.com/yy7ya4g9/FR/2236_bdg_erw.kml" TargetMode="External"/><Relationship Id="rId821" Type="http://schemas.openxmlformats.org/officeDocument/2006/relationships/hyperlink" Target="https://map.geo.admin.ch/?zoom=13&amp;E=2579839.653&amp;N=1197346.601&amp;layers=ch.kantone.cadastralwebmap-farbe,ch.swisstopo.amtliches-strassenverzeichnis,ch.bfs.gebaeude_wohnungs_register,KML||https://tinyurl.com/yy7ya4g9/FR/2275_bdg_erw.kml" TargetMode="External"/><Relationship Id="rId1037" Type="http://schemas.openxmlformats.org/officeDocument/2006/relationships/hyperlink" Target="https://map.geo.admin.ch/?zoom=13&amp;E=2586118.964&amp;N=1182918.833&amp;layers=ch.kantone.cadastralwebmap-farbe,ch.swisstopo.amtliches-strassenverzeichnis,ch.bfs.gebaeude_wohnungs_register,KML||https://tinyurl.com/yy7ya4g9/FR/2306_bdg_erw.kml" TargetMode="External"/><Relationship Id="rId253" Type="http://schemas.openxmlformats.org/officeDocument/2006/relationships/hyperlink" Target="https://map.geo.admin.ch/?zoom=13&amp;E=2572363.423&amp;N=1166113.182&amp;layers=ch.kantone.cadastralwebmap-farbe,ch.swisstopo.amtliches-strassenverzeichnis,ch.bfs.gebaeude_wohnungs_register,KML||https://tinyurl.com/yy7ya4g9/FR/2131_bdg_erw.kml" TargetMode="External"/><Relationship Id="rId460" Type="http://schemas.openxmlformats.org/officeDocument/2006/relationships/hyperlink" Target="https://map.geo.admin.ch/?zoom=13&amp;E=2579844.688&amp;N=1185209.794&amp;layers=ch.kantone.cadastralwebmap-farbe,ch.swisstopo.amtliches-strassenverzeichnis,ch.bfs.gebaeude_wohnungs_register,KML||https://tinyurl.com/yy7ya4g9/FR/2196_bdg_erw.kml" TargetMode="External"/><Relationship Id="rId698" Type="http://schemas.openxmlformats.org/officeDocument/2006/relationships/hyperlink" Target="https://map.geo.admin.ch/?zoom=13&amp;E=2581074.054&amp;N=1195140.436&amp;layers=ch.kantone.cadastralwebmap-farbe,ch.swisstopo.amtliches-strassenverzeichnis,ch.bfs.gebaeude_wohnungs_register,KML||https://tinyurl.com/yy7ya4g9/FR/2262_bdg_erw.kml" TargetMode="External"/><Relationship Id="rId919" Type="http://schemas.openxmlformats.org/officeDocument/2006/relationships/hyperlink" Target="https://map.geo.admin.ch/?zoom=13&amp;E=2587435.176&amp;N=1167815.628&amp;layers=ch.kantone.cadastralwebmap-farbe,ch.swisstopo.amtliches-strassenverzeichnis,ch.bfs.gebaeude_wohnungs_register,KML||https://tinyurl.com/yy7ya4g9/FR/2299_bdg_erw.kml" TargetMode="External"/><Relationship Id="rId1090" Type="http://schemas.openxmlformats.org/officeDocument/2006/relationships/hyperlink" Target="https://map.geo.admin.ch/?zoom=13&amp;E=2554927.855&amp;N=1150352.374&amp;layers=ch.kantone.cadastralwebmap-farbe,ch.swisstopo.amtliches-strassenverzeichnis,ch.bfs.gebaeude_wohnungs_register,KML||https://tinyurl.com/yy7ya4g9/FR/2321_bdg_erw.kml" TargetMode="External"/><Relationship Id="rId1104" Type="http://schemas.openxmlformats.org/officeDocument/2006/relationships/hyperlink" Target="https://map.geo.admin.ch/?zoom=13&amp;E=2558415.065&amp;N=1153573.769&amp;layers=ch.kantone.cadastralwebmap-farbe,ch.swisstopo.amtliches-strassenverzeichnis,ch.bfs.gebaeude_wohnungs_register,KML||https://tinyurl.com/yy7ya4g9/FR/2325_bdg_erw.kml" TargetMode="External"/><Relationship Id="rId48" Type="http://schemas.openxmlformats.org/officeDocument/2006/relationships/hyperlink" Target="https://map.geo.admin.ch/?zoom=13&amp;E=2556783.766&amp;N=1185213.536&amp;layers=ch.kantone.cadastralwebmap-farbe,ch.swisstopo.amtliches-strassenverzeichnis,ch.bfs.gebaeude_wohnungs_register,KML||https://tinyurl.com/yy7ya4g9/FR/2050_bdg_erw.kml" TargetMode="External"/><Relationship Id="rId113" Type="http://schemas.openxmlformats.org/officeDocument/2006/relationships/hyperlink" Target="https://map.geo.admin.ch/?zoom=13&amp;E=2554132.568&amp;N=1164528.956&amp;layers=ch.kantone.cadastralwebmap-farbe,ch.swisstopo.amtliches-strassenverzeichnis,ch.bfs.gebaeude_wohnungs_register,KML||https://tinyurl.com/yy7ya4g9/FR/2102_bdg_erw.kml" TargetMode="External"/><Relationship Id="rId320" Type="http://schemas.openxmlformats.org/officeDocument/2006/relationships/hyperlink" Target="https://map.geo.admin.ch/?zoom=13&amp;E=2569456.121&amp;N=1160812.923&amp;layers=ch.kantone.cadastralwebmap-farbe,ch.swisstopo.amtliches-strassenverzeichnis,ch.bfs.gebaeude_wohnungs_register,KML||https://tinyurl.com/yy7ya4g9/FR/2145_bdg_erw.kml" TargetMode="External"/><Relationship Id="rId558" Type="http://schemas.openxmlformats.org/officeDocument/2006/relationships/hyperlink" Target="https://map.geo.admin.ch/?zoom=13&amp;E=2573403.436&amp;N=1178390.852&amp;layers=ch.kantone.cadastralwebmap-farbe,ch.swisstopo.amtliches-strassenverzeichnis,ch.bfs.gebaeude_wohnungs_register,KML||https://tinyurl.com/yy7ya4g9/FR/2233_bdg_erw.kml" TargetMode="External"/><Relationship Id="rId765" Type="http://schemas.openxmlformats.org/officeDocument/2006/relationships/hyperlink" Target="https://map.geo.admin.ch/?zoom=13&amp;E=2581819.698&amp;N=1203358.565&amp;layers=ch.kantone.cadastralwebmap-farbe,ch.swisstopo.amtliches-strassenverzeichnis,ch.bfs.gebaeude_wohnungs_register,KML||https://tinyurl.com/yy7ya4g9/FR/2265_bdg_erw.kml" TargetMode="External"/><Relationship Id="rId972" Type="http://schemas.openxmlformats.org/officeDocument/2006/relationships/hyperlink" Target="https://map.geo.admin.ch/?zoom=13&amp;E=2587496.656&amp;N=1167841.977&amp;layers=ch.kantone.cadastralwebmap-farbe,ch.swisstopo.amtliches-strassenverzeichnis,ch.bfs.gebaeude_wohnungs_register,KML||https://tinyurl.com/yy7ya4g9/FR/2299_bdg_erw.kml" TargetMode="External"/><Relationship Id="rId197" Type="http://schemas.openxmlformats.org/officeDocument/2006/relationships/hyperlink" Target="https://map.geo.admin.ch/?zoom=13&amp;E=2569857.956&amp;N=1162571.687&amp;layers=ch.kantone.cadastralwebmap-farbe,ch.swisstopo.amtliches-strassenverzeichnis,ch.bfs.gebaeude_wohnungs_register,KML||https://tinyurl.com/yy7ya4g9/FR/2125_bdg_erw.kml" TargetMode="External"/><Relationship Id="rId418" Type="http://schemas.openxmlformats.org/officeDocument/2006/relationships/hyperlink" Target="https://map.geo.admin.ch/?zoom=13&amp;E=2578947.6&amp;N=1163882.426&amp;layers=ch.kantone.cadastralwebmap-farbe,ch.swisstopo.amtliches-strassenverzeichnis,ch.bfs.gebaeude_wohnungs_register,KML||https://tinyurl.com/yy7ya4g9/FR/2163_bdg_erw.kml" TargetMode="External"/><Relationship Id="rId625" Type="http://schemas.openxmlformats.org/officeDocument/2006/relationships/hyperlink" Target="https://map.geo.admin.ch/?zoom=13&amp;E=2569095.678&amp;N=1173880.743&amp;layers=ch.kantone.cadastralwebmap-farbe,ch.swisstopo.amtliches-strassenverzeichnis,ch.bfs.gebaeude_wohnungs_register,KML||https://tinyurl.com/yy7ya4g9/FR/2236_bdg_erw.kml" TargetMode="External"/><Relationship Id="rId832" Type="http://schemas.openxmlformats.org/officeDocument/2006/relationships/hyperlink" Target="https://map.geo.admin.ch/?zoom=13&amp;E=2578098.428&amp;N=1199392.89&amp;layers=ch.kantone.cadastralwebmap-farbe,ch.swisstopo.amtliches-strassenverzeichnis,ch.bfs.gebaeude_wohnungs_register,KML||https://tinyurl.com/yy7ya4g9/FR/2275_bdg_erw.kml" TargetMode="External"/><Relationship Id="rId1048" Type="http://schemas.openxmlformats.org/officeDocument/2006/relationships/hyperlink" Target="https://map.geo.admin.ch/?zoom=13&amp;E=2591314.023&amp;N=1191578.018&amp;layers=ch.kantone.cadastralwebmap-farbe,ch.swisstopo.amtliches-strassenverzeichnis,ch.bfs.gebaeude_wohnungs_register,KML||https://tinyurl.com/yy7ya4g9/FR/2308_bdg_erw.kml" TargetMode="External"/><Relationship Id="rId264" Type="http://schemas.openxmlformats.org/officeDocument/2006/relationships/hyperlink" Target="https://map.geo.admin.ch/?zoom=13&amp;E=2572688.636&amp;N=1155174.036&amp;layers=ch.kantone.cadastralwebmap-farbe,ch.swisstopo.amtliches-strassenverzeichnis,ch.bfs.gebaeude_wohnungs_register,KML||https://tinyurl.com/yy7ya4g9/FR/2134_bdg_erw.kml" TargetMode="External"/><Relationship Id="rId471" Type="http://schemas.openxmlformats.org/officeDocument/2006/relationships/hyperlink" Target="https://map.geo.admin.ch/?zoom=13&amp;E=2577018.759&amp;N=1183203.12&amp;layers=ch.kantone.cadastralwebmap-farbe,ch.swisstopo.amtliches-strassenverzeichnis,ch.bfs.gebaeude_wohnungs_register,KML||https://tinyurl.com/yy7ya4g9/FR/2196_bdg_erw.kml" TargetMode="External"/><Relationship Id="rId1115" Type="http://schemas.openxmlformats.org/officeDocument/2006/relationships/hyperlink" Target="https://map.geo.admin.ch/?zoom=13&amp;E=2558267.203&amp;N=1154026.483&amp;layers=ch.kantone.cadastralwebmap-farbe,ch.swisstopo.amtliches-strassenverzeichnis,ch.bfs.gebaeude_wohnungs_register,KML||https://tinyurl.com/yy7ya4g9/FR/2325_bdg_erw.kml" TargetMode="External"/><Relationship Id="rId59" Type="http://schemas.openxmlformats.org/officeDocument/2006/relationships/hyperlink" Target="https://map.geo.admin.ch/?zoom=13&amp;E=2555469.849&amp;N=1188979.954&amp;layers=ch.kantone.cadastralwebmap-farbe,ch.swisstopo.amtliches-strassenverzeichnis,ch.bfs.gebaeude_wohnungs_register,KML||https://tinyurl.com/yy7ya4g9/FR/2054_bdg_erw.kml" TargetMode="External"/><Relationship Id="rId124" Type="http://schemas.openxmlformats.org/officeDocument/2006/relationships/hyperlink" Target="https://map.geo.admin.ch/?zoom=13&amp;E=2566745.34&amp;N=1173287.533&amp;layers=ch.kantone.cadastralwebmap-farbe,ch.swisstopo.amtliches-strassenverzeichnis,ch.bfs.gebaeude_wohnungs_register,KML||https://tinyurl.com/yy7ya4g9/FR/2114_bdg_erw.kml" TargetMode="External"/><Relationship Id="rId569" Type="http://schemas.openxmlformats.org/officeDocument/2006/relationships/hyperlink" Target="https://map.geo.admin.ch/?zoom=13&amp;E=2573784.385&amp;N=1178919.155&amp;layers=ch.kantone.cadastralwebmap-farbe,ch.swisstopo.amtliches-strassenverzeichnis,ch.bfs.gebaeude_wohnungs_register,KML||https://tinyurl.com/yy7ya4g9/FR/2233_bdg_erw.kml" TargetMode="External"/><Relationship Id="rId776" Type="http://schemas.openxmlformats.org/officeDocument/2006/relationships/hyperlink" Target="https://map.geo.admin.ch/?zoom=13&amp;E=2572165.653&amp;N=1188889.835&amp;layers=ch.kantone.cadastralwebmap-farbe,ch.swisstopo.amtliches-strassenverzeichnis,ch.bfs.gebaeude_wohnungs_register,KML||https://tinyurl.com/yy7ya4g9/FR/2272_bdg_erw.kml" TargetMode="External"/><Relationship Id="rId983" Type="http://schemas.openxmlformats.org/officeDocument/2006/relationships/hyperlink" Target="https://map.geo.admin.ch/?zoom=13&amp;E=2587405.335&amp;N=1167857.144&amp;layers=ch.kantone.cadastralwebmap-farbe,ch.swisstopo.amtliches-strassenverzeichnis,ch.bfs.gebaeude_wohnungs_register,KML||https://tinyurl.com/yy7ya4g9/FR/2299_bdg_erw.kml" TargetMode="External"/><Relationship Id="rId331" Type="http://schemas.openxmlformats.org/officeDocument/2006/relationships/hyperlink" Target="https://map.geo.admin.ch/?zoom=13&amp;E=2570946.727&amp;N=1165199.645&amp;layers=ch.kantone.cadastralwebmap-farbe,ch.swisstopo.amtliches-strassenverzeichnis,ch.bfs.gebaeude_wohnungs_register,KML||https://tinyurl.com/yy7ya4g9/FR/2148_bdg_erw.kml" TargetMode="External"/><Relationship Id="rId429" Type="http://schemas.openxmlformats.org/officeDocument/2006/relationships/hyperlink" Target="https://map.geo.admin.ch/?zoom=13&amp;E=2567457.794&amp;N=1178129.198&amp;layers=ch.kantone.cadastralwebmap-farbe,ch.swisstopo.amtliches-strassenverzeichnis,ch.bfs.gebaeude_wohnungs_register,KML||https://tinyurl.com/yy7ya4g9/FR/2173_bdg_erw.kml" TargetMode="External"/><Relationship Id="rId636" Type="http://schemas.openxmlformats.org/officeDocument/2006/relationships/hyperlink" Target="https://map.geo.admin.ch/?zoom=13&amp;E=2577789.16&amp;N=1177942.898&amp;layers=ch.kantone.cadastralwebmap-farbe,ch.swisstopo.amtliches-strassenverzeichnis,ch.bfs.gebaeude_wohnungs_register,KML||https://tinyurl.com/yy7ya4g9/FR/2238_bdg_erw.kml" TargetMode="External"/><Relationship Id="rId1059" Type="http://schemas.openxmlformats.org/officeDocument/2006/relationships/hyperlink" Target="https://map.geo.admin.ch/?zoom=13&amp;E=2590321.906&amp;N=1190175.69&amp;layers=ch.kantone.cadastralwebmap-farbe,ch.swisstopo.amtliches-strassenverzeichnis,ch.bfs.gebaeude_wohnungs_register,KML||https://tinyurl.com/yy7ya4g9/FR/2308_bdg_erw.kml" TargetMode="External"/><Relationship Id="rId843" Type="http://schemas.openxmlformats.org/officeDocument/2006/relationships/hyperlink" Target="https://map.geo.admin.ch/?zoom=13&amp;E=2581474.465&amp;N=1198242.044&amp;layers=ch.kantone.cadastralwebmap-farbe,ch.swisstopo.amtliches-strassenverzeichnis,ch.bfs.gebaeude_wohnungs_register,KML||https://tinyurl.com/yy7ya4g9/FR/2278_bdg_erw.kml" TargetMode="External"/><Relationship Id="rId1126" Type="http://schemas.openxmlformats.org/officeDocument/2006/relationships/hyperlink" Target="https://map.geo.admin.ch/?zoom=13&amp;E=2553047.802&amp;N=1152883.68&amp;layers=ch.kantone.cadastralwebmap-farbe,ch.swisstopo.amtliches-strassenverzeichnis,ch.bfs.gebaeude_wohnungs_register,KML||https://tinyurl.com/yy7ya4g9/FR/2328_bdg_erw.kml" TargetMode="External"/><Relationship Id="rId275" Type="http://schemas.openxmlformats.org/officeDocument/2006/relationships/hyperlink" Target="https://map.geo.admin.ch/?zoom=13&amp;E=2572466.166&amp;N=1160351.242&amp;layers=ch.kantone.cadastralwebmap-farbe,ch.swisstopo.amtliches-strassenverzeichnis,ch.bfs.gebaeude_wohnungs_register,KML||https://tinyurl.com/yy7ya4g9/FR/2135_bdg_erw.kml" TargetMode="External"/><Relationship Id="rId482" Type="http://schemas.openxmlformats.org/officeDocument/2006/relationships/hyperlink" Target="https://map.geo.admin.ch/?zoom=13&amp;E=2577288.788&amp;N=1184554.13&amp;layers=ch.kantone.cadastralwebmap-farbe,ch.swisstopo.amtliches-strassenverzeichnis,ch.bfs.gebaeude_wohnungs_register,KML||https://tinyurl.com/yy7ya4g9/FR/2196_bdg_erw.kml" TargetMode="External"/><Relationship Id="rId703" Type="http://schemas.openxmlformats.org/officeDocument/2006/relationships/hyperlink" Target="https://map.geo.admin.ch/?zoom=13&amp;E=2578062.563&amp;N=1191920.237&amp;layers=ch.kantone.cadastralwebmap-farbe,ch.swisstopo.amtliches-strassenverzeichnis,ch.bfs.gebaeude_wohnungs_register,KML||https://tinyurl.com/yy7ya4g9/FR/2262_bdg_erw.kml" TargetMode="External"/><Relationship Id="rId910" Type="http://schemas.openxmlformats.org/officeDocument/2006/relationships/hyperlink" Target="https://map.geo.admin.ch/?zoom=13&amp;E=2589668.437&amp;N=1186274.003&amp;layers=ch.kantone.cadastralwebmap-farbe,ch.swisstopo.amtliches-strassenverzeichnis,ch.bfs.gebaeude_wohnungs_register,KML||https://tinyurl.com/yy7ya4g9/FR/2296_bdg_erw.kml" TargetMode="External"/><Relationship Id="rId135" Type="http://schemas.openxmlformats.org/officeDocument/2006/relationships/hyperlink" Target="https://map.geo.admin.ch/?zoom=13&amp;E=2569117.232&amp;N=1148092.613&amp;layers=ch.kantone.cadastralwebmap-farbe,ch.swisstopo.amtliches-strassenverzeichnis,ch.bfs.gebaeude_wohnungs_register,KML||https://tinyurl.com/yy7ya4g9/FR/2121_bdg_erw.kml" TargetMode="External"/><Relationship Id="rId342" Type="http://schemas.openxmlformats.org/officeDocument/2006/relationships/hyperlink" Target="https://map.geo.admin.ch/?zoom=13&amp;E=2577162.019&amp;N=1171849.758&amp;layers=ch.kantone.cadastralwebmap-farbe,ch.swisstopo.amtliches-strassenverzeichnis,ch.bfs.gebaeude_wohnungs_register,KML||https://tinyurl.com/yy7ya4g9/FR/2149_bdg_erw.kml" TargetMode="External"/><Relationship Id="rId787" Type="http://schemas.openxmlformats.org/officeDocument/2006/relationships/hyperlink" Target="https://map.geo.admin.ch/?zoom=13&amp;E=2579628.594&amp;N=1197571.083&amp;layers=ch.kantone.cadastralwebmap-farbe,ch.swisstopo.amtliches-strassenverzeichnis,ch.bfs.gebaeude_wohnungs_register,KML||https://tinyurl.com/yy7ya4g9/FR/2275_bdg_erw.kml" TargetMode="External"/><Relationship Id="rId994" Type="http://schemas.openxmlformats.org/officeDocument/2006/relationships/hyperlink" Target="https://map.geo.admin.ch/?zoom=13&amp;E=2585542.033&amp;N=1176161.934&amp;layers=ch.kantone.cadastralwebmap-farbe,ch.swisstopo.amtliches-strassenverzeichnis,ch.bfs.gebaeude_wohnungs_register,KML||https://tinyurl.com/yy7ya4g9/FR/2300_bdg_erw.kml" TargetMode="External"/><Relationship Id="rId202" Type="http://schemas.openxmlformats.org/officeDocument/2006/relationships/hyperlink" Target="https://map.geo.admin.ch/?zoom=13&amp;E=2569913.511&amp;N=1162856.237&amp;layers=ch.kantone.cadastralwebmap-farbe,ch.swisstopo.amtliches-strassenverzeichnis,ch.bfs.gebaeude_wohnungs_register,KML||https://tinyurl.com/yy7ya4g9/FR/2125_bdg_erw.kml" TargetMode="External"/><Relationship Id="rId647" Type="http://schemas.openxmlformats.org/officeDocument/2006/relationships/hyperlink" Target="https://map.geo.admin.ch/?zoom=13&amp;E=2576207.28&amp;N=1189990.366&amp;layers=ch.kantone.cadastralwebmap-farbe,ch.swisstopo.amtliches-strassenverzeichnis,ch.bfs.gebaeude_wohnungs_register,KML||https://tinyurl.com/yy7ya4g9/FR/2254_bdg_erw.kml" TargetMode="External"/><Relationship Id="rId854" Type="http://schemas.openxmlformats.org/officeDocument/2006/relationships/hyperlink" Target="https://map.geo.admin.ch/?zoom=13&amp;E=2574885.862&amp;N=1200837.69&amp;layers=ch.kantone.cadastralwebmap-farbe,ch.swisstopo.amtliches-strassenverzeichnis,ch.bfs.gebaeude_wohnungs_register,KML||https://tinyurl.com/yy7ya4g9/FR/2284_bdg_erw.kml" TargetMode="External"/><Relationship Id="rId286" Type="http://schemas.openxmlformats.org/officeDocument/2006/relationships/hyperlink" Target="https://map.geo.admin.ch/?zoom=13&amp;E=2571961.824&amp;N=1159165.279&amp;layers=ch.kantone.cadastralwebmap-farbe,ch.swisstopo.amtliches-strassenverzeichnis,ch.bfs.gebaeude_wohnungs_register,KML||https://tinyurl.com/yy7ya4g9/FR/2135_bdg_erw.kml" TargetMode="External"/><Relationship Id="rId493" Type="http://schemas.openxmlformats.org/officeDocument/2006/relationships/hyperlink" Target="https://map.geo.admin.ch/?zoom=13&amp;E=2578144.432&amp;N=1185954.17&amp;layers=ch.kantone.cadastralwebmap-farbe,ch.swisstopo.amtliches-strassenverzeichnis,ch.bfs.gebaeude_wohnungs_register,KML||https://tinyurl.com/yy7ya4g9/FR/2198_bdg_erw.kml" TargetMode="External"/><Relationship Id="rId507" Type="http://schemas.openxmlformats.org/officeDocument/2006/relationships/hyperlink" Target="https://map.geo.admin.ch/?zoom=13&amp;E=2578230.202&amp;N=1180700.21&amp;layers=ch.kantone.cadastralwebmap-farbe,ch.swisstopo.amtliches-strassenverzeichnis,ch.bfs.gebaeude_wohnungs_register,KML||https://tinyurl.com/yy7ya4g9/FR/2206_bdg_erw.kml" TargetMode="External"/><Relationship Id="rId714" Type="http://schemas.openxmlformats.org/officeDocument/2006/relationships/hyperlink" Target="https://map.geo.admin.ch/?zoom=13&amp;E=2578207.47&amp;N=1191357.922&amp;layers=ch.kantone.cadastralwebmap-farbe,ch.swisstopo.amtliches-strassenverzeichnis,ch.bfs.gebaeude_wohnungs_register,KML||https://tinyurl.com/yy7ya4g9/FR/2262_bdg_erw.kml" TargetMode="External"/><Relationship Id="rId921" Type="http://schemas.openxmlformats.org/officeDocument/2006/relationships/hyperlink" Target="https://map.geo.admin.ch/?zoom=13&amp;E=2587481.137&amp;N=1167847.735&amp;layers=ch.kantone.cadastralwebmap-farbe,ch.swisstopo.amtliches-strassenverzeichnis,ch.bfs.gebaeude_wohnungs_register,KML||https://tinyurl.com/yy7ya4g9/FR/2299_bdg_erw.kml" TargetMode="External"/><Relationship Id="rId1137" Type="http://schemas.openxmlformats.org/officeDocument/2006/relationships/hyperlink" Target="https://map.geo.admin.ch/?zoom=13&amp;E=2561001.586&amp;N=1158102.45&amp;layers=ch.kantone.cadastralwebmap-farbe,ch.swisstopo.amtliches-strassenverzeichnis,ch.bfs.gebaeude_wohnungs_register,KML||https://tinyurl.com/yy7ya4g9/FR/2336_bdg_erw.kml" TargetMode="External"/><Relationship Id="rId50" Type="http://schemas.openxmlformats.org/officeDocument/2006/relationships/hyperlink" Target="https://map.geo.admin.ch/?zoom=13&amp;E=2566753.935&amp;N=1191234.67&amp;layers=ch.kantone.cadastralwebmap-farbe,ch.swisstopo.amtliches-strassenverzeichnis,ch.bfs.gebaeude_wohnungs_register,KML||https://tinyurl.com/yy7ya4g9/FR/2053_bdg_erw.kml" TargetMode="External"/><Relationship Id="rId146" Type="http://schemas.openxmlformats.org/officeDocument/2006/relationships/hyperlink" Target="https://map.geo.admin.ch/?zoom=13&amp;E=2574021.421&amp;N=1161298.622&amp;layers=ch.kantone.cadastralwebmap-farbe,ch.swisstopo.amtliches-strassenverzeichnis,ch.bfs.gebaeude_wohnungs_register,KML||https://tinyurl.com/yy7ya4g9/FR/2124_bdg_erw.kml" TargetMode="External"/><Relationship Id="rId353" Type="http://schemas.openxmlformats.org/officeDocument/2006/relationships/hyperlink" Target="https://map.geo.admin.ch/?zoom=13&amp;E=2571242.086&amp;N=1168235.873&amp;layers=ch.kantone.cadastralwebmap-farbe,ch.swisstopo.amtliches-strassenverzeichnis,ch.bfs.gebaeude_wohnungs_register,KML||https://tinyurl.com/yy7ya4g9/FR/2153_bdg_erw.kml" TargetMode="External"/><Relationship Id="rId560" Type="http://schemas.openxmlformats.org/officeDocument/2006/relationships/hyperlink" Target="https://map.geo.admin.ch/?zoom=13&amp;E=2573411.067&amp;N=1178450.549&amp;layers=ch.kantone.cadastralwebmap-farbe,ch.swisstopo.amtliches-strassenverzeichnis,ch.bfs.gebaeude_wohnungs_register,KML||https://tinyurl.com/yy7ya4g9/FR/2233_bdg_erw.kml" TargetMode="External"/><Relationship Id="rId798" Type="http://schemas.openxmlformats.org/officeDocument/2006/relationships/hyperlink" Target="https://map.geo.admin.ch/?zoom=13&amp;E=2574967.968&amp;N=1193681.939&amp;layers=ch.kantone.cadastralwebmap-farbe,ch.swisstopo.amtliches-strassenverzeichnis,ch.bfs.gebaeude_wohnungs_register,KML||https://tinyurl.com/yy7ya4g9/FR/2275_bdg_erw.kml" TargetMode="External"/><Relationship Id="rId213" Type="http://schemas.openxmlformats.org/officeDocument/2006/relationships/hyperlink" Target="https://map.geo.admin.ch/?zoom=13&amp;E=2570370.037&amp;N=1162351.958&amp;layers=ch.kantone.cadastralwebmap-farbe,ch.swisstopo.amtliches-strassenverzeichnis,ch.bfs.gebaeude_wohnungs_register,KML||https://tinyurl.com/yy7ya4g9/FR/2125_bdg_erw.kml" TargetMode="External"/><Relationship Id="rId420" Type="http://schemas.openxmlformats.org/officeDocument/2006/relationships/hyperlink" Target="https://map.geo.admin.ch/?zoom=13&amp;E=2580204.14&amp;N=1162140.409&amp;layers=ch.kantone.cadastralwebmap-farbe,ch.swisstopo.amtliches-strassenverzeichnis,ch.bfs.gebaeude_wohnungs_register,KML||https://tinyurl.com/yy7ya4g9/FR/2163_bdg_erw.kml" TargetMode="External"/><Relationship Id="rId658" Type="http://schemas.openxmlformats.org/officeDocument/2006/relationships/hyperlink" Target="https://map.geo.admin.ch/?zoom=13&amp;E=2576831.237&amp;N=1190821.306&amp;layers=ch.kantone.cadastralwebmap-farbe,ch.swisstopo.amtliches-strassenverzeichnis,ch.bfs.gebaeude_wohnungs_register,KML||https://tinyurl.com/yy7ya4g9/FR/2254_bdg_erw.kml" TargetMode="External"/><Relationship Id="rId865" Type="http://schemas.openxmlformats.org/officeDocument/2006/relationships/hyperlink" Target="https://map.geo.admin.ch/?zoom=13&amp;E=2588084.394&amp;N=1177665.473&amp;layers=ch.kantone.cadastralwebmap-farbe,ch.swisstopo.amtliches-strassenverzeichnis,ch.bfs.gebaeude_wohnungs_register,KML||https://tinyurl.com/yy7ya4g9/FR/2292_bdg_erw.kml" TargetMode="External"/><Relationship Id="rId1050" Type="http://schemas.openxmlformats.org/officeDocument/2006/relationships/hyperlink" Target="https://map.geo.admin.ch/?zoom=13&amp;E=2591412.205&amp;N=1191011.507&amp;layers=ch.kantone.cadastralwebmap-farbe,ch.swisstopo.amtliches-strassenverzeichnis,ch.bfs.gebaeude_wohnungs_register,KML||https://tinyurl.com/yy7ya4g9/FR/2308_bdg_erw.kml" TargetMode="External"/><Relationship Id="rId297" Type="http://schemas.openxmlformats.org/officeDocument/2006/relationships/hyperlink" Target="https://map.geo.admin.ch/?zoom=13&amp;E=2571185.312&amp;N=1167637.15&amp;layers=ch.kantone.cadastralwebmap-farbe,ch.swisstopo.amtliches-strassenverzeichnis,ch.bfs.gebaeude_wohnungs_register,KML||https://tinyurl.com/yy7ya4g9/FR/2140_bdg_erw.kml" TargetMode="External"/><Relationship Id="rId518" Type="http://schemas.openxmlformats.org/officeDocument/2006/relationships/hyperlink" Target="https://map.geo.admin.ch/?zoom=13&amp;E=2572305.833&amp;N=1180018.236&amp;layers=ch.kantone.cadastralwebmap-farbe,ch.swisstopo.amtliches-strassenverzeichnis,ch.bfs.gebaeude_wohnungs_register,KML||https://tinyurl.com/yy7ya4g9/FR/2211_bdg_erw.kml" TargetMode="External"/><Relationship Id="rId725" Type="http://schemas.openxmlformats.org/officeDocument/2006/relationships/hyperlink" Target="https://map.geo.admin.ch/?zoom=13&amp;E=2578187.557&amp;N=1191201.09&amp;layers=ch.kantone.cadastralwebmap-farbe,ch.swisstopo.amtliches-strassenverzeichnis,ch.bfs.gebaeude_wohnungs_register,KML||https://tinyurl.com/yy7ya4g9/FR/2262_bdg_erw.kml" TargetMode="External"/><Relationship Id="rId932" Type="http://schemas.openxmlformats.org/officeDocument/2006/relationships/hyperlink" Target="https://map.geo.admin.ch/?zoom=13&amp;E=2587450.065&amp;N=1167830.731&amp;layers=ch.kantone.cadastralwebmap-farbe,ch.swisstopo.amtliches-strassenverzeichnis,ch.bfs.gebaeude_wohnungs_register,KML||https://tinyurl.com/yy7ya4g9/FR/2299_bdg_erw.kml" TargetMode="External"/><Relationship Id="rId157" Type="http://schemas.openxmlformats.org/officeDocument/2006/relationships/hyperlink" Target="https://map.geo.admin.ch/?zoom=13&amp;E=2569483.998&amp;N=1162467.976&amp;layers=ch.kantone.cadastralwebmap-farbe,ch.swisstopo.amtliches-strassenverzeichnis,ch.bfs.gebaeude_wohnungs_register,KML||https://tinyurl.com/yy7ya4g9/FR/2125_bdg_erw.kml" TargetMode="External"/><Relationship Id="rId364" Type="http://schemas.openxmlformats.org/officeDocument/2006/relationships/hyperlink" Target="https://map.geo.admin.ch/?zoom=13&amp;E=2564675.542&amp;N=1162430.136&amp;layers=ch.kantone.cadastralwebmap-farbe,ch.swisstopo.amtliches-strassenverzeichnis,ch.bfs.gebaeude_wohnungs_register,KML||https://tinyurl.com/yy7ya4g9/FR/2155_bdg_erw.kml" TargetMode="External"/><Relationship Id="rId1008" Type="http://schemas.openxmlformats.org/officeDocument/2006/relationships/hyperlink" Target="https://map.geo.admin.ch/?zoom=13&amp;E=2585181.955&amp;N=1188930.488&amp;layers=ch.kantone.cadastralwebmap-farbe,ch.swisstopo.amtliches-strassenverzeichnis,ch.bfs.gebaeude_wohnungs_register,KML||https://tinyurl.com/yy7ya4g9/FR/2305_bdg_erw.kml" TargetMode="External"/><Relationship Id="rId61" Type="http://schemas.openxmlformats.org/officeDocument/2006/relationships/hyperlink" Target="https://map.geo.admin.ch/?zoom=13&amp;E=2555361.518&amp;N=1188994.602&amp;layers=ch.kantone.cadastralwebmap-farbe,ch.swisstopo.amtliches-strassenverzeichnis,ch.bfs.gebaeude_wohnungs_register,KML||https://tinyurl.com/yy7ya4g9/FR/2054_bdg_erw.kml" TargetMode="External"/><Relationship Id="rId571" Type="http://schemas.openxmlformats.org/officeDocument/2006/relationships/hyperlink" Target="https://map.geo.admin.ch/?zoom=13&amp;E=2573603.891&amp;N=1179197.258&amp;layers=ch.kantone.cadastralwebmap-farbe,ch.swisstopo.amtliches-strassenverzeichnis,ch.bfs.gebaeude_wohnungs_register,KML||https://tinyurl.com/yy7ya4g9/FR/2233_bdg_erw.kml" TargetMode="External"/><Relationship Id="rId669" Type="http://schemas.openxmlformats.org/officeDocument/2006/relationships/hyperlink" Target="https://map.geo.admin.ch/?zoom=13&amp;E=2576976.196&amp;N=1191305.051&amp;layers=ch.kantone.cadastralwebmap-farbe,ch.swisstopo.amtliches-strassenverzeichnis,ch.bfs.gebaeude_wohnungs_register,KML||https://tinyurl.com/yy7ya4g9/FR/2254_bdg_erw.kml" TargetMode="External"/><Relationship Id="rId876" Type="http://schemas.openxmlformats.org/officeDocument/2006/relationships/hyperlink" Target="https://map.geo.admin.ch/?zoom=13&amp;E=2580452.926&amp;N=1188019.214&amp;layers=ch.kantone.cadastralwebmap-farbe,ch.swisstopo.amtliches-strassenverzeichnis,ch.bfs.gebaeude_wohnungs_register,KML||https://tinyurl.com/yy7ya4g9/FR/2293_bdg_erw.kml" TargetMode="External"/><Relationship Id="rId19" Type="http://schemas.openxmlformats.org/officeDocument/2006/relationships/hyperlink" Target="https://map.geo.admin.ch/?zoom=13&amp;E=2561696.901&amp;N=1195125.24&amp;layers=ch.kantone.cadastralwebmap-farbe,ch.swisstopo.amtliches-strassenverzeichnis,ch.bfs.gebaeude_wohnungs_register,KML||https://tinyurl.com/yy7ya4g9/FR/2022_bdg_erw.kml" TargetMode="External"/><Relationship Id="rId224" Type="http://schemas.openxmlformats.org/officeDocument/2006/relationships/hyperlink" Target="https://map.geo.admin.ch/?zoom=13&amp;E=2571773.982&amp;N=1163219.504&amp;layers=ch.kantone.cadastralwebmap-farbe,ch.swisstopo.amtliches-strassenverzeichnis,ch.bfs.gebaeude_wohnungs_register,KML||https://tinyurl.com/yy7ya4g9/FR/2125_bdg_erw.kml" TargetMode="External"/><Relationship Id="rId431" Type="http://schemas.openxmlformats.org/officeDocument/2006/relationships/hyperlink" Target="https://map.geo.admin.ch/?zoom=13&amp;E=2573528.293&amp;N=1185495.586&amp;layers=ch.kantone.cadastralwebmap-farbe,ch.swisstopo.amtliches-strassenverzeichnis,ch.bfs.gebaeude_wohnungs_register,KML||https://tinyurl.com/yy7ya4g9/FR/2175_bdg_erw.kml" TargetMode="External"/><Relationship Id="rId529" Type="http://schemas.openxmlformats.org/officeDocument/2006/relationships/hyperlink" Target="https://map.geo.admin.ch/?zoom=13&amp;E=2580791.794&amp;N=1176051.222&amp;layers=ch.kantone.cadastralwebmap-farbe,ch.swisstopo.amtliches-strassenverzeichnis,ch.bfs.gebaeude_wohnungs_register,KML||https://tinyurl.com/yy7ya4g9/FR/2220_bdg_erw.kml" TargetMode="External"/><Relationship Id="rId736" Type="http://schemas.openxmlformats.org/officeDocument/2006/relationships/hyperlink" Target="https://map.geo.admin.ch/?zoom=13&amp;E=2578313.885&amp;N=1191705.012&amp;layers=ch.kantone.cadastralwebmap-farbe,ch.swisstopo.amtliches-strassenverzeichnis,ch.bfs.gebaeude_wohnungs_register,KML||https://tinyurl.com/yy7ya4g9/FR/2262_bdg_erw.kml" TargetMode="External"/><Relationship Id="rId1061" Type="http://schemas.openxmlformats.org/officeDocument/2006/relationships/hyperlink" Target="https://map.geo.admin.ch/?zoom=13&amp;E=2590311.838&amp;N=1191369.129&amp;layers=ch.kantone.cadastralwebmap-farbe,ch.swisstopo.amtliches-strassenverzeichnis,ch.bfs.gebaeude_wohnungs_register,KML||https://tinyurl.com/yy7ya4g9/FR/2308_bdg_erw.kml" TargetMode="External"/><Relationship Id="rId168" Type="http://schemas.openxmlformats.org/officeDocument/2006/relationships/hyperlink" Target="https://map.geo.admin.ch/?zoom=13&amp;E=2571076.251&amp;N=1162626.605&amp;layers=ch.kantone.cadastralwebmap-farbe,ch.swisstopo.amtliches-strassenverzeichnis,ch.bfs.gebaeude_wohnungs_register,KML||https://tinyurl.com/yy7ya4g9/FR/2125_bdg_erw.kml" TargetMode="External"/><Relationship Id="rId943" Type="http://schemas.openxmlformats.org/officeDocument/2006/relationships/hyperlink" Target="https://map.geo.admin.ch/?zoom=13&amp;E=2588851.642&amp;N=1178410.129&amp;layers=ch.kantone.cadastralwebmap-farbe,ch.swisstopo.amtliches-strassenverzeichnis,ch.bfs.gebaeude_wohnungs_register,KML||https://tinyurl.com/yy7ya4g9/FR/2299_bdg_erw.kml" TargetMode="External"/><Relationship Id="rId1019" Type="http://schemas.openxmlformats.org/officeDocument/2006/relationships/hyperlink" Target="https://map.geo.admin.ch/?zoom=13&amp;E=2585919.873&amp;N=1190219.109&amp;layers=ch.kantone.cadastralwebmap-farbe,ch.swisstopo.amtliches-strassenverzeichnis,ch.bfs.gebaeude_wohnungs_register,KML||https://tinyurl.com/yy7ya4g9/FR/2305_bdg_erw.kml" TargetMode="External"/><Relationship Id="rId72" Type="http://schemas.openxmlformats.org/officeDocument/2006/relationships/hyperlink" Target="https://map.geo.admin.ch/?zoom=13&amp;E=2550376.333&amp;N=1185160.686&amp;layers=ch.kantone.cadastralwebmap-farbe,ch.swisstopo.amtliches-strassenverzeichnis,ch.bfs.gebaeude_wohnungs_register,KML||https://tinyurl.com/yy7ya4g9/FR/2055_bdg_erw.kml" TargetMode="External"/><Relationship Id="rId375" Type="http://schemas.openxmlformats.org/officeDocument/2006/relationships/hyperlink" Target="https://map.geo.admin.ch/?zoom=13&amp;E=2574258.643&amp;N=1156884.565&amp;layers=ch.kantone.cadastralwebmap-farbe,ch.swisstopo.amtliches-strassenverzeichnis,ch.bfs.gebaeude_wohnungs_register,KML||https://tinyurl.com/yy7ya4g9/FR/2162_bdg_erw.kml" TargetMode="External"/><Relationship Id="rId582" Type="http://schemas.openxmlformats.org/officeDocument/2006/relationships/hyperlink" Target="https://map.geo.admin.ch/?zoom=13&amp;E=2574728.044&amp;N=1179940.8&amp;layers=ch.kantone.cadastralwebmap-farbe,ch.swisstopo.amtliches-strassenverzeichnis,ch.bfs.gebaeude_wohnungs_register,KML||https://tinyurl.com/yy7ya4g9/FR/2233_bdg_erw.kml" TargetMode="External"/><Relationship Id="rId803" Type="http://schemas.openxmlformats.org/officeDocument/2006/relationships/hyperlink" Target="https://map.geo.admin.ch/?zoom=13&amp;E=2575391.719&amp;N=1196492.376&amp;layers=ch.kantone.cadastralwebmap-farbe,ch.swisstopo.amtliches-strassenverzeichnis,ch.bfs.gebaeude_wohnungs_register,KML||https://tinyurl.com/yy7ya4g9/FR/2275_bdg_erw.kml" TargetMode="External"/><Relationship Id="rId3" Type="http://schemas.openxmlformats.org/officeDocument/2006/relationships/hyperlink" Target="https://www.housing-stat.ch/fr/aide/41.html" TargetMode="External"/><Relationship Id="rId235" Type="http://schemas.openxmlformats.org/officeDocument/2006/relationships/hyperlink" Target="https://map.geo.admin.ch/?zoom=13&amp;E=2572968.74&amp;N=1162861.064&amp;layers=ch.kantone.cadastralwebmap-farbe,ch.swisstopo.amtliches-strassenverzeichnis,ch.bfs.gebaeude_wohnungs_register,KML||https://tinyurl.com/yy7ya4g9/FR/2125_bdg_erw.kml" TargetMode="External"/><Relationship Id="rId442" Type="http://schemas.openxmlformats.org/officeDocument/2006/relationships/hyperlink" Target="https://map.geo.admin.ch/?zoom=13&amp;E=2577687.524&amp;N=1183339.601&amp;layers=ch.kantone.cadastralwebmap-farbe,ch.swisstopo.amtliches-strassenverzeichnis,ch.bfs.gebaeude_wohnungs_register,KML||https://tinyurl.com/yy7ya4g9/FR/2196_bdg_erw.kml" TargetMode="External"/><Relationship Id="rId887" Type="http://schemas.openxmlformats.org/officeDocument/2006/relationships/hyperlink" Target="https://map.geo.admin.ch/?zoom=13&amp;E=2580404.501&amp;N=1187774.762&amp;layers=ch.kantone.cadastralwebmap-farbe,ch.swisstopo.amtliches-strassenverzeichnis,ch.bfs.gebaeude_wohnungs_register,KML||https://tinyurl.com/yy7ya4g9/FR/2293_bdg_erw.kml" TargetMode="External"/><Relationship Id="rId1072" Type="http://schemas.openxmlformats.org/officeDocument/2006/relationships/hyperlink" Target="https://map.geo.admin.ch/?zoom=13&amp;E=2587752.024&amp;N=1190935.014&amp;layers=ch.kantone.cadastralwebmap-farbe,ch.swisstopo.amtliches-strassenverzeichnis,ch.bfs.gebaeude_wohnungs_register,KML||https://tinyurl.com/yy7ya4g9/FR/2309_bdg_erw.kml" TargetMode="External"/><Relationship Id="rId302" Type="http://schemas.openxmlformats.org/officeDocument/2006/relationships/hyperlink" Target="https://map.geo.admin.ch/?zoom=13&amp;E=2573254.212&amp;N=1168107.323&amp;layers=ch.kantone.cadastralwebmap-farbe,ch.swisstopo.amtliches-strassenverzeichnis,ch.bfs.gebaeude_wohnungs_register,KML||https://tinyurl.com/yy7ya4g9/FR/2140_bdg_erw.kml" TargetMode="External"/><Relationship Id="rId747" Type="http://schemas.openxmlformats.org/officeDocument/2006/relationships/hyperlink" Target="https://map.geo.admin.ch/?zoom=13&amp;E=2581770.133&amp;N=1202682.558&amp;layers=ch.kantone.cadastralwebmap-farbe,ch.swisstopo.amtliches-strassenverzeichnis,ch.bfs.gebaeude_wohnungs_register,KML||https://tinyurl.com/yy7ya4g9/FR/2265_bdg_erw.kml" TargetMode="External"/><Relationship Id="rId954" Type="http://schemas.openxmlformats.org/officeDocument/2006/relationships/hyperlink" Target="https://map.geo.admin.ch/?zoom=13&amp;E=2588865.572&amp;N=1178307.125&amp;layers=ch.kantone.cadastralwebmap-farbe,ch.swisstopo.amtliches-strassenverzeichnis,ch.bfs.gebaeude_wohnungs_register,KML||https://tinyurl.com/yy7ya4g9/FR/2299_bdg_erw.kml" TargetMode="External"/><Relationship Id="rId83" Type="http://schemas.openxmlformats.org/officeDocument/2006/relationships/hyperlink" Target="https://map.geo.admin.ch/?zoom=13&amp;E=2560375.167&amp;N=1178434.601&amp;layers=ch.kantone.cadastralwebmap-farbe,ch.swisstopo.amtliches-strassenverzeichnis,ch.bfs.gebaeude_wohnungs_register,KML||https://tinyurl.com/yy7ya4g9/FR/2068_bdg_erw.kml" TargetMode="External"/><Relationship Id="rId179" Type="http://schemas.openxmlformats.org/officeDocument/2006/relationships/hyperlink" Target="https://map.geo.admin.ch/?zoom=13&amp;E=2571635.005&amp;N=1161918.077&amp;layers=ch.kantone.cadastralwebmap-farbe,ch.swisstopo.amtliches-strassenverzeichnis,ch.bfs.gebaeude_wohnungs_register,KML||https://tinyurl.com/yy7ya4g9/FR/2125_bdg_erw.kml" TargetMode="External"/><Relationship Id="rId386" Type="http://schemas.openxmlformats.org/officeDocument/2006/relationships/hyperlink" Target="https://map.geo.admin.ch/?zoom=13&amp;E=2571479.832&amp;N=1154191.336&amp;layers=ch.kantone.cadastralwebmap-farbe,ch.swisstopo.amtliches-strassenverzeichnis,ch.bfs.gebaeude_wohnungs_register,KML||https://tinyurl.com/yy7ya4g9/FR/2162_bdg_erw.kml" TargetMode="External"/><Relationship Id="rId593" Type="http://schemas.openxmlformats.org/officeDocument/2006/relationships/hyperlink" Target="https://map.geo.admin.ch/?zoom=13&amp;E=2573498.908&amp;N=1179011.394&amp;layers=ch.kantone.cadastralwebmap-farbe,ch.swisstopo.amtliches-strassenverzeichnis,ch.bfs.gebaeude_wohnungs_register,KML||https://tinyurl.com/yy7ya4g9/FR/2233_bdg_erw.kml" TargetMode="External"/><Relationship Id="rId607" Type="http://schemas.openxmlformats.org/officeDocument/2006/relationships/hyperlink" Target="https://map.geo.admin.ch/?zoom=13&amp;E=2574769.858&amp;N=1186955.265&amp;layers=ch.kantone.cadastralwebmap-farbe,ch.swisstopo.amtliches-strassenverzeichnis,ch.bfs.gebaeude_wohnungs_register,KML||https://tinyurl.com/yy7ya4g9/FR/2235_bdg_erw.kml" TargetMode="External"/><Relationship Id="rId814" Type="http://schemas.openxmlformats.org/officeDocument/2006/relationships/hyperlink" Target="https://map.geo.admin.ch/?zoom=13&amp;E=2575607.265&amp;N=1196916.234&amp;layers=ch.kantone.cadastralwebmap-farbe,ch.swisstopo.amtliches-strassenverzeichnis,ch.bfs.gebaeude_wohnungs_register,KML||https://tinyurl.com/yy7ya4g9/FR/2275_bdg_erw.kml" TargetMode="External"/><Relationship Id="rId246" Type="http://schemas.openxmlformats.org/officeDocument/2006/relationships/hyperlink" Target="https://map.geo.admin.ch/?zoom=13&amp;E=2574049.04&amp;N=1167476.67&amp;layers=ch.kantone.cadastralwebmap-farbe,ch.swisstopo.amtliches-strassenverzeichnis,ch.bfs.gebaeude_wohnungs_register,KML||https://tinyurl.com/yy7ya4g9/FR/2129_bdg_erw.kml" TargetMode="External"/><Relationship Id="rId453" Type="http://schemas.openxmlformats.org/officeDocument/2006/relationships/hyperlink" Target="https://map.geo.admin.ch/?zoom=13&amp;E=2580203.745&amp;N=1183203.272&amp;layers=ch.kantone.cadastralwebmap-farbe,ch.swisstopo.amtliches-strassenverzeichnis,ch.bfs.gebaeude_wohnungs_register,KML||https://tinyurl.com/yy7ya4g9/FR/2196_bdg_erw.kml" TargetMode="External"/><Relationship Id="rId660" Type="http://schemas.openxmlformats.org/officeDocument/2006/relationships/hyperlink" Target="https://map.geo.admin.ch/?zoom=13&amp;E=2576124.229&amp;N=1190813.521&amp;layers=ch.kantone.cadastralwebmap-farbe,ch.swisstopo.amtliches-strassenverzeichnis,ch.bfs.gebaeude_wohnungs_register,KML||https://tinyurl.com/yy7ya4g9/FR/2254_bdg_erw.kml" TargetMode="External"/><Relationship Id="rId898" Type="http://schemas.openxmlformats.org/officeDocument/2006/relationships/hyperlink" Target="https://map.geo.admin.ch/?zoom=13&amp;E=2582885.017&amp;N=1178547.947&amp;layers=ch.kantone.cadastralwebmap-farbe,ch.swisstopo.amtliches-strassenverzeichnis,ch.bfs.gebaeude_wohnungs_register,KML||https://tinyurl.com/yy7ya4g9/FR/2294_bdg_erw.kml" TargetMode="External"/><Relationship Id="rId1083" Type="http://schemas.openxmlformats.org/officeDocument/2006/relationships/hyperlink" Target="https://map.geo.admin.ch/?zoom=13&amp;E=2587784.299&amp;N=1191498.03&amp;layers=ch.kantone.cadastralwebmap-farbe,ch.swisstopo.amtliches-strassenverzeichnis,ch.bfs.gebaeude_wohnungs_register,KML||https://tinyurl.com/yy7ya4g9/FR/2309_bdg_erw.kml" TargetMode="External"/><Relationship Id="rId106" Type="http://schemas.openxmlformats.org/officeDocument/2006/relationships/hyperlink" Target="https://map.geo.admin.ch/?zoom=13&amp;E=2559304.101&amp;N=1168483.882&amp;layers=ch.kantone.cadastralwebmap-farbe,ch.swisstopo.amtliches-strassenverzeichnis,ch.bfs.gebaeude_wohnungs_register,KML||https://tinyurl.com/yy7ya4g9/FR/2099_bdg_erw.kml" TargetMode="External"/><Relationship Id="rId313" Type="http://schemas.openxmlformats.org/officeDocument/2006/relationships/hyperlink" Target="https://map.geo.admin.ch/?zoom=13&amp;E=2572713.116&amp;N=1163644.441&amp;layers=ch.kantone.cadastralwebmap-farbe,ch.swisstopo.amtliches-strassenverzeichnis,ch.bfs.gebaeude_wohnungs_register,KML||https://tinyurl.com/yy7ya4g9/FR/2143_bdg_erw.kml" TargetMode="External"/><Relationship Id="rId758" Type="http://schemas.openxmlformats.org/officeDocument/2006/relationships/hyperlink" Target="https://map.geo.admin.ch/?zoom=13&amp;E=2580905.933&amp;N=1204534.468&amp;layers=ch.kantone.cadastralwebmap-farbe,ch.swisstopo.amtliches-strassenverzeichnis,ch.bfs.gebaeude_wohnungs_register,KML||https://tinyurl.com/yy7ya4g9/FR/2265_bdg_erw.kml" TargetMode="External"/><Relationship Id="rId965" Type="http://schemas.openxmlformats.org/officeDocument/2006/relationships/hyperlink" Target="https://map.geo.admin.ch/?zoom=13&amp;E=2587511.127&amp;N=1167835.412&amp;layers=ch.kantone.cadastralwebmap-farbe,ch.swisstopo.amtliches-strassenverzeichnis,ch.bfs.gebaeude_wohnungs_register,KML||https://tinyurl.com/yy7ya4g9/FR/2299_bdg_erw.kml" TargetMode="External"/><Relationship Id="rId10" Type="http://schemas.openxmlformats.org/officeDocument/2006/relationships/hyperlink" Target="https://map.geo.admin.ch/?zoom=13&amp;E=2561845.476&amp;N=1195127.236&amp;layers=ch.kantone.cadastralwebmap-farbe,ch.swisstopo.amtliches-strassenverzeichnis,ch.bfs.gebaeude_wohnungs_register,KML||https://tinyurl.com/yy7ya4g9/FR/2022_bdg_erw.kml" TargetMode="External"/><Relationship Id="rId94" Type="http://schemas.openxmlformats.org/officeDocument/2006/relationships/hyperlink" Target="https://map.geo.admin.ch/?zoom=13&amp;E=2559162.463&amp;N=1172006.843&amp;layers=ch.kantone.cadastralwebmap-farbe,ch.swisstopo.amtliches-strassenverzeichnis,ch.bfs.gebaeude_wohnungs_register,KML||https://tinyurl.com/yy7ya4g9/FR/2096_bdg_erw.kml" TargetMode="External"/><Relationship Id="rId397" Type="http://schemas.openxmlformats.org/officeDocument/2006/relationships/hyperlink" Target="https://map.geo.admin.ch/?zoom=13&amp;E=2579426.078&amp;N=1162513.478&amp;layers=ch.kantone.cadastralwebmap-farbe,ch.swisstopo.amtliches-strassenverzeichnis,ch.bfs.gebaeude_wohnungs_register,KML||https://tinyurl.com/yy7ya4g9/FR/2163_bdg_erw.kml" TargetMode="External"/><Relationship Id="rId520" Type="http://schemas.openxmlformats.org/officeDocument/2006/relationships/hyperlink" Target="https://map.geo.admin.ch/?zoom=13&amp;E=2572293.182&amp;N=1180043.786&amp;layers=ch.kantone.cadastralwebmap-farbe,ch.swisstopo.amtliches-strassenverzeichnis,ch.bfs.gebaeude_wohnungs_register,KML||https://tinyurl.com/yy7ya4g9/FR/2211_bdg_erw.kml" TargetMode="External"/><Relationship Id="rId618" Type="http://schemas.openxmlformats.org/officeDocument/2006/relationships/hyperlink" Target="https://map.geo.admin.ch/?zoom=13&amp;E=2568211.048&amp;N=1172620.673&amp;layers=ch.kantone.cadastralwebmap-farbe,ch.swisstopo.amtliches-strassenverzeichnis,ch.bfs.gebaeude_wohnungs_register,KML||https://tinyurl.com/yy7ya4g9/FR/2236_bdg_erw.kml" TargetMode="External"/><Relationship Id="rId825" Type="http://schemas.openxmlformats.org/officeDocument/2006/relationships/hyperlink" Target="https://map.geo.admin.ch/?zoom=13&amp;E=2577597.212&amp;N=1198916.32&amp;layers=ch.kantone.cadastralwebmap-farbe,ch.swisstopo.amtliches-strassenverzeichnis,ch.bfs.gebaeude_wohnungs_register,KML||https://tinyurl.com/yy7ya4g9/FR/2275_bdg_erw.kml" TargetMode="External"/><Relationship Id="rId257" Type="http://schemas.openxmlformats.org/officeDocument/2006/relationships/hyperlink" Target="https://map.geo.admin.ch/?zoom=13&amp;E=2573058.851&amp;N=1154614.657&amp;layers=ch.kantone.cadastralwebmap-farbe,ch.swisstopo.amtliches-strassenverzeichnis,ch.bfs.gebaeude_wohnungs_register,KML||https://tinyurl.com/yy7ya4g9/FR/2134_bdg_erw.kml" TargetMode="External"/><Relationship Id="rId464" Type="http://schemas.openxmlformats.org/officeDocument/2006/relationships/hyperlink" Target="https://map.geo.admin.ch/?zoom=13&amp;E=2578492.017&amp;N=1182842.878&amp;layers=ch.kantone.cadastralwebmap-farbe,ch.swisstopo.amtliches-strassenverzeichnis,ch.bfs.gebaeude_wohnungs_register,KML||https://tinyurl.com/yy7ya4g9/FR/2196_bdg_erw.kml" TargetMode="External"/><Relationship Id="rId1010" Type="http://schemas.openxmlformats.org/officeDocument/2006/relationships/hyperlink" Target="https://map.geo.admin.ch/?zoom=13&amp;E=2584511.834&amp;N=1188356.863&amp;layers=ch.kantone.cadastralwebmap-farbe,ch.swisstopo.amtliches-strassenverzeichnis,ch.bfs.gebaeude_wohnungs_register,KML||https://tinyurl.com/yy7ya4g9/FR/2305_bdg_erw.kml" TargetMode="External"/><Relationship Id="rId1094" Type="http://schemas.openxmlformats.org/officeDocument/2006/relationships/hyperlink" Target="https://map.geo.admin.ch/?zoom=13&amp;E=2558332.736&amp;N=1153950.358&amp;layers=ch.kantone.cadastralwebmap-farbe,ch.swisstopo.amtliches-strassenverzeichnis,ch.bfs.gebaeude_wohnungs_register,KML||https://tinyurl.com/yy7ya4g9/FR/2325_bdg_erw.kml" TargetMode="External"/><Relationship Id="rId1108" Type="http://schemas.openxmlformats.org/officeDocument/2006/relationships/hyperlink" Target="https://map.geo.admin.ch/?zoom=13&amp;E=2563245.075&amp;N=1151719.126&amp;layers=ch.kantone.cadastralwebmap-farbe,ch.swisstopo.amtliches-strassenverzeichnis,ch.bfs.gebaeude_wohnungs_register,KML||https://tinyurl.com/yy7ya4g9/FR/2325_bdg_erw.kml" TargetMode="External"/><Relationship Id="rId117" Type="http://schemas.openxmlformats.org/officeDocument/2006/relationships/hyperlink" Target="https://map.geo.admin.ch/?zoom=13&amp;E=2560743.839&amp;N=1166383.729&amp;layers=ch.kantone.cadastralwebmap-farbe,ch.swisstopo.amtliches-strassenverzeichnis,ch.bfs.gebaeude_wohnungs_register,KML||https://tinyurl.com/yy7ya4g9/FR/2113_bdg_erw.kml" TargetMode="External"/><Relationship Id="rId671" Type="http://schemas.openxmlformats.org/officeDocument/2006/relationships/hyperlink" Target="https://map.geo.admin.ch/?zoom=13&amp;E=2576641.88&amp;N=1194459.959&amp;layers=ch.kantone.cadastralwebmap-farbe,ch.swisstopo.amtliches-strassenverzeichnis,ch.bfs.gebaeude_wohnungs_register,KML||https://tinyurl.com/yy7ya4g9/FR/2257_bdg_erw.kml" TargetMode="External"/><Relationship Id="rId769" Type="http://schemas.openxmlformats.org/officeDocument/2006/relationships/hyperlink" Target="https://map.geo.admin.ch/?zoom=13&amp;E=2581563.695&amp;N=1203533.167&amp;layers=ch.kantone.cadastralwebmap-farbe,ch.swisstopo.amtliches-strassenverzeichnis,ch.bfs.gebaeude_wohnungs_register,KML||https://tinyurl.com/yy7ya4g9/FR/2265_bdg_erw.kml" TargetMode="External"/><Relationship Id="rId976" Type="http://schemas.openxmlformats.org/officeDocument/2006/relationships/hyperlink" Target="https://map.geo.admin.ch/?zoom=13&amp;E=2587510.386&amp;N=1167816.28&amp;layers=ch.kantone.cadastralwebmap-farbe,ch.swisstopo.amtliches-strassenverzeichnis,ch.bfs.gebaeude_wohnungs_register,KML||https://tinyurl.com/yy7ya4g9/FR/2299_bdg_erw.kml" TargetMode="External"/><Relationship Id="rId324" Type="http://schemas.openxmlformats.org/officeDocument/2006/relationships/hyperlink" Target="https://map.geo.admin.ch/?zoom=13&amp;E=2570820.342&amp;N=1160669.508&amp;layers=ch.kantone.cadastralwebmap-farbe,ch.swisstopo.amtliches-strassenverzeichnis,ch.bfs.gebaeude_wohnungs_register,KML||https://tinyurl.com/yy7ya4g9/FR/2145_bdg_erw.kml" TargetMode="External"/><Relationship Id="rId531" Type="http://schemas.openxmlformats.org/officeDocument/2006/relationships/hyperlink" Target="https://map.geo.admin.ch/?zoom=13&amp;E=2580105.091&amp;N=1177527.255&amp;layers=ch.kantone.cadastralwebmap-farbe,ch.swisstopo.amtliches-strassenverzeichnis,ch.bfs.gebaeude_wohnungs_register,KML||https://tinyurl.com/yy7ya4g9/FR/2220_bdg_erw.kml" TargetMode="External"/><Relationship Id="rId629" Type="http://schemas.openxmlformats.org/officeDocument/2006/relationships/hyperlink" Target="https://map.geo.admin.ch/?zoom=13&amp;E=2570323.597&amp;N=1175085.535&amp;layers=ch.kantone.cadastralwebmap-farbe,ch.swisstopo.amtliches-strassenverzeichnis,ch.bfs.gebaeude_wohnungs_register,KML||https://tinyurl.com/yy7ya4g9/FR/2236_bdg_erw.kml" TargetMode="External"/><Relationship Id="rId836" Type="http://schemas.openxmlformats.org/officeDocument/2006/relationships/hyperlink" Target="https://map.geo.admin.ch/?zoom=13&amp;E=2578165.029&amp;N=1195743.047&amp;layers=ch.kantone.cadastralwebmap-farbe,ch.swisstopo.amtliches-strassenverzeichnis,ch.bfs.gebaeude_wohnungs_register,KML||https://tinyurl.com/yy7ya4g9/FR/2275_bdg_erw.kml" TargetMode="External"/><Relationship Id="rId1021" Type="http://schemas.openxmlformats.org/officeDocument/2006/relationships/hyperlink" Target="https://map.geo.admin.ch/?zoom=13&amp;E=2585386.452&amp;N=1189320.463&amp;layers=ch.kantone.cadastralwebmap-farbe,ch.swisstopo.amtliches-strassenverzeichnis,ch.bfs.gebaeude_wohnungs_register,KML||https://tinyurl.com/yy7ya4g9/FR/2305_bdg_erw.kml" TargetMode="External"/><Relationship Id="rId1119" Type="http://schemas.openxmlformats.org/officeDocument/2006/relationships/hyperlink" Target="https://map.geo.admin.ch/?zoom=13&amp;E=2558240.976&amp;N=1152548.778&amp;layers=ch.kantone.cadastralwebmap-farbe,ch.swisstopo.amtliches-strassenverzeichnis,ch.bfs.gebaeude_wohnungs_register,KML||https://tinyurl.com/yy7ya4g9/FR/2325_bdg_erw.kml" TargetMode="External"/><Relationship Id="rId903" Type="http://schemas.openxmlformats.org/officeDocument/2006/relationships/hyperlink" Target="https://map.geo.admin.ch/?zoom=13&amp;E=2586189.444&amp;N=1194039.615&amp;layers=ch.kantone.cadastralwebmap-farbe,ch.swisstopo.amtliches-strassenverzeichnis,ch.bfs.gebaeude_wohnungs_register,KML||https://tinyurl.com/yy7ya4g9/FR/2295_bdg_erw.kml" TargetMode="External"/><Relationship Id="rId32" Type="http://schemas.openxmlformats.org/officeDocument/2006/relationships/hyperlink" Target="https://map.geo.admin.ch/?zoom=13&amp;E=2565527.029&amp;N=1193647.875&amp;layers=ch.kantone.cadastralwebmap-farbe,ch.swisstopo.amtliches-strassenverzeichnis,ch.bfs.gebaeude_wohnungs_register,KML||https://tinyurl.com/yy7ya4g9/FR/2041_bdg_erw.kml" TargetMode="External"/><Relationship Id="rId181" Type="http://schemas.openxmlformats.org/officeDocument/2006/relationships/hyperlink" Target="https://map.geo.admin.ch/?zoom=13&amp;E=2571617.162&amp;N=1161894.53&amp;layers=ch.kantone.cadastralwebmap-farbe,ch.swisstopo.amtliches-strassenverzeichnis,ch.bfs.gebaeude_wohnungs_register,KML||https://tinyurl.com/yy7ya4g9/FR/2125_bdg_erw.kml" TargetMode="External"/><Relationship Id="rId279" Type="http://schemas.openxmlformats.org/officeDocument/2006/relationships/hyperlink" Target="https://map.geo.admin.ch/?zoom=13&amp;E=2572661.99&amp;N=1159845.053&amp;layers=ch.kantone.cadastralwebmap-farbe,ch.swisstopo.amtliches-strassenverzeichnis,ch.bfs.gebaeude_wohnungs_register,KML||https://tinyurl.com/yy7ya4g9/FR/2135_bdg_erw.kml" TargetMode="External"/><Relationship Id="rId486" Type="http://schemas.openxmlformats.org/officeDocument/2006/relationships/hyperlink" Target="https://map.geo.admin.ch/?zoom=13&amp;E=2578155.883&amp;N=1184082.178&amp;layers=ch.kantone.cadastralwebmap-farbe,ch.swisstopo.amtliches-strassenverzeichnis,ch.bfs.gebaeude_wohnungs_register,KML||https://tinyurl.com/yy7ya4g9/FR/2196_bdg_erw.kml" TargetMode="External"/><Relationship Id="rId693" Type="http://schemas.openxmlformats.org/officeDocument/2006/relationships/hyperlink" Target="https://map.geo.admin.ch/?zoom=13&amp;E=2578297.029&amp;N=1191265.578&amp;layers=ch.kantone.cadastralwebmap-farbe,ch.swisstopo.amtliches-strassenverzeichnis,ch.bfs.gebaeude_wohnungs_register,KML||https://tinyurl.com/yy7ya4g9/FR/2262_bdg_erw.kml" TargetMode="External"/><Relationship Id="rId139" Type="http://schemas.openxmlformats.org/officeDocument/2006/relationships/hyperlink" Target="https://map.geo.admin.ch/?zoom=13&amp;E=2571843.823&amp;N=1169864.524&amp;layers=ch.kantone.cadastralwebmap-farbe,ch.swisstopo.amtliches-strassenverzeichnis,ch.bfs.gebaeude_wohnungs_register,KML||https://tinyurl.com/yy7ya4g9/FR/2122_bdg_erw.kml" TargetMode="External"/><Relationship Id="rId346" Type="http://schemas.openxmlformats.org/officeDocument/2006/relationships/hyperlink" Target="https://map.geo.admin.ch/?zoom=13&amp;E=2576485.937&amp;N=1171080.583&amp;layers=ch.kantone.cadastralwebmap-farbe,ch.swisstopo.amtliches-strassenverzeichnis,ch.bfs.gebaeude_wohnungs_register,KML||https://tinyurl.com/yy7ya4g9/FR/2149_bdg_erw.kml" TargetMode="External"/><Relationship Id="rId553" Type="http://schemas.openxmlformats.org/officeDocument/2006/relationships/hyperlink" Target="https://map.geo.admin.ch/?zoom=13&amp;E=2576964.115&amp;N=1183683.377&amp;layers=ch.kantone.cadastralwebmap-farbe,ch.swisstopo.amtliches-strassenverzeichnis,ch.bfs.gebaeude_wohnungs_register,KML||https://tinyurl.com/yy7ya4g9/FR/2228_bdg_erw.kml" TargetMode="External"/><Relationship Id="rId760" Type="http://schemas.openxmlformats.org/officeDocument/2006/relationships/hyperlink" Target="https://map.geo.admin.ch/?zoom=13&amp;E=2581625.437&amp;N=1202801.344&amp;layers=ch.kantone.cadastralwebmap-farbe,ch.swisstopo.amtliches-strassenverzeichnis,ch.bfs.gebaeude_wohnungs_register,KML||https://tinyurl.com/yy7ya4g9/FR/2265_bdg_erw.kml" TargetMode="External"/><Relationship Id="rId998" Type="http://schemas.openxmlformats.org/officeDocument/2006/relationships/hyperlink" Target="https://map.geo.admin.ch/?zoom=13&amp;E=2585042.245&amp;N=1179486.805&amp;layers=ch.kantone.cadastralwebmap-farbe,ch.swisstopo.amtliches-strassenverzeichnis,ch.bfs.gebaeude_wohnungs_register,KML||https://tinyurl.com/yy7ya4g9/FR/2301_bdg_erw.kml" TargetMode="External"/><Relationship Id="rId206" Type="http://schemas.openxmlformats.org/officeDocument/2006/relationships/hyperlink" Target="https://map.geo.admin.ch/?zoom=13&amp;E=2569208.603&amp;N=1162615.618&amp;layers=ch.kantone.cadastralwebmap-farbe,ch.swisstopo.amtliches-strassenverzeichnis,ch.bfs.gebaeude_wohnungs_register,KML||https://tinyurl.com/yy7ya4g9/FR/2125_bdg_erw.kml" TargetMode="External"/><Relationship Id="rId413" Type="http://schemas.openxmlformats.org/officeDocument/2006/relationships/hyperlink" Target="https://map.geo.admin.ch/?zoom=13&amp;E=2581424.691&amp;N=1161814.352&amp;layers=ch.kantone.cadastralwebmap-farbe,ch.swisstopo.amtliches-strassenverzeichnis,ch.bfs.gebaeude_wohnungs_register,KML||https://tinyurl.com/yy7ya4g9/FR/2163_bdg_erw.kml" TargetMode="External"/><Relationship Id="rId858" Type="http://schemas.openxmlformats.org/officeDocument/2006/relationships/hyperlink" Target="https://map.geo.admin.ch/?zoom=13&amp;E=2574235.087&amp;N=1201504.48&amp;layers=ch.kantone.cadastralwebmap-farbe,ch.swisstopo.amtliches-strassenverzeichnis,ch.bfs.gebaeude_wohnungs_register,KML||https://tinyurl.com/yy7ya4g9/FR/2284_bdg_erw.kml" TargetMode="External"/><Relationship Id="rId1043" Type="http://schemas.openxmlformats.org/officeDocument/2006/relationships/hyperlink" Target="https://map.geo.admin.ch/?zoom=13&amp;E=2590273.065&amp;N=1190433.571&amp;layers=ch.kantone.cadastralwebmap-farbe,ch.swisstopo.amtliches-strassenverzeichnis,ch.bfs.gebaeude_wohnungs_register,KML||https://tinyurl.com/yy7ya4g9/FR/2308_bdg_erw.kml" TargetMode="External"/><Relationship Id="rId620" Type="http://schemas.openxmlformats.org/officeDocument/2006/relationships/hyperlink" Target="https://map.geo.admin.ch/?zoom=13&amp;E=2569067.226&amp;N=1173903.803&amp;layers=ch.kantone.cadastralwebmap-farbe,ch.swisstopo.amtliches-strassenverzeichnis,ch.bfs.gebaeude_wohnungs_register,KML||https://tinyurl.com/yy7ya4g9/FR/2236_bdg_erw.kml" TargetMode="External"/><Relationship Id="rId718" Type="http://schemas.openxmlformats.org/officeDocument/2006/relationships/hyperlink" Target="https://map.geo.admin.ch/?zoom=13&amp;E=2577704.408&amp;N=1193019.883&amp;layers=ch.kantone.cadastralwebmap-farbe,ch.swisstopo.amtliches-strassenverzeichnis,ch.bfs.gebaeude_wohnungs_register,KML||https://tinyurl.com/yy7ya4g9/FR/2262_bdg_erw.kml" TargetMode="External"/><Relationship Id="rId925" Type="http://schemas.openxmlformats.org/officeDocument/2006/relationships/hyperlink" Target="https://map.geo.admin.ch/?zoom=13&amp;E=2587457.508&amp;N=1167848.163&amp;layers=ch.kantone.cadastralwebmap-farbe,ch.swisstopo.amtliches-strassenverzeichnis,ch.bfs.gebaeude_wohnungs_register,KML||https://tinyurl.com/yy7ya4g9/FR/2299_bdg_erw.kml" TargetMode="External"/><Relationship Id="rId1110" Type="http://schemas.openxmlformats.org/officeDocument/2006/relationships/hyperlink" Target="https://map.geo.admin.ch/?zoom=13&amp;E=2562590.699&amp;N=1152295.737&amp;layers=ch.kantone.cadastralwebmap-farbe,ch.swisstopo.amtliches-strassenverzeichnis,ch.bfs.gebaeude_wohnungs_register,KML||https://tinyurl.com/yy7ya4g9/FR/2325_bdg_erw.kml" TargetMode="External"/><Relationship Id="rId54" Type="http://schemas.openxmlformats.org/officeDocument/2006/relationships/hyperlink" Target="https://map.geo.admin.ch/?zoom=13&amp;E=2567835.502&amp;N=1191018.32&amp;layers=ch.kantone.cadastralwebmap-farbe,ch.swisstopo.amtliches-strassenverzeichnis,ch.bfs.gebaeude_wohnungs_register,KML||https://tinyurl.com/yy7ya4g9/FR/2053_bdg_erw.kml" TargetMode="External"/><Relationship Id="rId270" Type="http://schemas.openxmlformats.org/officeDocument/2006/relationships/hyperlink" Target="https://map.geo.admin.ch/?zoom=13&amp;E=2571533.034&amp;N=1158677.1&amp;layers=ch.kantone.cadastralwebmap-farbe,ch.swisstopo.amtliches-strassenverzeichnis,ch.bfs.gebaeude_wohnungs_register,KML||https://tinyurl.com/yy7ya4g9/FR/2135_bdg_erw.kml" TargetMode="External"/><Relationship Id="rId130" Type="http://schemas.openxmlformats.org/officeDocument/2006/relationships/hyperlink" Target="https://map.geo.admin.ch/?zoom=13&amp;E=2563061.685&amp;N=1175123.245&amp;layers=ch.kantone.cadastralwebmap-farbe,ch.swisstopo.amtliches-strassenverzeichnis,ch.bfs.gebaeude_wohnungs_register,KML||https://tinyurl.com/yy7ya4g9/FR/2117_bdg_erw.kml" TargetMode="External"/><Relationship Id="rId368" Type="http://schemas.openxmlformats.org/officeDocument/2006/relationships/hyperlink" Target="https://map.geo.admin.ch/?zoom=13&amp;E=2568227.483&amp;N=1162583.84&amp;layers=ch.kantone.cadastralwebmap-farbe,ch.swisstopo.amtliches-strassenverzeichnis,ch.bfs.gebaeude_wohnungs_register,KML||https://tinyurl.com/yy7ya4g9/FR/2160_bdg_erw.kml" TargetMode="External"/><Relationship Id="rId575" Type="http://schemas.openxmlformats.org/officeDocument/2006/relationships/hyperlink" Target="https://map.geo.admin.ch/?zoom=13&amp;E=2573327.138&amp;N=1178047.076&amp;layers=ch.kantone.cadastralwebmap-farbe,ch.swisstopo.amtliches-strassenverzeichnis,ch.bfs.gebaeude_wohnungs_register,KML||https://tinyurl.com/yy7ya4g9/FR/2233_bdg_erw.kml" TargetMode="External"/><Relationship Id="rId782" Type="http://schemas.openxmlformats.org/officeDocument/2006/relationships/hyperlink" Target="https://map.geo.admin.ch/?zoom=13&amp;E=2570864.539&amp;N=1189562.159&amp;layers=ch.kantone.cadastralwebmap-farbe,ch.swisstopo.amtliches-strassenverzeichnis,ch.bfs.gebaeude_wohnungs_register,KML||https://tinyurl.com/yy7ya4g9/FR/2272_bdg_erw.kml" TargetMode="External"/><Relationship Id="rId228" Type="http://schemas.openxmlformats.org/officeDocument/2006/relationships/hyperlink" Target="https://map.geo.admin.ch/?zoom=13&amp;E=2569788.459&amp;N=1161784.102&amp;layers=ch.kantone.cadastralwebmap-farbe,ch.swisstopo.amtliches-strassenverzeichnis,ch.bfs.gebaeude_wohnungs_register,KML||https://tinyurl.com/yy7ya4g9/FR/2125_bdg_erw.kml" TargetMode="External"/><Relationship Id="rId435" Type="http://schemas.openxmlformats.org/officeDocument/2006/relationships/hyperlink" Target="https://map.geo.admin.ch/?zoom=13&amp;E=2574493.697&amp;N=1184100.25&amp;layers=ch.kantone.cadastralwebmap-farbe,ch.swisstopo.amtliches-strassenverzeichnis,ch.bfs.gebaeude_wohnungs_register,KML||https://tinyurl.com/yy7ya4g9/FR/2183_bdg_erw.kml" TargetMode="External"/><Relationship Id="rId642" Type="http://schemas.openxmlformats.org/officeDocument/2006/relationships/hyperlink" Target="https://map.geo.admin.ch/?zoom=13&amp;E=2572532.952&amp;N=1192046.2&amp;layers=ch.kantone.cadastralwebmap-farbe,ch.swisstopo.amtliches-strassenverzeichnis,ch.bfs.gebaeude_wohnungs_register,KML||https://tinyurl.com/yy7ya4g9/FR/2254_bdg_erw.kml" TargetMode="External"/><Relationship Id="rId1065" Type="http://schemas.openxmlformats.org/officeDocument/2006/relationships/hyperlink" Target="https://map.geo.admin.ch/?zoom=13&amp;E=2588344.516&amp;N=1191547.649&amp;layers=ch.kantone.cadastralwebmap-farbe,ch.swisstopo.amtliches-strassenverzeichnis,ch.bfs.gebaeude_wohnungs_register,KML||https://tinyurl.com/yy7ya4g9/FR/2309_bdg_erw.kml" TargetMode="External"/><Relationship Id="rId502" Type="http://schemas.openxmlformats.org/officeDocument/2006/relationships/hyperlink" Target="https://map.geo.admin.ch/?zoom=13&amp;E=2570812.702&amp;N=1187030.02&amp;layers=ch.kantone.cadastralwebmap-farbe,ch.swisstopo.amtliches-strassenverzeichnis,ch.bfs.gebaeude_wohnungs_register,KML||https://tinyurl.com/yy7ya4g9/FR/2200_bdg_erw.kml" TargetMode="External"/><Relationship Id="rId947" Type="http://schemas.openxmlformats.org/officeDocument/2006/relationships/hyperlink" Target="https://map.geo.admin.ch/?zoom=13&amp;E=2588149.537&amp;N=1176984.338&amp;layers=ch.kantone.cadastralwebmap-farbe,ch.swisstopo.amtliches-strassenverzeichnis,ch.bfs.gebaeude_wohnungs_register,KML||https://tinyurl.com/yy7ya4g9/FR/2299_bdg_erw.kml" TargetMode="External"/><Relationship Id="rId1132" Type="http://schemas.openxmlformats.org/officeDocument/2006/relationships/hyperlink" Target="https://map.geo.admin.ch/?zoom=13&amp;E=2557185.661&amp;N=1153108.379&amp;layers=ch.kantone.cadastralwebmap-farbe,ch.swisstopo.amtliches-strassenverzeichnis,ch.bfs.gebaeude_wohnungs_register,KML||https://tinyurl.com/yy7ya4g9/FR/2333_bdg_erw.kml" TargetMode="External"/><Relationship Id="rId76" Type="http://schemas.openxmlformats.org/officeDocument/2006/relationships/hyperlink" Target="https://map.geo.admin.ch/?zoom=13&amp;E=2551421.69&amp;N=1159156.156&amp;layers=ch.kantone.cadastralwebmap-farbe,ch.swisstopo.amtliches-strassenverzeichnis,ch.bfs.gebaeude_wohnungs_register,KML||https://tinyurl.com/yy7ya4g9/FR/2061_bdg_erw.kml" TargetMode="External"/><Relationship Id="rId807" Type="http://schemas.openxmlformats.org/officeDocument/2006/relationships/hyperlink" Target="https://map.geo.admin.ch/?zoom=13&amp;E=2580462.763&amp;N=1199252.473&amp;layers=ch.kantone.cadastralwebmap-farbe,ch.swisstopo.amtliches-strassenverzeichnis,ch.bfs.gebaeude_wohnungs_register,KML||https://tinyurl.com/yy7ya4g9/FR/2275_bdg_erw.kml" TargetMode="External"/><Relationship Id="rId292" Type="http://schemas.openxmlformats.org/officeDocument/2006/relationships/hyperlink" Target="https://map.geo.admin.ch/?zoom=13&amp;E=2573429.275&amp;N=1161365.621&amp;layers=ch.kantone.cadastralwebmap-farbe,ch.swisstopo.amtliches-strassenverzeichnis,ch.bfs.gebaeude_wohnungs_register,KML||https://tinyurl.com/yy7ya4g9/FR/2135_bdg_erw.kml" TargetMode="External"/><Relationship Id="rId597" Type="http://schemas.openxmlformats.org/officeDocument/2006/relationships/hyperlink" Target="https://map.geo.admin.ch/?zoom=13&amp;E=2572679.355&amp;N=1177941.991&amp;layers=ch.kantone.cadastralwebmap-farbe,ch.swisstopo.amtliches-strassenverzeichnis,ch.bfs.gebaeude_wohnungs_register,KML||https://tinyurl.com/yy7ya4g9/FR/2233_bdg_erw.kml" TargetMode="External"/><Relationship Id="rId152" Type="http://schemas.openxmlformats.org/officeDocument/2006/relationships/hyperlink" Target="https://map.geo.admin.ch/?zoom=13&amp;E=2573967.978&amp;N=1161451.245&amp;layers=ch.kantone.cadastralwebmap-farbe,ch.swisstopo.amtliches-strassenverzeichnis,ch.bfs.gebaeude_wohnungs_register,KML||https://tinyurl.com/yy7ya4g9/FR/2124_bdg_erw.kml" TargetMode="External"/><Relationship Id="rId457" Type="http://schemas.openxmlformats.org/officeDocument/2006/relationships/hyperlink" Target="https://map.geo.admin.ch/?zoom=13&amp;E=2577943.121&amp;N=1183022.848&amp;layers=ch.kantone.cadastralwebmap-farbe,ch.swisstopo.amtliches-strassenverzeichnis,ch.bfs.gebaeude_wohnungs_register,KML||https://tinyurl.com/yy7ya4g9/FR/2196_bdg_erw.kml" TargetMode="External"/><Relationship Id="rId1087" Type="http://schemas.openxmlformats.org/officeDocument/2006/relationships/hyperlink" Target="https://map.geo.admin.ch/?zoom=13&amp;E=2556247.144&amp;N=1152752.086&amp;layers=ch.kantone.cadastralwebmap-farbe,ch.swisstopo.amtliches-strassenverzeichnis,ch.bfs.gebaeude_wohnungs_register,KML||https://tinyurl.com/yy7ya4g9/FR/2321_bdg_erw.kml" TargetMode="External"/><Relationship Id="rId664" Type="http://schemas.openxmlformats.org/officeDocument/2006/relationships/hyperlink" Target="https://map.geo.admin.ch/?zoom=13&amp;E=2576285.783&amp;N=1191456.569&amp;layers=ch.kantone.cadastralwebmap-farbe,ch.swisstopo.amtliches-strassenverzeichnis,ch.bfs.gebaeude_wohnungs_register,KML||https://tinyurl.com/yy7ya4g9/FR/2254_bdg_erw.kml" TargetMode="External"/><Relationship Id="rId871" Type="http://schemas.openxmlformats.org/officeDocument/2006/relationships/hyperlink" Target="https://map.geo.admin.ch/?zoom=13&amp;E=2580860.296&amp;N=1188785.594&amp;layers=ch.kantone.cadastralwebmap-farbe,ch.swisstopo.amtliches-strassenverzeichnis,ch.bfs.gebaeude_wohnungs_register,KML||https://tinyurl.com/yy7ya4g9/FR/2293_bdg_erw.kml" TargetMode="External"/><Relationship Id="rId969" Type="http://schemas.openxmlformats.org/officeDocument/2006/relationships/hyperlink" Target="https://map.geo.admin.ch/?zoom=13&amp;E=2587526.751&amp;N=1167824.879&amp;layers=ch.kantone.cadastralwebmap-farbe,ch.swisstopo.amtliches-strassenverzeichnis,ch.bfs.gebaeude_wohnungs_register,KML||https://tinyurl.com/yy7ya4g9/FR/2299_bdg_erw.kml" TargetMode="External"/><Relationship Id="rId317" Type="http://schemas.openxmlformats.org/officeDocument/2006/relationships/hyperlink" Target="https://map.geo.admin.ch/?zoom=13&amp;E=2569441.847&amp;N=1160873.356&amp;layers=ch.kantone.cadastralwebmap-farbe,ch.swisstopo.amtliches-strassenverzeichnis,ch.bfs.gebaeude_wohnungs_register,KML||https://tinyurl.com/yy7ya4g9/FR/2145_bdg_erw.kml" TargetMode="External"/><Relationship Id="rId524" Type="http://schemas.openxmlformats.org/officeDocument/2006/relationships/hyperlink" Target="https://map.geo.admin.ch/?zoom=13&amp;E=2570419.906&amp;N=1178791.649&amp;layers=ch.kantone.cadastralwebmap-farbe,ch.swisstopo.amtliches-strassenverzeichnis,ch.bfs.gebaeude_wohnungs_register,KML||https://tinyurl.com/yy7ya4g9/FR/2211_bdg_erw.kml" TargetMode="External"/><Relationship Id="rId731" Type="http://schemas.openxmlformats.org/officeDocument/2006/relationships/hyperlink" Target="https://map.geo.admin.ch/?zoom=13&amp;E=2579935.846&amp;N=1193559.242&amp;layers=ch.kantone.cadastralwebmap-farbe,ch.swisstopo.amtliches-strassenverzeichnis,ch.bfs.gebaeude_wohnungs_register,KML||https://tinyurl.com/yy7ya4g9/FR/2262_bdg_erw.kml" TargetMode="External"/><Relationship Id="rId98" Type="http://schemas.openxmlformats.org/officeDocument/2006/relationships/hyperlink" Target="https://map.geo.admin.ch/?zoom=13&amp;E=2559473.286&amp;N=1170601.855&amp;layers=ch.kantone.cadastralwebmap-farbe,ch.swisstopo.amtliches-strassenverzeichnis,ch.bfs.gebaeude_wohnungs_register,KML||https://tinyurl.com/yy7ya4g9/FR/2096_bdg_erw.kml" TargetMode="External"/><Relationship Id="rId829" Type="http://schemas.openxmlformats.org/officeDocument/2006/relationships/hyperlink" Target="https://map.geo.admin.ch/?zoom=13&amp;E=2578841.933&amp;N=1194668.08&amp;layers=ch.kantone.cadastralwebmap-farbe,ch.swisstopo.amtliches-strassenverzeichnis,ch.bfs.gebaeude_wohnungs_register,KML||https://tinyurl.com/yy7ya4g9/FR/2275_bdg_erw.kml" TargetMode="External"/><Relationship Id="rId1014" Type="http://schemas.openxmlformats.org/officeDocument/2006/relationships/hyperlink" Target="https://map.geo.admin.ch/?zoom=13&amp;E=2585189.121&amp;N=1188918.197&amp;layers=ch.kantone.cadastralwebmap-farbe,ch.swisstopo.amtliches-strassenverzeichnis,ch.bfs.gebaeude_wohnungs_register,KML||https://tinyurl.com/yy7ya4g9/FR/2305_bdg_erw.kml" TargetMode="External"/><Relationship Id="rId25" Type="http://schemas.openxmlformats.org/officeDocument/2006/relationships/hyperlink" Target="https://map.geo.admin.ch/?zoom=13&amp;E=2565304&amp;N=1181586.77&amp;layers=ch.kantone.cadastralwebmap-farbe,ch.swisstopo.amtliches-strassenverzeichnis,ch.bfs.gebaeude_wohnungs_register,KML||https://tinyurl.com/yy7ya4g9/FR/2029_bdg_erw.kml" TargetMode="External"/><Relationship Id="rId174" Type="http://schemas.openxmlformats.org/officeDocument/2006/relationships/hyperlink" Target="https://map.geo.admin.ch/?zoom=13&amp;E=2570854.332&amp;N=1163099.048&amp;layers=ch.kantone.cadastralwebmap-farbe,ch.swisstopo.amtliches-strassenverzeichnis,ch.bfs.gebaeude_wohnungs_register,KML||https://tinyurl.com/yy7ya4g9/FR/2125_bdg_erw.kml" TargetMode="External"/><Relationship Id="rId381" Type="http://schemas.openxmlformats.org/officeDocument/2006/relationships/hyperlink" Target="https://map.geo.admin.ch/?zoom=13&amp;E=2571832.367&amp;N=1156439.17&amp;layers=ch.kantone.cadastralwebmap-farbe,ch.swisstopo.amtliches-strassenverzeichnis,ch.bfs.gebaeude_wohnungs_register,KML||https://tinyurl.com/yy7ya4g9/FR/2162_bdg_erw.kml" TargetMode="External"/><Relationship Id="rId241" Type="http://schemas.openxmlformats.org/officeDocument/2006/relationships/hyperlink" Target="https://map.geo.admin.ch/?zoom=13&amp;E=2574167.627&amp;N=1167619.981&amp;layers=ch.kantone.cadastralwebmap-farbe,ch.swisstopo.amtliches-strassenverzeichnis,ch.bfs.gebaeude_wohnungs_register,KML||https://tinyurl.com/yy7ya4g9/FR/2129_bdg_erw.kml" TargetMode="External"/><Relationship Id="rId479" Type="http://schemas.openxmlformats.org/officeDocument/2006/relationships/hyperlink" Target="https://map.geo.admin.ch/?zoom=13&amp;E=2579979.671&amp;N=1184502.434&amp;layers=ch.kantone.cadastralwebmap-farbe,ch.swisstopo.amtliches-strassenverzeichnis,ch.bfs.gebaeude_wohnungs_register,KML||https://tinyurl.com/yy7ya4g9/FR/2196_bdg_erw.kml" TargetMode="External"/><Relationship Id="rId686" Type="http://schemas.openxmlformats.org/officeDocument/2006/relationships/hyperlink" Target="https://map.geo.admin.ch/?zoom=13&amp;E=2577731.825&amp;N=1191774.857&amp;layers=ch.kantone.cadastralwebmap-farbe,ch.swisstopo.amtliches-strassenverzeichnis,ch.bfs.gebaeude_wohnungs_register,KML||https://tinyurl.com/yy7ya4g9/FR/2262_bdg_erw.kml" TargetMode="External"/><Relationship Id="rId893" Type="http://schemas.openxmlformats.org/officeDocument/2006/relationships/hyperlink" Target="https://map.geo.admin.ch/?zoom=13&amp;E=2581048.333&amp;N=1189083.43&amp;layers=ch.kantone.cadastralwebmap-farbe,ch.swisstopo.amtliches-strassenverzeichnis,ch.bfs.gebaeude_wohnungs_register,KML||https://tinyurl.com/yy7ya4g9/FR/2293_bdg_erw.kml" TargetMode="External"/><Relationship Id="rId339" Type="http://schemas.openxmlformats.org/officeDocument/2006/relationships/hyperlink" Target="https://map.geo.admin.ch/?zoom=13&amp;E=2571080.388&amp;N=1165755.817&amp;layers=ch.kantone.cadastralwebmap-farbe,ch.swisstopo.amtliches-strassenverzeichnis,ch.bfs.gebaeude_wohnungs_register,KML||https://tinyurl.com/yy7ya4g9/FR/2148_bdg_erw.kml" TargetMode="External"/><Relationship Id="rId546" Type="http://schemas.openxmlformats.org/officeDocument/2006/relationships/hyperlink" Target="https://map.geo.admin.ch/?zoom=13&amp;E=2575598.7&amp;N=1183334.551&amp;layers=ch.kantone.cadastralwebmap-farbe,ch.swisstopo.amtliches-strassenverzeichnis,ch.bfs.gebaeude_wohnungs_register,KML||https://tinyurl.com/yy7ya4g9/FR/2228_bdg_erw.kml" TargetMode="External"/><Relationship Id="rId753" Type="http://schemas.openxmlformats.org/officeDocument/2006/relationships/hyperlink" Target="https://map.geo.admin.ch/?zoom=13&amp;E=2581923.621&amp;N=1202817.938&amp;layers=ch.kantone.cadastralwebmap-farbe,ch.swisstopo.amtliches-strassenverzeichnis,ch.bfs.gebaeude_wohnungs_register,KML||https://tinyurl.com/yy7ya4g9/FR/2265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defaultColWidth="10.5" defaultRowHeight="15" x14ac:dyDescent="0.2"/>
  <cols>
    <col min="1" max="1" width="1.875" style="27" customWidth="1"/>
    <col min="2" max="2" width="14.375" style="28" customWidth="1"/>
    <col min="3" max="3" width="34.75" style="27" customWidth="1"/>
    <col min="4" max="4" width="87.875" style="27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4" customFormat="1" x14ac:dyDescent="0.2">
      <c r="B2" s="3" t="s">
        <v>4</v>
      </c>
      <c r="C2" s="3" t="s">
        <v>5</v>
      </c>
      <c r="D2" s="3" t="s">
        <v>6</v>
      </c>
    </row>
    <row r="3" spans="2:4" s="4" customFormat="1" x14ac:dyDescent="0.2">
      <c r="B3" s="5" t="s">
        <v>7</v>
      </c>
      <c r="C3" s="5" t="s">
        <v>8</v>
      </c>
      <c r="D3" s="6" t="s">
        <v>9</v>
      </c>
    </row>
    <row r="4" spans="2:4" s="4" customFormat="1" x14ac:dyDescent="0.2">
      <c r="B4" s="7" t="s">
        <v>10</v>
      </c>
      <c r="C4" s="7" t="s">
        <v>11</v>
      </c>
      <c r="D4" s="8" t="s">
        <v>12</v>
      </c>
    </row>
    <row r="5" spans="2:4" s="4" customFormat="1" x14ac:dyDescent="0.2">
      <c r="B5" s="9" t="s">
        <v>13</v>
      </c>
      <c r="C5" s="9" t="s">
        <v>14</v>
      </c>
      <c r="D5" s="10" t="s">
        <v>15</v>
      </c>
    </row>
    <row r="6" spans="2:4" s="4" customFormat="1" x14ac:dyDescent="0.2">
      <c r="B6" s="11" t="s">
        <v>16</v>
      </c>
      <c r="C6" s="11" t="s">
        <v>17</v>
      </c>
      <c r="D6" s="11" t="s">
        <v>18</v>
      </c>
    </row>
    <row r="7" spans="2:4" s="4" customFormat="1" x14ac:dyDescent="0.2">
      <c r="B7" s="12" t="s">
        <v>19</v>
      </c>
      <c r="C7" s="12" t="s">
        <v>20</v>
      </c>
      <c r="D7" s="12" t="s">
        <v>21</v>
      </c>
    </row>
    <row r="9" spans="2:4" s="2" customFormat="1" ht="18.75" x14ac:dyDescent="0.2">
      <c r="B9" s="13" t="s">
        <v>22</v>
      </c>
      <c r="C9" s="14" t="s">
        <v>2</v>
      </c>
    </row>
    <row r="10" spans="2:4" s="17" customFormat="1" x14ac:dyDescent="0.2">
      <c r="B10" s="15" t="s">
        <v>23</v>
      </c>
      <c r="C10" s="16" t="s">
        <v>24</v>
      </c>
    </row>
    <row r="11" spans="2:4" s="17" customFormat="1" x14ac:dyDescent="0.2">
      <c r="B11" s="15" t="s">
        <v>26</v>
      </c>
      <c r="C11" s="16" t="s">
        <v>27</v>
      </c>
    </row>
    <row r="12" spans="2:4" s="17" customFormat="1" x14ac:dyDescent="0.2">
      <c r="B12" s="15" t="s">
        <v>28</v>
      </c>
      <c r="C12" s="16" t="s">
        <v>29</v>
      </c>
    </row>
    <row r="13" spans="2:4" s="17" customFormat="1" x14ac:dyDescent="0.2">
      <c r="B13" s="15" t="s">
        <v>30</v>
      </c>
      <c r="C13" s="16" t="s">
        <v>31</v>
      </c>
    </row>
    <row r="14" spans="2:4" s="17" customFormat="1" x14ac:dyDescent="0.2">
      <c r="B14" s="15" t="s">
        <v>32</v>
      </c>
      <c r="C14" s="16" t="s">
        <v>33</v>
      </c>
    </row>
    <row r="15" spans="2:4" s="17" customFormat="1" x14ac:dyDescent="0.2">
      <c r="B15" s="15" t="s">
        <v>34</v>
      </c>
      <c r="C15" s="16" t="s">
        <v>35</v>
      </c>
    </row>
    <row r="16" spans="2:4" s="17" customFormat="1" x14ac:dyDescent="0.2">
      <c r="B16" s="15" t="s">
        <v>36</v>
      </c>
      <c r="C16" s="16" t="s">
        <v>37</v>
      </c>
    </row>
    <row r="17" spans="2:3" s="17" customFormat="1" x14ac:dyDescent="0.2">
      <c r="B17" s="15" t="s">
        <v>38</v>
      </c>
      <c r="C17" s="16" t="s">
        <v>39</v>
      </c>
    </row>
    <row r="18" spans="2:3" s="17" customFormat="1" x14ac:dyDescent="0.2">
      <c r="B18" s="15" t="s">
        <v>40</v>
      </c>
      <c r="C18" s="16" t="s">
        <v>41</v>
      </c>
    </row>
    <row r="19" spans="2:3" s="17" customFormat="1" x14ac:dyDescent="0.2">
      <c r="B19" s="18" t="s">
        <v>42</v>
      </c>
      <c r="C19" s="19" t="s">
        <v>43</v>
      </c>
    </row>
    <row r="20" spans="2:3" s="17" customFormat="1" x14ac:dyDescent="0.2">
      <c r="B20" s="15" t="s">
        <v>44</v>
      </c>
      <c r="C20" s="16" t="s">
        <v>45</v>
      </c>
    </row>
    <row r="21" spans="2:3" s="17" customFormat="1" x14ac:dyDescent="0.2">
      <c r="B21" s="15" t="s">
        <v>46</v>
      </c>
      <c r="C21" s="16" t="s">
        <v>47</v>
      </c>
    </row>
    <row r="22" spans="2:3" s="17" customFormat="1" x14ac:dyDescent="0.2">
      <c r="B22" s="15" t="s">
        <v>48</v>
      </c>
      <c r="C22" s="16" t="s">
        <v>49</v>
      </c>
    </row>
    <row r="23" spans="2:3" s="17" customFormat="1" x14ac:dyDescent="0.2">
      <c r="B23" s="15" t="s">
        <v>50</v>
      </c>
      <c r="C23" s="16" t="s">
        <v>51</v>
      </c>
    </row>
    <row r="24" spans="2:3" s="17" customFormat="1" x14ac:dyDescent="0.2">
      <c r="B24" s="15" t="s">
        <v>52</v>
      </c>
      <c r="C24" s="16" t="s">
        <v>53</v>
      </c>
    </row>
    <row r="25" spans="2:3" s="17" customFormat="1" x14ac:dyDescent="0.2">
      <c r="B25" s="20" t="s">
        <v>54</v>
      </c>
      <c r="C25" s="21" t="s">
        <v>55</v>
      </c>
    </row>
    <row r="26" spans="2:3" s="17" customFormat="1" x14ac:dyDescent="0.2">
      <c r="B26" s="15" t="s">
        <v>56</v>
      </c>
      <c r="C26" s="16" t="s">
        <v>57</v>
      </c>
    </row>
    <row r="27" spans="2:3" s="17" customFormat="1" x14ac:dyDescent="0.2">
      <c r="B27" s="15" t="s">
        <v>58</v>
      </c>
      <c r="C27" s="16" t="s">
        <v>59</v>
      </c>
    </row>
    <row r="28" spans="2:3" s="17" customFormat="1" x14ac:dyDescent="0.2">
      <c r="B28" s="15" t="s">
        <v>60</v>
      </c>
      <c r="C28" s="16" t="s">
        <v>61</v>
      </c>
    </row>
    <row r="29" spans="2:3" s="17" customFormat="1" x14ac:dyDescent="0.2">
      <c r="B29" s="15" t="s">
        <v>62</v>
      </c>
      <c r="C29" s="16" t="s">
        <v>41</v>
      </c>
    </row>
    <row r="30" spans="2:3" s="17" customFormat="1" x14ac:dyDescent="0.2">
      <c r="B30" s="15" t="s">
        <v>63</v>
      </c>
      <c r="C30" s="16" t="s">
        <v>64</v>
      </c>
    </row>
    <row r="31" spans="2:3" s="17" customFormat="1" x14ac:dyDescent="0.2">
      <c r="B31" s="22" t="s">
        <v>65</v>
      </c>
      <c r="C31" s="19" t="s">
        <v>66</v>
      </c>
    </row>
    <row r="32" spans="2:3" s="17" customFormat="1" x14ac:dyDescent="0.2">
      <c r="B32" s="22" t="s">
        <v>67</v>
      </c>
      <c r="C32" s="19" t="s">
        <v>68</v>
      </c>
    </row>
    <row r="33" spans="2:3" s="17" customFormat="1" x14ac:dyDescent="0.2">
      <c r="B33" s="23" t="s">
        <v>69</v>
      </c>
      <c r="C33" s="19" t="s">
        <v>70</v>
      </c>
    </row>
    <row r="34" spans="2:3" s="17" customFormat="1" x14ac:dyDescent="0.2">
      <c r="B34" s="15" t="s">
        <v>71</v>
      </c>
      <c r="C34" s="16" t="s">
        <v>72</v>
      </c>
    </row>
    <row r="35" spans="2:3" s="17" customFormat="1" x14ac:dyDescent="0.25">
      <c r="B35" s="24" t="s">
        <v>73</v>
      </c>
      <c r="C35" s="16" t="s">
        <v>74</v>
      </c>
    </row>
    <row r="36" spans="2:3" s="17" customFormat="1" x14ac:dyDescent="0.25">
      <c r="B36" s="24" t="s">
        <v>75</v>
      </c>
      <c r="C36" s="16" t="s">
        <v>76</v>
      </c>
    </row>
    <row r="37" spans="2:3" s="17" customFormat="1" x14ac:dyDescent="0.25">
      <c r="B37" s="24" t="s">
        <v>77</v>
      </c>
      <c r="C37" s="16" t="s">
        <v>78</v>
      </c>
    </row>
    <row r="38" spans="2:3" s="17" customFormat="1" x14ac:dyDescent="0.2">
      <c r="B38" s="25" t="s">
        <v>79</v>
      </c>
      <c r="C38" s="16" t="s">
        <v>80</v>
      </c>
    </row>
    <row r="39" spans="2:3" s="17" customFormat="1" x14ac:dyDescent="0.2">
      <c r="B39" s="25" t="s">
        <v>81</v>
      </c>
      <c r="C39" s="21" t="s">
        <v>82</v>
      </c>
    </row>
    <row r="40" spans="2:3" s="17" customFormat="1" x14ac:dyDescent="0.2">
      <c r="B40" s="25" t="s">
        <v>83</v>
      </c>
      <c r="C40" s="16" t="s">
        <v>84</v>
      </c>
    </row>
    <row r="41" spans="2:3" s="17" customFormat="1" ht="42.75" x14ac:dyDescent="0.2">
      <c r="B41" s="25" t="s">
        <v>85</v>
      </c>
      <c r="C41" s="15" t="s">
        <v>86</v>
      </c>
    </row>
    <row r="42" spans="2:3" s="17" customFormat="1" x14ac:dyDescent="0.2">
      <c r="B42" s="23" t="s">
        <v>25</v>
      </c>
      <c r="C42" s="19" t="s">
        <v>87</v>
      </c>
    </row>
    <row r="43" spans="2:3" s="17" customFormat="1" ht="30" x14ac:dyDescent="0.2">
      <c r="B43" s="23" t="s">
        <v>88</v>
      </c>
      <c r="C43" s="18" t="s">
        <v>89</v>
      </c>
    </row>
    <row r="44" spans="2:3" s="17" customFormat="1" ht="30" x14ac:dyDescent="0.2">
      <c r="B44" s="23" t="s">
        <v>3</v>
      </c>
      <c r="C44" s="18" t="s">
        <v>90</v>
      </c>
    </row>
    <row r="45" spans="2:3" x14ac:dyDescent="0.2">
      <c r="B45" s="26" t="s">
        <v>91</v>
      </c>
      <c r="C45" s="23" t="s">
        <v>92</v>
      </c>
    </row>
    <row r="46" spans="2:3" ht="30" x14ac:dyDescent="0.2">
      <c r="B46" s="26" t="s">
        <v>93</v>
      </c>
      <c r="C46" s="23" t="s">
        <v>94</v>
      </c>
    </row>
    <row r="47" spans="2:3" ht="30" x14ac:dyDescent="0.2">
      <c r="B47" s="26" t="s">
        <v>95</v>
      </c>
      <c r="C47" s="23" t="s">
        <v>96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125" style="29" customWidth="1"/>
    <col min="15" max="15" width="1.125" style="29" customWidth="1"/>
    <col min="16" max="16" width="9.1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2450</v>
      </c>
      <c r="AW1" s="249" t="s">
        <v>97</v>
      </c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1"/>
      <c r="BK1" s="4"/>
    </row>
    <row r="2" spans="1:63" ht="15.75" thickTop="1" x14ac:dyDescent="0.25">
      <c r="AL2" s="31"/>
      <c r="AM2" s="31"/>
      <c r="AN2" s="31"/>
      <c r="AO2" s="31"/>
      <c r="AP2" s="4"/>
      <c r="AQ2" s="31"/>
      <c r="AR2" s="4"/>
      <c r="AS2" s="184"/>
      <c r="AT2" s="184"/>
      <c r="AU2" s="184"/>
      <c r="AV2" s="4"/>
      <c r="AW2" s="185"/>
      <c r="AX2" s="252" t="s">
        <v>98</v>
      </c>
      <c r="AY2" s="252"/>
      <c r="AZ2" s="252"/>
      <c r="BA2" s="252"/>
      <c r="BB2" s="252"/>
      <c r="BC2" s="32"/>
      <c r="BD2" s="33"/>
      <c r="BE2" s="252" t="s">
        <v>99</v>
      </c>
      <c r="BF2" s="252"/>
      <c r="BG2" s="252"/>
      <c r="BH2" s="252"/>
      <c r="BI2" s="252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4"/>
      <c r="AS3" s="186"/>
      <c r="AT3" s="187"/>
      <c r="AU3" s="188"/>
      <c r="AV3" s="4"/>
      <c r="AW3" s="52"/>
      <c r="AX3" s="253"/>
      <c r="AY3" s="253"/>
      <c r="AZ3" s="253"/>
      <c r="BA3" s="253"/>
      <c r="BB3" s="253"/>
      <c r="BC3" s="47"/>
      <c r="BD3" s="48"/>
      <c r="BE3" s="253"/>
      <c r="BF3" s="253"/>
      <c r="BG3" s="253"/>
      <c r="BH3" s="253"/>
      <c r="BI3" s="253"/>
      <c r="BJ3" s="189"/>
      <c r="BK3" s="4"/>
    </row>
    <row r="4" spans="1:63" ht="33.75" customHeight="1" x14ac:dyDescent="0.25">
      <c r="A4" s="49"/>
      <c r="B4" s="254" t="s">
        <v>24</v>
      </c>
      <c r="C4" s="254"/>
      <c r="D4" s="254"/>
      <c r="E4" s="50" t="s">
        <v>100</v>
      </c>
      <c r="F4" s="50" t="s">
        <v>101</v>
      </c>
      <c r="G4" s="51"/>
      <c r="H4" s="52"/>
      <c r="I4" s="255" t="s">
        <v>102</v>
      </c>
      <c r="J4" s="255"/>
      <c r="K4" s="255"/>
      <c r="L4" s="53"/>
      <c r="M4" s="52"/>
      <c r="N4" s="255" t="s">
        <v>103</v>
      </c>
      <c r="O4" s="255"/>
      <c r="P4" s="255"/>
      <c r="Q4" s="53"/>
      <c r="R4" s="52"/>
      <c r="S4" s="255" t="s">
        <v>104</v>
      </c>
      <c r="T4" s="255"/>
      <c r="U4" s="255"/>
      <c r="V4" s="53"/>
      <c r="W4" s="52"/>
      <c r="X4" s="255" t="s">
        <v>105</v>
      </c>
      <c r="Y4" s="255"/>
      <c r="Z4" s="255"/>
      <c r="AA4" s="53"/>
      <c r="AB4" s="54"/>
      <c r="AC4" s="255" t="s">
        <v>106</v>
      </c>
      <c r="AD4" s="255"/>
      <c r="AE4" s="255"/>
      <c r="AF4" s="55"/>
      <c r="AG4" s="54"/>
      <c r="AH4" s="255" t="s">
        <v>107</v>
      </c>
      <c r="AI4" s="255"/>
      <c r="AJ4" s="255"/>
      <c r="AK4" s="55"/>
      <c r="AL4" s="56"/>
      <c r="AM4" s="57"/>
      <c r="AN4" s="256" t="s">
        <v>108</v>
      </c>
      <c r="AO4" s="256"/>
      <c r="AP4" s="256"/>
      <c r="AQ4" s="58"/>
      <c r="AR4" s="59"/>
      <c r="AS4" s="52"/>
      <c r="AT4" s="60" t="s">
        <v>109</v>
      </c>
      <c r="AU4" s="61"/>
      <c r="AV4" s="4"/>
      <c r="AW4" s="52"/>
      <c r="AX4" s="60" t="s">
        <v>110</v>
      </c>
      <c r="AY4" s="257" t="s">
        <v>111</v>
      </c>
      <c r="AZ4" s="257"/>
      <c r="BA4" s="257" t="s">
        <v>112</v>
      </c>
      <c r="BB4" s="257"/>
      <c r="BC4" s="62"/>
      <c r="BD4" s="63"/>
      <c r="BE4" s="60" t="s">
        <v>110</v>
      </c>
      <c r="BF4" s="257" t="s">
        <v>111</v>
      </c>
      <c r="BG4" s="257"/>
      <c r="BH4" s="257" t="s">
        <v>112</v>
      </c>
      <c r="BI4" s="257"/>
      <c r="BJ4" s="189"/>
      <c r="BK4" s="4"/>
    </row>
    <row r="5" spans="1:63" ht="9.75" customHeight="1" x14ac:dyDescent="0.25">
      <c r="A5" s="64"/>
      <c r="B5" s="65"/>
      <c r="C5" s="66"/>
      <c r="D5" s="65"/>
      <c r="E5" s="65"/>
      <c r="F5" s="65"/>
      <c r="G5" s="65"/>
      <c r="H5" s="67"/>
      <c r="I5" s="68"/>
      <c r="J5" s="68"/>
      <c r="K5" s="69"/>
      <c r="L5" s="53"/>
      <c r="M5" s="67"/>
      <c r="N5" s="68"/>
      <c r="O5" s="68"/>
      <c r="P5" s="69"/>
      <c r="Q5" s="53"/>
      <c r="R5" s="67"/>
      <c r="S5" s="68"/>
      <c r="T5" s="68"/>
      <c r="U5" s="69"/>
      <c r="V5" s="53"/>
      <c r="W5" s="67"/>
      <c r="X5" s="68"/>
      <c r="Y5" s="68"/>
      <c r="Z5" s="69"/>
      <c r="AA5" s="53"/>
      <c r="AB5" s="70"/>
      <c r="AC5" s="71"/>
      <c r="AD5" s="71"/>
      <c r="AE5" s="72"/>
      <c r="AF5" s="55"/>
      <c r="AG5" s="70"/>
      <c r="AH5" s="71"/>
      <c r="AI5" s="71"/>
      <c r="AJ5" s="72"/>
      <c r="AK5" s="55"/>
      <c r="AL5" s="56"/>
      <c r="AM5" s="73"/>
      <c r="AN5" s="27"/>
      <c r="AO5" s="74"/>
      <c r="AP5" s="74"/>
      <c r="AQ5" s="58"/>
      <c r="AR5" s="75"/>
      <c r="AS5" s="52"/>
      <c r="AT5" s="4"/>
      <c r="AU5" s="189"/>
      <c r="AV5" s="4"/>
      <c r="AW5" s="52"/>
      <c r="AX5" s="4"/>
      <c r="AY5" s="190"/>
      <c r="AZ5" s="191"/>
      <c r="BA5" s="4"/>
      <c r="BB5" s="4"/>
      <c r="BC5" s="189"/>
      <c r="BD5" s="52"/>
      <c r="BE5" s="4"/>
      <c r="BF5" s="190"/>
      <c r="BG5" s="191"/>
      <c r="BH5" s="4"/>
      <c r="BI5" s="4"/>
      <c r="BJ5" s="189"/>
      <c r="BK5" s="4"/>
    </row>
    <row r="6" spans="1:63" s="27" customFormat="1" ht="15.95" customHeight="1" x14ac:dyDescent="0.2">
      <c r="A6" s="52"/>
      <c r="B6" s="4"/>
      <c r="C6" s="3" t="s">
        <v>113</v>
      </c>
      <c r="D6" s="76" t="s">
        <v>114</v>
      </c>
      <c r="E6" s="3">
        <v>266505</v>
      </c>
      <c r="F6" s="3">
        <v>273186</v>
      </c>
      <c r="G6" s="3"/>
      <c r="H6" s="77"/>
      <c r="I6" s="3">
        <v>4</v>
      </c>
      <c r="J6" s="3"/>
      <c r="K6" s="192">
        <v>1.5E-5</v>
      </c>
      <c r="L6" s="78"/>
      <c r="M6" s="77"/>
      <c r="N6" s="3">
        <v>3</v>
      </c>
      <c r="O6" s="3"/>
      <c r="P6" s="192">
        <v>1.1E-5</v>
      </c>
      <c r="Q6" s="78"/>
      <c r="R6" s="77"/>
      <c r="S6" s="3">
        <v>4</v>
      </c>
      <c r="T6" s="3"/>
      <c r="U6" s="192">
        <v>1.5E-5</v>
      </c>
      <c r="V6" s="78"/>
      <c r="W6" s="77"/>
      <c r="X6" s="3">
        <v>719</v>
      </c>
      <c r="Y6" s="3"/>
      <c r="Z6" s="192">
        <v>2.6319999999999998E-3</v>
      </c>
      <c r="AA6" s="79"/>
      <c r="AB6" s="80"/>
      <c r="AC6" s="81">
        <v>1317</v>
      </c>
      <c r="AD6" s="82"/>
      <c r="AE6" s="83">
        <v>4.9420000000000002E-3</v>
      </c>
      <c r="AF6" s="84"/>
      <c r="AG6" s="85"/>
      <c r="AH6" s="81">
        <v>440</v>
      </c>
      <c r="AI6" s="81"/>
      <c r="AJ6" s="83">
        <v>1.6509999999999999E-3</v>
      </c>
      <c r="AK6" s="86"/>
      <c r="AL6" s="3"/>
      <c r="AM6" s="77"/>
      <c r="AN6" s="87">
        <v>197</v>
      </c>
      <c r="AO6" s="87"/>
      <c r="AP6" s="88">
        <v>1</v>
      </c>
      <c r="AQ6" s="78"/>
      <c r="AR6" s="3"/>
      <c r="AS6" s="77"/>
      <c r="AT6" s="193">
        <v>1263</v>
      </c>
      <c r="AU6" s="194"/>
      <c r="AV6" s="3"/>
      <c r="AW6" s="77"/>
      <c r="AX6" s="193">
        <v>104898</v>
      </c>
      <c r="AY6" s="193">
        <v>101345</v>
      </c>
      <c r="AZ6" s="89">
        <v>0.96612900150622505</v>
      </c>
      <c r="BA6" s="193">
        <v>99567</v>
      </c>
      <c r="BB6" s="195">
        <v>0.94917920265400679</v>
      </c>
      <c r="BC6" s="196"/>
      <c r="BD6" s="197"/>
      <c r="BE6" s="193">
        <v>49764</v>
      </c>
      <c r="BF6" s="193">
        <v>47013</v>
      </c>
      <c r="BG6" s="195">
        <v>0.9447190740294189</v>
      </c>
      <c r="BH6" s="193">
        <v>46664</v>
      </c>
      <c r="BI6" s="195">
        <v>0.93770597218873086</v>
      </c>
      <c r="BJ6" s="189"/>
      <c r="BK6" s="4"/>
    </row>
    <row r="7" spans="1:63" s="27" customFormat="1" ht="15.95" customHeight="1" x14ac:dyDescent="0.2">
      <c r="A7" s="52"/>
      <c r="B7" s="4"/>
      <c r="C7" s="31" t="s">
        <v>115</v>
      </c>
      <c r="D7" s="90" t="s">
        <v>116</v>
      </c>
      <c r="E7" s="31">
        <v>9609</v>
      </c>
      <c r="F7" s="31">
        <v>9770</v>
      </c>
      <c r="G7" s="198"/>
      <c r="H7" s="49"/>
      <c r="I7" s="31">
        <v>0</v>
      </c>
      <c r="J7" s="31"/>
      <c r="K7" s="192">
        <v>0</v>
      </c>
      <c r="L7" s="79"/>
      <c r="M7" s="49"/>
      <c r="N7" s="31">
        <v>0</v>
      </c>
      <c r="O7" s="31"/>
      <c r="P7" s="192">
        <v>0</v>
      </c>
      <c r="Q7" s="79"/>
      <c r="R7" s="49"/>
      <c r="S7" s="31">
        <v>0</v>
      </c>
      <c r="T7" s="31"/>
      <c r="U7" s="192">
        <v>0</v>
      </c>
      <c r="V7" s="79"/>
      <c r="W7" s="49"/>
      <c r="X7" s="31">
        <v>0</v>
      </c>
      <c r="Y7" s="31"/>
      <c r="Z7" s="192">
        <v>0</v>
      </c>
      <c r="AA7" s="79"/>
      <c r="AB7" s="91"/>
      <c r="AC7" s="92">
        <v>2</v>
      </c>
      <c r="AD7" s="93"/>
      <c r="AE7" s="83">
        <v>2.0799999999999999E-4</v>
      </c>
      <c r="AF7" s="94"/>
      <c r="AG7" s="95"/>
      <c r="AH7" s="92">
        <v>0</v>
      </c>
      <c r="AI7" s="96"/>
      <c r="AJ7" s="83">
        <v>0</v>
      </c>
      <c r="AK7" s="97"/>
      <c r="AL7" s="31"/>
      <c r="AM7" s="49"/>
      <c r="AN7" s="98">
        <v>5</v>
      </c>
      <c r="AO7" s="98"/>
      <c r="AP7" s="99">
        <v>1</v>
      </c>
      <c r="AQ7" s="79"/>
      <c r="AR7" s="4"/>
      <c r="AS7" s="52"/>
      <c r="AT7" s="199">
        <v>3</v>
      </c>
      <c r="AU7" s="200"/>
      <c r="AV7" s="4"/>
      <c r="AW7" s="52"/>
      <c r="AX7" s="199">
        <v>3942</v>
      </c>
      <c r="AY7" s="199">
        <v>3939</v>
      </c>
      <c r="AZ7" s="100">
        <v>0.99923896499238962</v>
      </c>
      <c r="BA7" s="199">
        <v>3820</v>
      </c>
      <c r="BB7" s="201">
        <v>0.96905124302384571</v>
      </c>
      <c r="BC7" s="202"/>
      <c r="BD7" s="203"/>
      <c r="BE7" s="199">
        <v>2723</v>
      </c>
      <c r="BF7" s="199">
        <v>2722</v>
      </c>
      <c r="BG7" s="201">
        <v>0.99963275798751372</v>
      </c>
      <c r="BH7" s="199">
        <v>2676</v>
      </c>
      <c r="BI7" s="201">
        <v>0.9827396254131473</v>
      </c>
      <c r="BJ7" s="189"/>
      <c r="BK7" s="4"/>
    </row>
    <row r="8" spans="1:63" s="27" customFormat="1" ht="15.95" customHeight="1" x14ac:dyDescent="0.2">
      <c r="A8" s="52"/>
      <c r="B8" s="4"/>
      <c r="C8" s="3" t="s">
        <v>117</v>
      </c>
      <c r="D8" s="76" t="s">
        <v>118</v>
      </c>
      <c r="E8" s="3">
        <v>27809</v>
      </c>
      <c r="F8" s="3">
        <v>28182</v>
      </c>
      <c r="G8" s="195"/>
      <c r="H8" s="77"/>
      <c r="I8" s="3">
        <v>0</v>
      </c>
      <c r="J8" s="3"/>
      <c r="K8" s="192">
        <v>0</v>
      </c>
      <c r="L8" s="78"/>
      <c r="M8" s="77"/>
      <c r="N8" s="3">
        <v>0</v>
      </c>
      <c r="O8" s="3"/>
      <c r="P8" s="192">
        <v>0</v>
      </c>
      <c r="Q8" s="78"/>
      <c r="R8" s="77"/>
      <c r="S8" s="3">
        <v>3</v>
      </c>
      <c r="T8" s="3"/>
      <c r="U8" s="192">
        <v>1.06E-4</v>
      </c>
      <c r="V8" s="78"/>
      <c r="W8" s="77"/>
      <c r="X8" s="3">
        <v>20</v>
      </c>
      <c r="Y8" s="3"/>
      <c r="Z8" s="192">
        <v>7.1000000000000002E-4</v>
      </c>
      <c r="AA8" s="78"/>
      <c r="AB8" s="101"/>
      <c r="AC8" s="102">
        <v>98</v>
      </c>
      <c r="AD8" s="103"/>
      <c r="AE8" s="104">
        <v>3.5239999999999998E-3</v>
      </c>
      <c r="AF8" s="105"/>
      <c r="AG8" s="106"/>
      <c r="AH8" s="102">
        <v>40</v>
      </c>
      <c r="AI8" s="107"/>
      <c r="AJ8" s="104">
        <v>1.438E-3</v>
      </c>
      <c r="AK8" s="108"/>
      <c r="AL8" s="3"/>
      <c r="AM8" s="77"/>
      <c r="AN8" s="87">
        <v>20</v>
      </c>
      <c r="AO8" s="87"/>
      <c r="AP8" s="88">
        <v>1</v>
      </c>
      <c r="AQ8" s="78"/>
      <c r="AR8" s="3"/>
      <c r="AS8" s="77"/>
      <c r="AT8" s="193">
        <v>8</v>
      </c>
      <c r="AU8" s="194"/>
      <c r="AV8" s="3"/>
      <c r="AW8" s="77"/>
      <c r="AX8" s="193">
        <v>11052</v>
      </c>
      <c r="AY8" s="193">
        <v>10642</v>
      </c>
      <c r="AZ8" s="89">
        <v>0.9629026420557365</v>
      </c>
      <c r="BA8" s="193">
        <v>9280</v>
      </c>
      <c r="BB8" s="195">
        <v>0.83966702859211007</v>
      </c>
      <c r="BC8" s="196"/>
      <c r="BD8" s="197"/>
      <c r="BE8" s="193">
        <v>6344</v>
      </c>
      <c r="BF8" s="193">
        <v>6042</v>
      </c>
      <c r="BG8" s="195">
        <v>0.9523959646910467</v>
      </c>
      <c r="BH8" s="193">
        <v>5333</v>
      </c>
      <c r="BI8" s="195">
        <v>0.84063682219419922</v>
      </c>
      <c r="BJ8" s="189"/>
      <c r="BK8" s="4"/>
    </row>
    <row r="9" spans="1:63" s="27" customFormat="1" ht="15.95" customHeight="1" x14ac:dyDescent="0.2">
      <c r="A9" s="52"/>
      <c r="B9" s="4"/>
      <c r="C9" s="31" t="s">
        <v>119</v>
      </c>
      <c r="D9" s="90" t="s">
        <v>120</v>
      </c>
      <c r="E9" s="31">
        <v>457707</v>
      </c>
      <c r="F9" s="31">
        <v>463061</v>
      </c>
      <c r="G9" s="198"/>
      <c r="H9" s="49"/>
      <c r="I9" s="31">
        <v>0</v>
      </c>
      <c r="J9" s="31"/>
      <c r="K9" s="192">
        <v>0</v>
      </c>
      <c r="L9" s="109"/>
      <c r="M9" s="49"/>
      <c r="N9" s="31">
        <v>1</v>
      </c>
      <c r="O9" s="31"/>
      <c r="P9" s="192">
        <v>1.9999999999999999E-6</v>
      </c>
      <c r="Q9" s="109"/>
      <c r="R9" s="49"/>
      <c r="S9" s="31">
        <v>99</v>
      </c>
      <c r="T9" s="31"/>
      <c r="U9" s="192">
        <v>2.14E-4</v>
      </c>
      <c r="V9" s="109"/>
      <c r="W9" s="49"/>
      <c r="X9" s="31">
        <v>119</v>
      </c>
      <c r="Y9" s="31"/>
      <c r="Z9" s="192">
        <v>2.5700000000000001E-4</v>
      </c>
      <c r="AA9" s="109"/>
      <c r="AB9" s="91"/>
      <c r="AC9" s="92">
        <v>1180</v>
      </c>
      <c r="AD9" s="93"/>
      <c r="AE9" s="83">
        <v>2.578E-3</v>
      </c>
      <c r="AF9" s="110"/>
      <c r="AG9" s="95"/>
      <c r="AH9" s="92">
        <v>337</v>
      </c>
      <c r="AI9" s="96"/>
      <c r="AJ9" s="83">
        <v>7.36E-4</v>
      </c>
      <c r="AK9" s="110"/>
      <c r="AL9" s="111"/>
      <c r="AM9" s="49"/>
      <c r="AN9" s="98">
        <v>335</v>
      </c>
      <c r="AO9" s="98"/>
      <c r="AP9" s="99">
        <v>1</v>
      </c>
      <c r="AQ9" s="109"/>
      <c r="AR9" s="4"/>
      <c r="AS9" s="52"/>
      <c r="AT9" s="199">
        <v>1043</v>
      </c>
      <c r="AU9" s="200"/>
      <c r="AV9" s="4"/>
      <c r="AW9" s="52"/>
      <c r="AX9" s="199">
        <v>190812</v>
      </c>
      <c r="AY9" s="199">
        <v>161124</v>
      </c>
      <c r="AZ9" s="100">
        <v>0.84441230111313759</v>
      </c>
      <c r="BA9" s="199">
        <v>148062</v>
      </c>
      <c r="BB9" s="201">
        <v>0.77595748695050626</v>
      </c>
      <c r="BC9" s="202"/>
      <c r="BD9" s="203"/>
      <c r="BE9" s="199">
        <v>109356</v>
      </c>
      <c r="BF9" s="199">
        <v>103367</v>
      </c>
      <c r="BG9" s="201">
        <v>0.94523391492007758</v>
      </c>
      <c r="BH9" s="199">
        <v>97205</v>
      </c>
      <c r="BI9" s="201">
        <v>0.88888584074033428</v>
      </c>
      <c r="BJ9" s="189"/>
      <c r="BK9" s="4"/>
    </row>
    <row r="10" spans="1:63" s="27" customFormat="1" ht="15.95" customHeight="1" x14ac:dyDescent="0.2">
      <c r="A10" s="52"/>
      <c r="B10" s="4"/>
      <c r="C10" s="3" t="s">
        <v>121</v>
      </c>
      <c r="D10" s="76" t="s">
        <v>122</v>
      </c>
      <c r="E10" s="3">
        <v>115258</v>
      </c>
      <c r="F10" s="3">
        <v>122181</v>
      </c>
      <c r="G10" s="3"/>
      <c r="H10" s="77"/>
      <c r="I10" s="3">
        <v>0</v>
      </c>
      <c r="J10" s="3"/>
      <c r="K10" s="192">
        <v>0</v>
      </c>
      <c r="L10" s="78"/>
      <c r="M10" s="77"/>
      <c r="N10" s="3">
        <v>0</v>
      </c>
      <c r="O10" s="3"/>
      <c r="P10" s="192">
        <v>0</v>
      </c>
      <c r="Q10" s="78"/>
      <c r="R10" s="77"/>
      <c r="S10" s="3">
        <v>1</v>
      </c>
      <c r="T10" s="3"/>
      <c r="U10" s="192">
        <v>7.9999999999999996E-6</v>
      </c>
      <c r="V10" s="78"/>
      <c r="W10" s="77"/>
      <c r="X10" s="3">
        <v>22</v>
      </c>
      <c r="Y10" s="3"/>
      <c r="Z10" s="192">
        <v>1.8000000000000001E-4</v>
      </c>
      <c r="AA10" s="79"/>
      <c r="AB10" s="80"/>
      <c r="AC10" s="81">
        <v>454</v>
      </c>
      <c r="AD10" s="82"/>
      <c r="AE10" s="83">
        <v>3.9389999999999998E-3</v>
      </c>
      <c r="AF10" s="84"/>
      <c r="AG10" s="85"/>
      <c r="AH10" s="81">
        <v>88</v>
      </c>
      <c r="AI10" s="81"/>
      <c r="AJ10" s="83">
        <v>7.6400000000000003E-4</v>
      </c>
      <c r="AK10" s="86"/>
      <c r="AL10" s="3"/>
      <c r="AM10" s="77"/>
      <c r="AN10" s="87">
        <v>86</v>
      </c>
      <c r="AO10" s="87"/>
      <c r="AP10" s="88">
        <v>1</v>
      </c>
      <c r="AQ10" s="78"/>
      <c r="AR10" s="3"/>
      <c r="AS10" s="77"/>
      <c r="AT10" s="193">
        <v>7</v>
      </c>
      <c r="AU10" s="194"/>
      <c r="AV10" s="3"/>
      <c r="AW10" s="77"/>
      <c r="AX10" s="193">
        <v>36285</v>
      </c>
      <c r="AY10" s="193">
        <v>36285</v>
      </c>
      <c r="AZ10" s="89">
        <v>1</v>
      </c>
      <c r="BA10" s="193">
        <v>28944</v>
      </c>
      <c r="BB10" s="195">
        <v>0.79768499379909052</v>
      </c>
      <c r="BC10" s="196"/>
      <c r="BD10" s="197"/>
      <c r="BE10" s="193">
        <v>15475</v>
      </c>
      <c r="BF10" s="193">
        <v>15475</v>
      </c>
      <c r="BG10" s="195">
        <v>1</v>
      </c>
      <c r="BH10" s="193">
        <v>14041</v>
      </c>
      <c r="BI10" s="195">
        <v>0.90733441033925688</v>
      </c>
      <c r="BJ10" s="189"/>
      <c r="BK10" s="4"/>
    </row>
    <row r="11" spans="1:63" s="27" customFormat="1" ht="15.95" customHeight="1" x14ac:dyDescent="0.2">
      <c r="A11" s="52"/>
      <c r="B11" s="4"/>
      <c r="C11" s="31" t="s">
        <v>123</v>
      </c>
      <c r="D11" s="90" t="s">
        <v>124</v>
      </c>
      <c r="E11" s="31">
        <v>30463</v>
      </c>
      <c r="F11" s="31">
        <v>32131</v>
      </c>
      <c r="G11" s="31"/>
      <c r="H11" s="49"/>
      <c r="I11" s="31">
        <v>0</v>
      </c>
      <c r="J11" s="31"/>
      <c r="K11" s="204">
        <v>0</v>
      </c>
      <c r="L11" s="79"/>
      <c r="M11" s="49"/>
      <c r="N11" s="31">
        <v>0</v>
      </c>
      <c r="O11" s="31"/>
      <c r="P11" s="204">
        <v>0</v>
      </c>
      <c r="Q11" s="79"/>
      <c r="R11" s="49"/>
      <c r="S11" s="31">
        <v>0</v>
      </c>
      <c r="T11" s="31"/>
      <c r="U11" s="204">
        <v>0</v>
      </c>
      <c r="V11" s="79"/>
      <c r="W11" s="49"/>
      <c r="X11" s="31">
        <v>0</v>
      </c>
      <c r="Y11" s="31"/>
      <c r="Z11" s="204">
        <v>0</v>
      </c>
      <c r="AA11" s="79"/>
      <c r="AB11" s="91"/>
      <c r="AC11" s="96">
        <v>3</v>
      </c>
      <c r="AD11" s="93"/>
      <c r="AE11" s="112">
        <v>9.7999999999999997E-5</v>
      </c>
      <c r="AF11" s="94"/>
      <c r="AG11" s="95"/>
      <c r="AH11" s="96">
        <v>2</v>
      </c>
      <c r="AI11" s="96"/>
      <c r="AJ11" s="112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79"/>
      <c r="AR11" s="31"/>
      <c r="AS11" s="49"/>
      <c r="AT11" s="205">
        <v>1</v>
      </c>
      <c r="AU11" s="206"/>
      <c r="AV11" s="31"/>
      <c r="AW11" s="49"/>
      <c r="AX11" s="205">
        <v>6201</v>
      </c>
      <c r="AY11" s="205">
        <v>6201</v>
      </c>
      <c r="AZ11" s="100">
        <v>1</v>
      </c>
      <c r="BA11" s="205">
        <v>6197</v>
      </c>
      <c r="BB11" s="198">
        <v>0.99935494275116921</v>
      </c>
      <c r="BC11" s="207"/>
      <c r="BD11" s="208"/>
      <c r="BE11" s="205">
        <v>3966</v>
      </c>
      <c r="BF11" s="205">
        <v>3966</v>
      </c>
      <c r="BG11" s="198">
        <v>1</v>
      </c>
      <c r="BH11" s="199">
        <v>3964</v>
      </c>
      <c r="BI11" s="201">
        <v>0.99949571356530509</v>
      </c>
      <c r="BJ11" s="189"/>
      <c r="BK11" s="4"/>
    </row>
    <row r="12" spans="1:63" s="27" customFormat="1" ht="15.95" customHeight="1" x14ac:dyDescent="0.2">
      <c r="A12" s="52"/>
      <c r="B12" s="4"/>
      <c r="C12" s="3" t="s">
        <v>125</v>
      </c>
      <c r="D12" s="76" t="s">
        <v>126</v>
      </c>
      <c r="E12" s="3">
        <v>149502</v>
      </c>
      <c r="F12" s="3">
        <v>151524</v>
      </c>
      <c r="G12" s="195"/>
      <c r="H12" s="77"/>
      <c r="I12" s="3">
        <v>0</v>
      </c>
      <c r="J12" s="3"/>
      <c r="K12" s="192">
        <v>0</v>
      </c>
      <c r="L12" s="78"/>
      <c r="M12" s="77"/>
      <c r="N12" s="3">
        <v>0</v>
      </c>
      <c r="O12" s="3"/>
      <c r="P12" s="192">
        <v>0</v>
      </c>
      <c r="Q12" s="78"/>
      <c r="R12" s="77"/>
      <c r="S12" s="3">
        <v>1</v>
      </c>
      <c r="T12" s="3"/>
      <c r="U12" s="192">
        <v>6.9999999999999999E-6</v>
      </c>
      <c r="V12" s="78"/>
      <c r="W12" s="77"/>
      <c r="X12" s="3">
        <v>1</v>
      </c>
      <c r="Y12" s="3"/>
      <c r="Z12" s="192">
        <v>6.9999999999999999E-6</v>
      </c>
      <c r="AA12" s="78"/>
      <c r="AB12" s="101"/>
      <c r="AC12" s="107">
        <v>2087</v>
      </c>
      <c r="AD12" s="103"/>
      <c r="AE12" s="104">
        <v>1.396E-2</v>
      </c>
      <c r="AF12" s="105"/>
      <c r="AG12" s="106"/>
      <c r="AH12" s="107">
        <v>1139</v>
      </c>
      <c r="AI12" s="107"/>
      <c r="AJ12" s="104">
        <v>7.6189999999999999E-3</v>
      </c>
      <c r="AK12" s="108"/>
      <c r="AL12" s="3"/>
      <c r="AM12" s="77"/>
      <c r="AN12" s="87">
        <v>127</v>
      </c>
      <c r="AO12" s="87"/>
      <c r="AP12" s="88">
        <v>1</v>
      </c>
      <c r="AQ12" s="78"/>
      <c r="AR12" s="3"/>
      <c r="AS12" s="77"/>
      <c r="AT12" s="193">
        <v>2480</v>
      </c>
      <c r="AU12" s="194"/>
      <c r="AV12" s="3"/>
      <c r="AW12" s="77"/>
      <c r="AX12" s="193">
        <v>64630</v>
      </c>
      <c r="AY12" s="193">
        <v>62381</v>
      </c>
      <c r="AZ12" s="89">
        <v>0.9652019186136469</v>
      </c>
      <c r="BA12" s="193">
        <v>45729</v>
      </c>
      <c r="BB12" s="195">
        <v>0.70755067306204544</v>
      </c>
      <c r="BC12" s="196"/>
      <c r="BD12" s="197"/>
      <c r="BE12" s="193">
        <v>30961</v>
      </c>
      <c r="BF12" s="193">
        <v>28969</v>
      </c>
      <c r="BG12" s="195">
        <v>0.93566099286198767</v>
      </c>
      <c r="BH12" s="193">
        <v>23630</v>
      </c>
      <c r="BI12" s="195">
        <v>0.76321824230483515</v>
      </c>
      <c r="BJ12" s="189"/>
      <c r="BK12" s="4"/>
    </row>
    <row r="13" spans="1:63" s="27" customFormat="1" ht="15.95" customHeight="1" x14ac:dyDescent="0.2">
      <c r="A13" s="52"/>
      <c r="B13" s="4"/>
      <c r="C13" s="31" t="s">
        <v>127</v>
      </c>
      <c r="D13" s="90" t="s">
        <v>128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4">
        <v>0</v>
      </c>
      <c r="L13" s="79"/>
      <c r="M13" s="49"/>
      <c r="N13" s="31">
        <v>0</v>
      </c>
      <c r="O13" s="31"/>
      <c r="P13" s="204">
        <v>0</v>
      </c>
      <c r="Q13" s="79"/>
      <c r="R13" s="49"/>
      <c r="S13" s="31">
        <v>1</v>
      </c>
      <c r="T13" s="31"/>
      <c r="U13" s="204">
        <v>1.5E-5</v>
      </c>
      <c r="V13" s="79"/>
      <c r="W13" s="49"/>
      <c r="X13" s="31">
        <v>1349</v>
      </c>
      <c r="Y13" s="31"/>
      <c r="Z13" s="204">
        <v>1.9883999999999999E-2</v>
      </c>
      <c r="AA13" s="79"/>
      <c r="AB13" s="91"/>
      <c r="AC13" s="96">
        <v>273</v>
      </c>
      <c r="AD13" s="93"/>
      <c r="AE13" s="112">
        <v>4.2389999999999997E-3</v>
      </c>
      <c r="AF13" s="94"/>
      <c r="AG13" s="95"/>
      <c r="AH13" s="96">
        <v>23</v>
      </c>
      <c r="AI13" s="96"/>
      <c r="AJ13" s="112">
        <v>3.57E-4</v>
      </c>
      <c r="AK13" s="97"/>
      <c r="AL13" s="31"/>
      <c r="AM13" s="49"/>
      <c r="AN13" s="98">
        <v>0</v>
      </c>
      <c r="AO13" s="98"/>
      <c r="AP13" s="99">
        <v>0</v>
      </c>
      <c r="AQ13" s="79"/>
      <c r="AR13" s="31"/>
      <c r="AS13" s="49"/>
      <c r="AT13" s="205">
        <v>28623</v>
      </c>
      <c r="AU13" s="206"/>
      <c r="AV13" s="31"/>
      <c r="AW13" s="49"/>
      <c r="AX13" s="205">
        <v>19189</v>
      </c>
      <c r="AY13" s="205">
        <v>19087</v>
      </c>
      <c r="AZ13" s="100">
        <v>0.99468445463546828</v>
      </c>
      <c r="BA13" s="205">
        <v>17672</v>
      </c>
      <c r="BB13" s="198">
        <v>0.92094429100005215</v>
      </c>
      <c r="BC13" s="207"/>
      <c r="BD13" s="208"/>
      <c r="BE13" s="205">
        <v>12748</v>
      </c>
      <c r="BF13" s="205">
        <v>12660</v>
      </c>
      <c r="BG13" s="198">
        <v>0.99309695638531537</v>
      </c>
      <c r="BH13" s="199">
        <v>11831</v>
      </c>
      <c r="BI13" s="201">
        <v>0.92806714778788835</v>
      </c>
      <c r="BJ13" s="189"/>
      <c r="BK13" s="4"/>
    </row>
    <row r="14" spans="1:63" s="27" customFormat="1" ht="15.95" customHeight="1" x14ac:dyDescent="0.2">
      <c r="A14" s="52"/>
      <c r="B14" s="4"/>
      <c r="C14" s="3" t="s">
        <v>129</v>
      </c>
      <c r="D14" s="76" t="s">
        <v>130</v>
      </c>
      <c r="E14" s="3">
        <v>26792</v>
      </c>
      <c r="F14" s="3">
        <v>27582</v>
      </c>
      <c r="G14" s="195"/>
      <c r="H14" s="77"/>
      <c r="I14" s="3">
        <v>0</v>
      </c>
      <c r="J14" s="3"/>
      <c r="K14" s="192">
        <v>0</v>
      </c>
      <c r="L14" s="78"/>
      <c r="M14" s="77"/>
      <c r="N14" s="3">
        <v>0</v>
      </c>
      <c r="O14" s="3"/>
      <c r="P14" s="192">
        <v>0</v>
      </c>
      <c r="Q14" s="78"/>
      <c r="R14" s="77"/>
      <c r="S14" s="3">
        <v>8</v>
      </c>
      <c r="T14" s="3"/>
      <c r="U14" s="192">
        <v>2.9E-4</v>
      </c>
      <c r="V14" s="78"/>
      <c r="W14" s="77"/>
      <c r="X14" s="3">
        <v>29</v>
      </c>
      <c r="Y14" s="3"/>
      <c r="Z14" s="192">
        <v>1.0510000000000001E-3</v>
      </c>
      <c r="AA14" s="78"/>
      <c r="AB14" s="101"/>
      <c r="AC14" s="107">
        <v>112</v>
      </c>
      <c r="AD14" s="103"/>
      <c r="AE14" s="104">
        <v>4.1799999999999997E-3</v>
      </c>
      <c r="AF14" s="105"/>
      <c r="AG14" s="106"/>
      <c r="AH14" s="107">
        <v>103</v>
      </c>
      <c r="AI14" s="107"/>
      <c r="AJ14" s="104">
        <v>3.8440000000000002E-3</v>
      </c>
      <c r="AK14" s="108"/>
      <c r="AL14" s="3"/>
      <c r="AM14" s="77"/>
      <c r="AN14" s="87">
        <v>3</v>
      </c>
      <c r="AO14" s="87"/>
      <c r="AP14" s="88">
        <v>1</v>
      </c>
      <c r="AQ14" s="78"/>
      <c r="AR14" s="3"/>
      <c r="AS14" s="77"/>
      <c r="AT14" s="193">
        <v>8</v>
      </c>
      <c r="AU14" s="194"/>
      <c r="AV14" s="3"/>
      <c r="AW14" s="77"/>
      <c r="AX14" s="193">
        <v>12317</v>
      </c>
      <c r="AY14" s="193">
        <v>9702</v>
      </c>
      <c r="AZ14" s="89">
        <v>0.78769180807014694</v>
      </c>
      <c r="BA14" s="193">
        <v>9106</v>
      </c>
      <c r="BB14" s="195">
        <v>0.73930340180238696</v>
      </c>
      <c r="BC14" s="196"/>
      <c r="BD14" s="197"/>
      <c r="BE14" s="193">
        <v>7100</v>
      </c>
      <c r="BF14" s="193">
        <v>6460</v>
      </c>
      <c r="BG14" s="195">
        <v>0.90985915492957747</v>
      </c>
      <c r="BH14" s="193">
        <v>6052</v>
      </c>
      <c r="BI14" s="195">
        <v>0.85239436619718312</v>
      </c>
      <c r="BJ14" s="189"/>
      <c r="BK14" s="4"/>
    </row>
    <row r="15" spans="1:63" s="27" customFormat="1" ht="15.95" customHeight="1" x14ac:dyDescent="0.2">
      <c r="A15" s="52"/>
      <c r="B15" s="4"/>
      <c r="C15" s="31" t="s">
        <v>131</v>
      </c>
      <c r="D15" s="90" t="s">
        <v>132</v>
      </c>
      <c r="E15" s="31">
        <v>115803</v>
      </c>
      <c r="F15" s="31">
        <v>122798</v>
      </c>
      <c r="G15" s="198"/>
      <c r="H15" s="49"/>
      <c r="I15" s="31">
        <v>0</v>
      </c>
      <c r="J15" s="31"/>
      <c r="K15" s="192">
        <v>0</v>
      </c>
      <c r="L15" s="79"/>
      <c r="M15" s="49"/>
      <c r="N15" s="31">
        <v>0</v>
      </c>
      <c r="O15" s="31"/>
      <c r="P15" s="192">
        <v>0</v>
      </c>
      <c r="Q15" s="79"/>
      <c r="R15" s="49"/>
      <c r="S15" s="31">
        <v>59</v>
      </c>
      <c r="T15" s="31"/>
      <c r="U15" s="192">
        <v>4.8000000000000001E-4</v>
      </c>
      <c r="V15" s="79"/>
      <c r="W15" s="49"/>
      <c r="X15" s="31">
        <v>94</v>
      </c>
      <c r="Y15" s="31"/>
      <c r="Z15" s="192">
        <v>7.6499999999999995E-4</v>
      </c>
      <c r="AA15" s="79"/>
      <c r="AB15" s="91"/>
      <c r="AC15" s="96">
        <v>681</v>
      </c>
      <c r="AD15" s="93"/>
      <c r="AE15" s="83">
        <v>5.8809999999999999E-3</v>
      </c>
      <c r="AF15" s="94"/>
      <c r="AG15" s="95"/>
      <c r="AH15" s="96">
        <v>450</v>
      </c>
      <c r="AI15" s="96"/>
      <c r="AJ15" s="83">
        <v>3.8860000000000001E-3</v>
      </c>
      <c r="AK15" s="97"/>
      <c r="AL15" s="31"/>
      <c r="AM15" s="49"/>
      <c r="AN15" s="98">
        <v>43</v>
      </c>
      <c r="AO15" s="98"/>
      <c r="AP15" s="99">
        <v>0.42574257425742573</v>
      </c>
      <c r="AQ15" s="79"/>
      <c r="AR15" s="4"/>
      <c r="AS15" s="52"/>
      <c r="AT15" s="199">
        <v>31587</v>
      </c>
      <c r="AU15" s="200"/>
      <c r="AV15" s="4"/>
      <c r="AW15" s="52"/>
      <c r="AX15" s="199">
        <v>38413</v>
      </c>
      <c r="AY15" s="199">
        <v>36156</v>
      </c>
      <c r="AZ15" s="100">
        <v>0.94124384973836983</v>
      </c>
      <c r="BA15" s="199">
        <v>31940</v>
      </c>
      <c r="BB15" s="201">
        <v>0.83148933954650772</v>
      </c>
      <c r="BC15" s="202"/>
      <c r="BD15" s="203"/>
      <c r="BE15" s="199">
        <v>25361</v>
      </c>
      <c r="BF15" s="199">
        <v>23675</v>
      </c>
      <c r="BG15" s="201">
        <v>0.93351997160995226</v>
      </c>
      <c r="BH15" s="199">
        <v>20845</v>
      </c>
      <c r="BI15" s="201">
        <v>0.82193131185678803</v>
      </c>
      <c r="BJ15" s="189"/>
      <c r="BK15" s="4"/>
    </row>
    <row r="16" spans="1:63" s="27" customFormat="1" ht="15.95" customHeight="1" x14ac:dyDescent="0.2">
      <c r="A16" s="52"/>
      <c r="B16" s="4"/>
      <c r="C16" s="3" t="s">
        <v>133</v>
      </c>
      <c r="D16" s="76" t="s">
        <v>134</v>
      </c>
      <c r="E16" s="3">
        <v>47116</v>
      </c>
      <c r="F16" s="3">
        <v>47377</v>
      </c>
      <c r="G16" s="195"/>
      <c r="H16" s="77"/>
      <c r="I16" s="3">
        <v>0</v>
      </c>
      <c r="J16" s="3"/>
      <c r="K16" s="192">
        <v>0</v>
      </c>
      <c r="L16" s="78"/>
      <c r="M16" s="77"/>
      <c r="N16" s="3">
        <v>0</v>
      </c>
      <c r="O16" s="3"/>
      <c r="P16" s="192">
        <v>0</v>
      </c>
      <c r="Q16" s="78"/>
      <c r="R16" s="77"/>
      <c r="S16" s="3">
        <v>2</v>
      </c>
      <c r="T16" s="3"/>
      <c r="U16" s="192">
        <v>4.1999999999999998E-5</v>
      </c>
      <c r="V16" s="78"/>
      <c r="W16" s="77"/>
      <c r="X16" s="3">
        <v>0</v>
      </c>
      <c r="Y16" s="3"/>
      <c r="Z16" s="192">
        <v>0</v>
      </c>
      <c r="AA16" s="78"/>
      <c r="AB16" s="101"/>
      <c r="AC16" s="107">
        <v>223</v>
      </c>
      <c r="AD16" s="103"/>
      <c r="AE16" s="104">
        <v>4.7330000000000002E-3</v>
      </c>
      <c r="AF16" s="105"/>
      <c r="AG16" s="106"/>
      <c r="AH16" s="107">
        <v>26</v>
      </c>
      <c r="AI16" s="107"/>
      <c r="AJ16" s="104">
        <v>5.5199999999999997E-4</v>
      </c>
      <c r="AK16" s="108"/>
      <c r="AL16" s="3"/>
      <c r="AM16" s="77"/>
      <c r="AN16" s="87">
        <v>50</v>
      </c>
      <c r="AO16" s="87"/>
      <c r="AP16" s="88">
        <v>1</v>
      </c>
      <c r="AQ16" s="78"/>
      <c r="AR16" s="3"/>
      <c r="AS16" s="77"/>
      <c r="AT16" s="193">
        <v>202</v>
      </c>
      <c r="AU16" s="194"/>
      <c r="AV16" s="3"/>
      <c r="AW16" s="77"/>
      <c r="AX16" s="193">
        <v>23269</v>
      </c>
      <c r="AY16" s="193">
        <v>20648</v>
      </c>
      <c r="AZ16" s="89">
        <v>0.88736086638875755</v>
      </c>
      <c r="BA16" s="193">
        <v>19943</v>
      </c>
      <c r="BB16" s="195">
        <v>0.85706304525334132</v>
      </c>
      <c r="BC16" s="196"/>
      <c r="BD16" s="197"/>
      <c r="BE16" s="193">
        <v>11473</v>
      </c>
      <c r="BF16" s="193">
        <v>10206</v>
      </c>
      <c r="BG16" s="195">
        <v>0.88956680902989627</v>
      </c>
      <c r="BH16" s="193">
        <v>10035</v>
      </c>
      <c r="BI16" s="195">
        <v>0.87466225050117663</v>
      </c>
      <c r="BJ16" s="189"/>
      <c r="BK16" s="4"/>
    </row>
    <row r="17" spans="1:63" s="27" customFormat="1" ht="15.95" customHeight="1" x14ac:dyDescent="0.2">
      <c r="A17" s="52"/>
      <c r="B17" s="4"/>
      <c r="C17" s="31" t="s">
        <v>135</v>
      </c>
      <c r="D17" s="90" t="s">
        <v>136</v>
      </c>
      <c r="E17" s="31">
        <v>135604</v>
      </c>
      <c r="F17" s="31">
        <v>138683</v>
      </c>
      <c r="G17" s="198"/>
      <c r="H17" s="49"/>
      <c r="I17" s="31">
        <v>0</v>
      </c>
      <c r="J17" s="31"/>
      <c r="K17" s="192">
        <v>0</v>
      </c>
      <c r="L17" s="79"/>
      <c r="M17" s="49"/>
      <c r="N17" s="31">
        <v>0</v>
      </c>
      <c r="O17" s="31"/>
      <c r="P17" s="192">
        <v>0</v>
      </c>
      <c r="Q17" s="79"/>
      <c r="R17" s="49"/>
      <c r="S17" s="31">
        <v>2</v>
      </c>
      <c r="T17" s="31"/>
      <c r="U17" s="192">
        <v>1.4E-5</v>
      </c>
      <c r="V17" s="79"/>
      <c r="W17" s="49"/>
      <c r="X17" s="31">
        <v>298</v>
      </c>
      <c r="Y17" s="31"/>
      <c r="Z17" s="192">
        <v>2.1489999999999999E-3</v>
      </c>
      <c r="AA17" s="79"/>
      <c r="AB17" s="91"/>
      <c r="AC17" s="96">
        <v>653</v>
      </c>
      <c r="AD17" s="93"/>
      <c r="AE17" s="83">
        <v>4.8149999999999998E-3</v>
      </c>
      <c r="AF17" s="94"/>
      <c r="AG17" s="95"/>
      <c r="AH17" s="96">
        <v>301</v>
      </c>
      <c r="AI17" s="96"/>
      <c r="AJ17" s="83">
        <v>2.2200000000000002E-3</v>
      </c>
      <c r="AK17" s="97"/>
      <c r="AL17" s="31"/>
      <c r="AM17" s="49"/>
      <c r="AN17" s="98">
        <v>79</v>
      </c>
      <c r="AO17" s="98"/>
      <c r="AP17" s="99">
        <v>0.98750000000000004</v>
      </c>
      <c r="AQ17" s="79"/>
      <c r="AR17" s="4"/>
      <c r="AS17" s="52"/>
      <c r="AT17" s="199">
        <v>190</v>
      </c>
      <c r="AU17" s="200"/>
      <c r="AV17" s="4"/>
      <c r="AW17" s="52"/>
      <c r="AX17" s="199">
        <v>56822</v>
      </c>
      <c r="AY17" s="199">
        <v>54999</v>
      </c>
      <c r="AZ17" s="100">
        <v>0.96791735595367989</v>
      </c>
      <c r="BA17" s="199">
        <v>41088</v>
      </c>
      <c r="BB17" s="201">
        <v>0.72310020766604488</v>
      </c>
      <c r="BC17" s="202"/>
      <c r="BD17" s="203"/>
      <c r="BE17" s="199">
        <v>34795</v>
      </c>
      <c r="BF17" s="199">
        <v>33165</v>
      </c>
      <c r="BG17" s="201">
        <v>0.95315418882023284</v>
      </c>
      <c r="BH17" s="199">
        <v>27989</v>
      </c>
      <c r="BI17" s="201">
        <v>0.80439718350337697</v>
      </c>
      <c r="BJ17" s="189"/>
      <c r="BK17" s="4"/>
    </row>
    <row r="18" spans="1:63" s="27" customFormat="1" ht="15.95" customHeight="1" x14ac:dyDescent="0.2">
      <c r="A18" s="52"/>
      <c r="B18" s="4"/>
      <c r="C18" s="3" t="s">
        <v>137</v>
      </c>
      <c r="D18" s="76" t="s">
        <v>138</v>
      </c>
      <c r="E18" s="3">
        <v>62506</v>
      </c>
      <c r="F18" s="3">
        <v>63756</v>
      </c>
      <c r="G18" s="195"/>
      <c r="H18" s="77"/>
      <c r="I18" s="3">
        <v>0</v>
      </c>
      <c r="J18" s="3"/>
      <c r="K18" s="192">
        <v>0</v>
      </c>
      <c r="L18" s="78"/>
      <c r="M18" s="77"/>
      <c r="N18" s="3">
        <v>0</v>
      </c>
      <c r="O18" s="3"/>
      <c r="P18" s="192">
        <v>0</v>
      </c>
      <c r="Q18" s="78"/>
      <c r="R18" s="77"/>
      <c r="S18" s="3">
        <v>0</v>
      </c>
      <c r="T18" s="3"/>
      <c r="U18" s="192">
        <v>0</v>
      </c>
      <c r="V18" s="78"/>
      <c r="W18" s="77"/>
      <c r="X18" s="3">
        <v>57</v>
      </c>
      <c r="Y18" s="3"/>
      <c r="Z18" s="192">
        <v>8.9400000000000005E-4</v>
      </c>
      <c r="AA18" s="78"/>
      <c r="AB18" s="101"/>
      <c r="AC18" s="107">
        <v>1278</v>
      </c>
      <c r="AD18" s="103"/>
      <c r="AE18" s="104">
        <v>2.0445999999999999E-2</v>
      </c>
      <c r="AF18" s="105"/>
      <c r="AG18" s="106"/>
      <c r="AH18" s="107">
        <v>95</v>
      </c>
      <c r="AI18" s="107"/>
      <c r="AJ18" s="104">
        <v>1.5200000000000001E-3</v>
      </c>
      <c r="AK18" s="108"/>
      <c r="AL18" s="3"/>
      <c r="AM18" s="77"/>
      <c r="AN18" s="87">
        <v>20</v>
      </c>
      <c r="AO18" s="87"/>
      <c r="AP18" s="88">
        <v>0.7407407407407407</v>
      </c>
      <c r="AQ18" s="78"/>
      <c r="AR18" s="3"/>
      <c r="AS18" s="77"/>
      <c r="AT18" s="193">
        <v>435</v>
      </c>
      <c r="AU18" s="194"/>
      <c r="AV18" s="3"/>
      <c r="AW18" s="77"/>
      <c r="AX18" s="193">
        <v>25645</v>
      </c>
      <c r="AY18" s="193">
        <v>24275</v>
      </c>
      <c r="AZ18" s="89">
        <v>0.94657828036654323</v>
      </c>
      <c r="BA18" s="193">
        <v>15903</v>
      </c>
      <c r="BB18" s="195">
        <v>0.62012088126340414</v>
      </c>
      <c r="BC18" s="196"/>
      <c r="BD18" s="197"/>
      <c r="BE18" s="193">
        <v>12184</v>
      </c>
      <c r="BF18" s="193">
        <v>10879</v>
      </c>
      <c r="BG18" s="195">
        <v>0.89289231779382794</v>
      </c>
      <c r="BH18" s="193">
        <v>9435</v>
      </c>
      <c r="BI18" s="195">
        <v>0.77437623112278398</v>
      </c>
      <c r="BJ18" s="189"/>
      <c r="BK18" s="4"/>
    </row>
    <row r="19" spans="1:63" s="27" customFormat="1" ht="15.95" customHeight="1" x14ac:dyDescent="0.2">
      <c r="A19" s="77"/>
      <c r="B19" s="3"/>
      <c r="C19" s="31" t="s">
        <v>139</v>
      </c>
      <c r="D19" s="90" t="s">
        <v>140</v>
      </c>
      <c r="E19" s="31">
        <v>14828</v>
      </c>
      <c r="F19" s="31">
        <v>15168</v>
      </c>
      <c r="G19" s="198"/>
      <c r="H19" s="49"/>
      <c r="I19" s="31">
        <v>0</v>
      </c>
      <c r="J19" s="31"/>
      <c r="K19" s="204">
        <v>0</v>
      </c>
      <c r="L19" s="79"/>
      <c r="M19" s="49"/>
      <c r="N19" s="31">
        <v>0</v>
      </c>
      <c r="O19" s="31"/>
      <c r="P19" s="204">
        <v>0</v>
      </c>
      <c r="Q19" s="79"/>
      <c r="R19" s="49"/>
      <c r="S19" s="31">
        <v>2</v>
      </c>
      <c r="T19" s="31"/>
      <c r="U19" s="204">
        <v>1.3200000000000001E-4</v>
      </c>
      <c r="V19" s="79"/>
      <c r="W19" s="49"/>
      <c r="X19" s="31">
        <v>283</v>
      </c>
      <c r="Y19" s="31"/>
      <c r="Z19" s="204">
        <v>1.8658000000000001E-2</v>
      </c>
      <c r="AA19" s="79"/>
      <c r="AB19" s="91"/>
      <c r="AC19" s="96">
        <v>89</v>
      </c>
      <c r="AD19" s="93"/>
      <c r="AE19" s="112">
        <v>6.0020000000000004E-3</v>
      </c>
      <c r="AF19" s="94"/>
      <c r="AG19" s="95"/>
      <c r="AH19" s="96">
        <v>90</v>
      </c>
      <c r="AI19" s="96"/>
      <c r="AJ19" s="112">
        <v>6.0699999999999999E-3</v>
      </c>
      <c r="AK19" s="97"/>
      <c r="AL19" s="31"/>
      <c r="AM19" s="49"/>
      <c r="AN19" s="98">
        <v>5</v>
      </c>
      <c r="AO19" s="98"/>
      <c r="AP19" s="99">
        <v>0.45454545454545453</v>
      </c>
      <c r="AQ19" s="79"/>
      <c r="AR19" s="31"/>
      <c r="AS19" s="49"/>
      <c r="AT19" s="205">
        <v>214</v>
      </c>
      <c r="AU19" s="200"/>
      <c r="AV19" s="4"/>
      <c r="AW19" s="52"/>
      <c r="AX19" s="199">
        <v>6189</v>
      </c>
      <c r="AY19" s="199">
        <v>4942</v>
      </c>
      <c r="AZ19" s="100">
        <v>0.79851349167878494</v>
      </c>
      <c r="BA19" s="199">
        <v>4481</v>
      </c>
      <c r="BB19" s="201">
        <v>0.72402649862659563</v>
      </c>
      <c r="BC19" s="202"/>
      <c r="BD19" s="203"/>
      <c r="BE19" s="199">
        <v>3477</v>
      </c>
      <c r="BF19" s="199">
        <v>2956</v>
      </c>
      <c r="BG19" s="201">
        <v>0.85015818234109863</v>
      </c>
      <c r="BH19" s="199">
        <v>2727</v>
      </c>
      <c r="BI19" s="201">
        <v>0.78429680759275233</v>
      </c>
      <c r="BJ19" s="189"/>
      <c r="BK19" s="4"/>
    </row>
    <row r="20" spans="1:63" s="27" customFormat="1" ht="15.95" customHeight="1" x14ac:dyDescent="0.2">
      <c r="A20" s="77"/>
      <c r="B20" s="3"/>
      <c r="C20" s="3" t="s">
        <v>141</v>
      </c>
      <c r="D20" s="76" t="s">
        <v>142</v>
      </c>
      <c r="E20" s="3">
        <v>20556</v>
      </c>
      <c r="F20" s="3">
        <v>20985</v>
      </c>
      <c r="G20" s="195"/>
      <c r="H20" s="77"/>
      <c r="I20" s="3">
        <v>0</v>
      </c>
      <c r="J20" s="3"/>
      <c r="K20" s="192">
        <v>0</v>
      </c>
      <c r="L20" s="78"/>
      <c r="M20" s="77"/>
      <c r="N20" s="3">
        <v>0</v>
      </c>
      <c r="O20" s="3"/>
      <c r="P20" s="192">
        <v>0</v>
      </c>
      <c r="Q20" s="78"/>
      <c r="R20" s="77"/>
      <c r="S20" s="3">
        <v>7</v>
      </c>
      <c r="T20" s="3"/>
      <c r="U20" s="192">
        <v>3.3399999999999999E-4</v>
      </c>
      <c r="V20" s="78"/>
      <c r="W20" s="77"/>
      <c r="X20" s="3">
        <v>141</v>
      </c>
      <c r="Y20" s="3"/>
      <c r="Z20" s="192">
        <v>6.7190000000000001E-3</v>
      </c>
      <c r="AA20" s="78"/>
      <c r="AB20" s="113"/>
      <c r="AC20" s="114">
        <v>1147</v>
      </c>
      <c r="AD20" s="115"/>
      <c r="AE20" s="104">
        <v>5.5799000000000001E-2</v>
      </c>
      <c r="AF20" s="116"/>
      <c r="AG20" s="117"/>
      <c r="AH20" s="114">
        <v>183</v>
      </c>
      <c r="AI20" s="114"/>
      <c r="AJ20" s="104">
        <v>8.9029999999999995E-3</v>
      </c>
      <c r="AK20" s="118"/>
      <c r="AL20" s="3"/>
      <c r="AM20" s="77"/>
      <c r="AN20" s="87">
        <v>2</v>
      </c>
      <c r="AO20" s="87"/>
      <c r="AP20" s="88">
        <v>0.2857142857142857</v>
      </c>
      <c r="AQ20" s="78"/>
      <c r="AR20" s="3"/>
      <c r="AS20" s="77"/>
      <c r="AT20" s="193">
        <v>32</v>
      </c>
      <c r="AU20" s="194"/>
      <c r="AV20" s="3"/>
      <c r="AW20" s="77"/>
      <c r="AX20" s="193">
        <v>10192</v>
      </c>
      <c r="AY20" s="193">
        <v>7897</v>
      </c>
      <c r="AZ20" s="89">
        <v>0.77482339089481944</v>
      </c>
      <c r="BA20" s="193">
        <v>6767</v>
      </c>
      <c r="BB20" s="195">
        <v>0.66395211930926212</v>
      </c>
      <c r="BC20" s="196"/>
      <c r="BD20" s="197"/>
      <c r="BE20" s="193">
        <v>5712</v>
      </c>
      <c r="BF20" s="193">
        <v>4663</v>
      </c>
      <c r="BG20" s="195">
        <v>0.81635154061624648</v>
      </c>
      <c r="BH20" s="193">
        <v>4143</v>
      </c>
      <c r="BI20" s="195">
        <v>0.72531512605042014</v>
      </c>
      <c r="BJ20" s="189"/>
      <c r="BK20" s="4"/>
    </row>
    <row r="21" spans="1:63" s="27" customFormat="1" ht="15.95" customHeight="1" x14ac:dyDescent="0.2">
      <c r="A21" s="52"/>
      <c r="B21" s="4"/>
      <c r="C21" s="31" t="s">
        <v>143</v>
      </c>
      <c r="D21" s="90" t="s">
        <v>144</v>
      </c>
      <c r="E21" s="31">
        <v>208565</v>
      </c>
      <c r="F21" s="31">
        <v>213492</v>
      </c>
      <c r="G21" s="198"/>
      <c r="H21" s="49"/>
      <c r="I21" s="31">
        <v>0</v>
      </c>
      <c r="J21" s="31"/>
      <c r="K21" s="192">
        <v>0</v>
      </c>
      <c r="L21" s="79"/>
      <c r="M21" s="49"/>
      <c r="N21" s="31">
        <v>1</v>
      </c>
      <c r="O21" s="31"/>
      <c r="P21" s="192">
        <v>5.0000000000000004E-6</v>
      </c>
      <c r="Q21" s="79"/>
      <c r="R21" s="49"/>
      <c r="S21" s="31">
        <v>4</v>
      </c>
      <c r="T21" s="31"/>
      <c r="U21" s="192">
        <v>1.9000000000000001E-5</v>
      </c>
      <c r="V21" s="79"/>
      <c r="W21" s="49"/>
      <c r="X21" s="31">
        <v>83</v>
      </c>
      <c r="Y21" s="31"/>
      <c r="Z21" s="192">
        <v>3.8900000000000002E-4</v>
      </c>
      <c r="AA21" s="79"/>
      <c r="AB21" s="91"/>
      <c r="AC21" s="96">
        <v>585</v>
      </c>
      <c r="AD21" s="93"/>
      <c r="AE21" s="83">
        <v>2.8050000000000002E-3</v>
      </c>
      <c r="AF21" s="94"/>
      <c r="AG21" s="95"/>
      <c r="AH21" s="96">
        <v>264</v>
      </c>
      <c r="AI21" s="96"/>
      <c r="AJ21" s="83">
        <v>1.266E-3</v>
      </c>
      <c r="AK21" s="97"/>
      <c r="AL21" s="31"/>
      <c r="AM21" s="49"/>
      <c r="AN21" s="98">
        <v>75</v>
      </c>
      <c r="AO21" s="98"/>
      <c r="AP21" s="99">
        <v>1</v>
      </c>
      <c r="AQ21" s="79"/>
      <c r="AR21" s="4"/>
      <c r="AS21" s="52"/>
      <c r="AT21" s="199">
        <v>70</v>
      </c>
      <c r="AU21" s="200"/>
      <c r="AV21" s="4"/>
      <c r="AW21" s="52"/>
      <c r="AX21" s="199">
        <v>83275</v>
      </c>
      <c r="AY21" s="199">
        <v>75727</v>
      </c>
      <c r="AZ21" s="100">
        <v>0.90936055238667068</v>
      </c>
      <c r="BA21" s="199">
        <v>70039</v>
      </c>
      <c r="BB21" s="201">
        <v>0.84105673971780248</v>
      </c>
      <c r="BC21" s="202"/>
      <c r="BD21" s="203"/>
      <c r="BE21" s="199">
        <v>54687</v>
      </c>
      <c r="BF21" s="199">
        <v>50993</v>
      </c>
      <c r="BG21" s="201">
        <v>0.9324519538464352</v>
      </c>
      <c r="BH21" s="199">
        <v>48736</v>
      </c>
      <c r="BI21" s="201">
        <v>0.89118071936657706</v>
      </c>
      <c r="BJ21" s="189"/>
      <c r="BK21" s="4"/>
    </row>
    <row r="22" spans="1:63" s="27" customFormat="1" ht="15.95" customHeight="1" x14ac:dyDescent="0.2">
      <c r="A22" s="52"/>
      <c r="B22" s="4"/>
      <c r="C22" s="3" t="s">
        <v>145</v>
      </c>
      <c r="D22" s="76" t="s">
        <v>146</v>
      </c>
      <c r="E22" s="3">
        <v>33656</v>
      </c>
      <c r="F22" s="3">
        <v>36094</v>
      </c>
      <c r="G22" s="195"/>
      <c r="H22" s="77"/>
      <c r="I22" s="3">
        <v>0</v>
      </c>
      <c r="J22" s="3"/>
      <c r="K22" s="192">
        <v>0</v>
      </c>
      <c r="L22" s="78"/>
      <c r="M22" s="77"/>
      <c r="N22" s="3">
        <v>0</v>
      </c>
      <c r="O22" s="3"/>
      <c r="P22" s="192">
        <v>0</v>
      </c>
      <c r="Q22" s="78"/>
      <c r="R22" s="77"/>
      <c r="S22" s="3">
        <v>2</v>
      </c>
      <c r="T22" s="3"/>
      <c r="U22" s="192">
        <v>5.5000000000000002E-5</v>
      </c>
      <c r="V22" s="78"/>
      <c r="W22" s="77"/>
      <c r="X22" s="3">
        <v>1394</v>
      </c>
      <c r="Y22" s="3"/>
      <c r="Z22" s="192">
        <v>3.8621000000000003E-2</v>
      </c>
      <c r="AA22" s="78"/>
      <c r="AB22" s="101"/>
      <c r="AC22" s="107">
        <v>397</v>
      </c>
      <c r="AD22" s="103"/>
      <c r="AE22" s="104">
        <v>1.1795999999999999E-2</v>
      </c>
      <c r="AF22" s="105"/>
      <c r="AG22" s="106"/>
      <c r="AH22" s="107">
        <v>452</v>
      </c>
      <c r="AI22" s="107"/>
      <c r="AJ22" s="104">
        <v>1.3429999999999999E-2</v>
      </c>
      <c r="AK22" s="108"/>
      <c r="AL22" s="3"/>
      <c r="AM22" s="77"/>
      <c r="AN22" s="87">
        <v>26</v>
      </c>
      <c r="AO22" s="87"/>
      <c r="AP22" s="88">
        <v>1</v>
      </c>
      <c r="AQ22" s="78"/>
      <c r="AR22" s="3"/>
      <c r="AS22" s="77"/>
      <c r="AT22" s="193">
        <v>53</v>
      </c>
      <c r="AU22" s="194"/>
      <c r="AV22" s="3"/>
      <c r="AW22" s="77"/>
      <c r="AX22" s="193">
        <v>13490</v>
      </c>
      <c r="AY22" s="193">
        <v>11720</v>
      </c>
      <c r="AZ22" s="89">
        <v>0.86879169755374352</v>
      </c>
      <c r="BA22" s="193">
        <v>12962</v>
      </c>
      <c r="BB22" s="195">
        <v>0.96085989621942181</v>
      </c>
      <c r="BC22" s="196"/>
      <c r="BD22" s="197"/>
      <c r="BE22" s="193">
        <v>6205</v>
      </c>
      <c r="BF22" s="193">
        <v>5499</v>
      </c>
      <c r="BG22" s="195">
        <v>0.88622078968573725</v>
      </c>
      <c r="BH22" s="193">
        <v>5955</v>
      </c>
      <c r="BI22" s="195">
        <v>0.95970991136180495</v>
      </c>
      <c r="BJ22" s="189"/>
      <c r="BK22" s="4"/>
    </row>
    <row r="23" spans="1:63" s="27" customFormat="1" ht="15.95" customHeight="1" x14ac:dyDescent="0.2">
      <c r="A23" s="52"/>
      <c r="B23" s="4"/>
      <c r="C23" s="31" t="s">
        <v>147</v>
      </c>
      <c r="D23" s="90" t="s">
        <v>148</v>
      </c>
      <c r="E23" s="31">
        <v>112266</v>
      </c>
      <c r="F23" s="31">
        <v>113289</v>
      </c>
      <c r="G23" s="198"/>
      <c r="H23" s="49"/>
      <c r="I23" s="31">
        <v>0</v>
      </c>
      <c r="J23" s="31"/>
      <c r="K23" s="192">
        <v>0</v>
      </c>
      <c r="L23" s="79"/>
      <c r="M23" s="49"/>
      <c r="N23" s="31">
        <v>0</v>
      </c>
      <c r="O23" s="31"/>
      <c r="P23" s="192">
        <v>0</v>
      </c>
      <c r="Q23" s="79"/>
      <c r="R23" s="49"/>
      <c r="S23" s="31">
        <v>6</v>
      </c>
      <c r="T23" s="31"/>
      <c r="U23" s="192">
        <v>5.3000000000000001E-5</v>
      </c>
      <c r="V23" s="79"/>
      <c r="W23" s="49"/>
      <c r="X23" s="31">
        <v>86</v>
      </c>
      <c r="Y23" s="31"/>
      <c r="Z23" s="192">
        <v>7.5900000000000002E-4</v>
      </c>
      <c r="AA23" s="79"/>
      <c r="AB23" s="91"/>
      <c r="AC23" s="96">
        <v>777</v>
      </c>
      <c r="AD23" s="93"/>
      <c r="AE23" s="83">
        <v>6.9210000000000001E-3</v>
      </c>
      <c r="AF23" s="94"/>
      <c r="AG23" s="95"/>
      <c r="AH23" s="96">
        <v>330</v>
      </c>
      <c r="AI23" s="96"/>
      <c r="AJ23" s="83">
        <v>2.9390000000000002E-3</v>
      </c>
      <c r="AK23" s="97"/>
      <c r="AL23" s="31"/>
      <c r="AM23" s="49"/>
      <c r="AN23" s="98">
        <v>104</v>
      </c>
      <c r="AO23" s="98"/>
      <c r="AP23" s="99">
        <v>0.98113207547169812</v>
      </c>
      <c r="AQ23" s="79"/>
      <c r="AR23" s="4"/>
      <c r="AS23" s="52"/>
      <c r="AT23" s="199">
        <v>514</v>
      </c>
      <c r="AU23" s="200"/>
      <c r="AV23" s="4"/>
      <c r="AW23" s="52"/>
      <c r="AX23" s="199">
        <v>40318</v>
      </c>
      <c r="AY23" s="199">
        <v>34795</v>
      </c>
      <c r="AZ23" s="100">
        <v>0.86301403839476165</v>
      </c>
      <c r="BA23" s="199">
        <v>33615</v>
      </c>
      <c r="BB23" s="201">
        <v>0.83374671362666797</v>
      </c>
      <c r="BC23" s="202"/>
      <c r="BD23" s="203"/>
      <c r="BE23" s="199">
        <v>18558</v>
      </c>
      <c r="BF23" s="199">
        <v>16774</v>
      </c>
      <c r="BG23" s="201">
        <v>0.90386895139562451</v>
      </c>
      <c r="BH23" s="199">
        <v>16290</v>
      </c>
      <c r="BI23" s="201">
        <v>0.87778855480116391</v>
      </c>
      <c r="BJ23" s="189"/>
      <c r="BK23" s="4"/>
    </row>
    <row r="24" spans="1:63" s="27" customFormat="1" ht="15.95" customHeight="1" x14ac:dyDescent="0.2">
      <c r="A24" s="52"/>
      <c r="B24" s="4"/>
      <c r="C24" s="3" t="s">
        <v>149</v>
      </c>
      <c r="D24" s="76" t="s">
        <v>150</v>
      </c>
      <c r="E24" s="3">
        <v>56207</v>
      </c>
      <c r="F24" s="3">
        <v>57742</v>
      </c>
      <c r="G24" s="195"/>
      <c r="H24" s="77"/>
      <c r="I24" s="3">
        <v>0</v>
      </c>
      <c r="J24" s="3"/>
      <c r="K24" s="192">
        <v>0</v>
      </c>
      <c r="L24" s="78"/>
      <c r="M24" s="77"/>
      <c r="N24" s="3">
        <v>0</v>
      </c>
      <c r="O24" s="3"/>
      <c r="P24" s="192">
        <v>0</v>
      </c>
      <c r="Q24" s="78"/>
      <c r="R24" s="77"/>
      <c r="S24" s="3">
        <v>1</v>
      </c>
      <c r="T24" s="3"/>
      <c r="U24" s="192">
        <v>1.7E-5</v>
      </c>
      <c r="V24" s="78"/>
      <c r="W24" s="77"/>
      <c r="X24" s="3">
        <v>10</v>
      </c>
      <c r="Y24" s="3"/>
      <c r="Z24" s="192">
        <v>1.73E-4</v>
      </c>
      <c r="AA24" s="78"/>
      <c r="AB24" s="101"/>
      <c r="AC24" s="107">
        <v>364</v>
      </c>
      <c r="AD24" s="103"/>
      <c r="AE24" s="104">
        <v>6.476E-3</v>
      </c>
      <c r="AF24" s="105"/>
      <c r="AG24" s="106"/>
      <c r="AH24" s="107">
        <v>183</v>
      </c>
      <c r="AI24" s="107"/>
      <c r="AJ24" s="104">
        <v>3.2560000000000002E-3</v>
      </c>
      <c r="AK24" s="108"/>
      <c r="AL24" s="3"/>
      <c r="AM24" s="77"/>
      <c r="AN24" s="87">
        <v>30</v>
      </c>
      <c r="AO24" s="87"/>
      <c r="AP24" s="88">
        <v>1</v>
      </c>
      <c r="AQ24" s="78"/>
      <c r="AR24" s="3"/>
      <c r="AS24" s="77"/>
      <c r="AT24" s="193">
        <v>67</v>
      </c>
      <c r="AU24" s="194"/>
      <c r="AV24" s="3"/>
      <c r="AW24" s="77"/>
      <c r="AX24" s="193">
        <v>23177</v>
      </c>
      <c r="AY24" s="193">
        <v>21092</v>
      </c>
      <c r="AZ24" s="89">
        <v>0.91004012598696982</v>
      </c>
      <c r="BA24" s="193">
        <v>19135</v>
      </c>
      <c r="BB24" s="195">
        <v>0.82560296846011128</v>
      </c>
      <c r="BC24" s="196"/>
      <c r="BD24" s="197"/>
      <c r="BE24" s="193">
        <v>14610</v>
      </c>
      <c r="BF24" s="193">
        <v>13092</v>
      </c>
      <c r="BG24" s="195">
        <v>0.89609856262833676</v>
      </c>
      <c r="BH24" s="193">
        <v>11851</v>
      </c>
      <c r="BI24" s="195">
        <v>0.81115674195756327</v>
      </c>
      <c r="BJ24" s="189"/>
      <c r="BK24" s="4"/>
    </row>
    <row r="25" spans="1:63" s="27" customFormat="1" ht="15.95" customHeight="1" x14ac:dyDescent="0.2">
      <c r="A25" s="52"/>
      <c r="B25" s="4"/>
      <c r="C25" s="31" t="s">
        <v>151</v>
      </c>
      <c r="D25" s="90" t="s">
        <v>152</v>
      </c>
      <c r="E25" s="31">
        <v>114474</v>
      </c>
      <c r="F25" s="31">
        <v>116940</v>
      </c>
      <c r="G25" s="198"/>
      <c r="H25" s="49"/>
      <c r="I25" s="31">
        <v>0</v>
      </c>
      <c r="J25" s="31"/>
      <c r="K25" s="192">
        <v>0</v>
      </c>
      <c r="L25" s="79"/>
      <c r="M25" s="49"/>
      <c r="N25" s="31">
        <v>0</v>
      </c>
      <c r="O25" s="31"/>
      <c r="P25" s="192">
        <v>0</v>
      </c>
      <c r="Q25" s="79"/>
      <c r="R25" s="49"/>
      <c r="S25" s="31">
        <v>6</v>
      </c>
      <c r="T25" s="31"/>
      <c r="U25" s="192">
        <v>5.1E-5</v>
      </c>
      <c r="V25" s="79"/>
      <c r="W25" s="49"/>
      <c r="X25" s="31">
        <v>25</v>
      </c>
      <c r="Y25" s="31"/>
      <c r="Z25" s="192">
        <v>2.14E-4</v>
      </c>
      <c r="AA25" s="79"/>
      <c r="AB25" s="91"/>
      <c r="AC25" s="96">
        <v>875</v>
      </c>
      <c r="AD25" s="93"/>
      <c r="AE25" s="83">
        <v>7.6439999999999998E-3</v>
      </c>
      <c r="AF25" s="94"/>
      <c r="AG25" s="95"/>
      <c r="AH25" s="96">
        <v>218</v>
      </c>
      <c r="AI25" s="96"/>
      <c r="AJ25" s="83">
        <v>1.9040000000000001E-3</v>
      </c>
      <c r="AK25" s="97"/>
      <c r="AL25" s="31"/>
      <c r="AM25" s="49"/>
      <c r="AN25" s="98">
        <v>80</v>
      </c>
      <c r="AO25" s="98"/>
      <c r="AP25" s="99">
        <v>1</v>
      </c>
      <c r="AQ25" s="79"/>
      <c r="AR25" s="4"/>
      <c r="AS25" s="52"/>
      <c r="AT25" s="199">
        <v>46</v>
      </c>
      <c r="AU25" s="200"/>
      <c r="AV25" s="4"/>
      <c r="AW25" s="52"/>
      <c r="AX25" s="199">
        <v>46489</v>
      </c>
      <c r="AY25" s="199">
        <v>37063</v>
      </c>
      <c r="AZ25" s="100">
        <v>0.79724235840736524</v>
      </c>
      <c r="BA25" s="199">
        <v>34234</v>
      </c>
      <c r="BB25" s="201">
        <v>0.73638925337176542</v>
      </c>
      <c r="BC25" s="202"/>
      <c r="BD25" s="203"/>
      <c r="BE25" s="199">
        <v>28365</v>
      </c>
      <c r="BF25" s="199">
        <v>24686</v>
      </c>
      <c r="BG25" s="201">
        <v>0.8702979023444386</v>
      </c>
      <c r="BH25" s="199">
        <v>23742</v>
      </c>
      <c r="BI25" s="201">
        <v>0.83701745108408254</v>
      </c>
      <c r="BJ25" s="189"/>
      <c r="BK25" s="4"/>
    </row>
    <row r="26" spans="1:63" s="27" customFormat="1" ht="15.95" customHeight="1" x14ac:dyDescent="0.2">
      <c r="A26" s="52"/>
      <c r="B26" s="4"/>
      <c r="C26" s="3" t="s">
        <v>153</v>
      </c>
      <c r="D26" s="76" t="s">
        <v>154</v>
      </c>
      <c r="E26" s="3">
        <v>183136</v>
      </c>
      <c r="F26" s="3">
        <v>188718</v>
      </c>
      <c r="G26" s="3"/>
      <c r="H26" s="77"/>
      <c r="I26" s="3">
        <v>0</v>
      </c>
      <c r="J26" s="3"/>
      <c r="K26" s="192">
        <v>0</v>
      </c>
      <c r="L26" s="78"/>
      <c r="M26" s="77"/>
      <c r="N26" s="3">
        <v>3</v>
      </c>
      <c r="O26" s="3"/>
      <c r="P26" s="192">
        <v>1.5999999999999999E-5</v>
      </c>
      <c r="Q26" s="78"/>
      <c r="R26" s="77"/>
      <c r="S26" s="3">
        <v>4</v>
      </c>
      <c r="T26" s="3"/>
      <c r="U26" s="192">
        <v>2.0999999999999999E-5</v>
      </c>
      <c r="V26" s="78"/>
      <c r="W26" s="77"/>
      <c r="X26" s="3">
        <v>65575</v>
      </c>
      <c r="Y26" s="3"/>
      <c r="Z26" s="192">
        <v>0.34747600000000001</v>
      </c>
      <c r="AA26" s="78"/>
      <c r="AB26" s="113"/>
      <c r="AC26" s="114">
        <v>4143</v>
      </c>
      <c r="AD26" s="115"/>
      <c r="AE26" s="104">
        <v>2.2623000000000001E-2</v>
      </c>
      <c r="AF26" s="116"/>
      <c r="AG26" s="117"/>
      <c r="AH26" s="114">
        <v>296</v>
      </c>
      <c r="AI26" s="114"/>
      <c r="AJ26" s="104">
        <v>1.616E-3</v>
      </c>
      <c r="AK26" s="118"/>
      <c r="AL26" s="3"/>
      <c r="AM26" s="77"/>
      <c r="AN26" s="87">
        <v>50</v>
      </c>
      <c r="AO26" s="87"/>
      <c r="AP26" s="88">
        <v>0.46296296296296297</v>
      </c>
      <c r="AQ26" s="78"/>
      <c r="AR26" s="3"/>
      <c r="AS26" s="77"/>
      <c r="AT26" s="193">
        <v>21670</v>
      </c>
      <c r="AU26" s="194"/>
      <c r="AV26" s="3"/>
      <c r="AW26" s="77"/>
      <c r="AX26" s="193">
        <v>68879</v>
      </c>
      <c r="AY26" s="193">
        <v>56730</v>
      </c>
      <c r="AZ26" s="89">
        <v>0.82361822906836624</v>
      </c>
      <c r="BA26" s="193">
        <v>63135</v>
      </c>
      <c r="BB26" s="195">
        <v>0.91660738396318187</v>
      </c>
      <c r="BC26" s="196"/>
      <c r="BD26" s="197"/>
      <c r="BE26" s="193">
        <v>37060</v>
      </c>
      <c r="BF26" s="193">
        <v>30605</v>
      </c>
      <c r="BG26" s="195">
        <v>0.82582298974635726</v>
      </c>
      <c r="BH26" s="193">
        <v>35075</v>
      </c>
      <c r="BI26" s="195">
        <v>0.94643820831084724</v>
      </c>
      <c r="BJ26" s="189"/>
      <c r="BK26" s="4"/>
    </row>
    <row r="27" spans="1:63" s="27" customFormat="1" ht="15.95" customHeight="1" x14ac:dyDescent="0.2">
      <c r="A27" s="52"/>
      <c r="B27" s="4"/>
      <c r="C27" s="31" t="s">
        <v>155</v>
      </c>
      <c r="D27" s="90" t="s">
        <v>156</v>
      </c>
      <c r="E27" s="31">
        <v>20692</v>
      </c>
      <c r="F27" s="31">
        <v>20829</v>
      </c>
      <c r="G27" s="198"/>
      <c r="H27" s="49"/>
      <c r="I27" s="31">
        <v>0</v>
      </c>
      <c r="J27" s="31"/>
      <c r="K27" s="192">
        <v>0</v>
      </c>
      <c r="L27" s="79"/>
      <c r="M27" s="49"/>
      <c r="N27" s="31">
        <v>0</v>
      </c>
      <c r="O27" s="31"/>
      <c r="P27" s="192">
        <v>0</v>
      </c>
      <c r="Q27" s="79"/>
      <c r="R27" s="49"/>
      <c r="S27" s="31">
        <v>0</v>
      </c>
      <c r="T27" s="31"/>
      <c r="U27" s="192">
        <v>0</v>
      </c>
      <c r="V27" s="79"/>
      <c r="W27" s="49"/>
      <c r="X27" s="31">
        <v>24</v>
      </c>
      <c r="Y27" s="31"/>
      <c r="Z27" s="192">
        <v>1.152E-3</v>
      </c>
      <c r="AA27" s="79"/>
      <c r="AB27" s="91"/>
      <c r="AC27" s="96">
        <v>104</v>
      </c>
      <c r="AD27" s="93"/>
      <c r="AE27" s="83">
        <v>5.0260000000000001E-3</v>
      </c>
      <c r="AF27" s="94"/>
      <c r="AG27" s="95"/>
      <c r="AH27" s="96">
        <v>22</v>
      </c>
      <c r="AI27" s="96"/>
      <c r="AJ27" s="83">
        <v>1.0629999999999999E-3</v>
      </c>
      <c r="AK27" s="97"/>
      <c r="AL27" s="31"/>
      <c r="AM27" s="49"/>
      <c r="AN27" s="98">
        <v>16</v>
      </c>
      <c r="AO27" s="98"/>
      <c r="AP27" s="99">
        <v>0.84210526315789469</v>
      </c>
      <c r="AQ27" s="79"/>
      <c r="AR27" s="4"/>
      <c r="AS27" s="52"/>
      <c r="AT27" s="199">
        <v>1894</v>
      </c>
      <c r="AU27" s="200"/>
      <c r="AV27" s="4"/>
      <c r="AW27" s="52"/>
      <c r="AX27" s="199">
        <v>10192</v>
      </c>
      <c r="AY27" s="199">
        <v>9892</v>
      </c>
      <c r="AZ27" s="100">
        <v>0.97056514913657765</v>
      </c>
      <c r="BA27" s="199">
        <v>9014</v>
      </c>
      <c r="BB27" s="201">
        <v>0.88441915227629508</v>
      </c>
      <c r="BC27" s="202"/>
      <c r="BD27" s="203"/>
      <c r="BE27" s="199">
        <v>6192</v>
      </c>
      <c r="BF27" s="199">
        <v>5911</v>
      </c>
      <c r="BG27" s="201">
        <v>0.9546188630490956</v>
      </c>
      <c r="BH27" s="199">
        <v>5266</v>
      </c>
      <c r="BI27" s="201">
        <v>0.85045219638242897</v>
      </c>
      <c r="BJ27" s="189"/>
      <c r="BK27" s="4"/>
    </row>
    <row r="28" spans="1:63" s="27" customFormat="1" ht="15.95" customHeight="1" x14ac:dyDescent="0.2">
      <c r="A28" s="52"/>
      <c r="B28" s="4"/>
      <c r="C28" s="3" t="s">
        <v>157</v>
      </c>
      <c r="D28" s="76" t="s">
        <v>158</v>
      </c>
      <c r="E28" s="3">
        <v>232960</v>
      </c>
      <c r="F28" s="3">
        <v>249895</v>
      </c>
      <c r="G28" s="3"/>
      <c r="H28" s="77"/>
      <c r="I28" s="3">
        <v>0</v>
      </c>
      <c r="J28" s="3"/>
      <c r="K28" s="192">
        <v>0</v>
      </c>
      <c r="L28" s="78"/>
      <c r="M28" s="77"/>
      <c r="N28" s="3">
        <v>1</v>
      </c>
      <c r="O28" s="3"/>
      <c r="P28" s="192">
        <v>3.9999999999999998E-6</v>
      </c>
      <c r="Q28" s="78"/>
      <c r="R28" s="77"/>
      <c r="S28" s="3">
        <v>145</v>
      </c>
      <c r="T28" s="3"/>
      <c r="U28" s="192">
        <v>5.8E-4</v>
      </c>
      <c r="V28" s="78"/>
      <c r="W28" s="77"/>
      <c r="X28" s="3">
        <v>118</v>
      </c>
      <c r="Y28" s="3"/>
      <c r="Z28" s="192">
        <v>4.7199999999999998E-4</v>
      </c>
      <c r="AA28" s="78"/>
      <c r="AB28" s="113"/>
      <c r="AC28" s="114">
        <v>8996</v>
      </c>
      <c r="AD28" s="115"/>
      <c r="AE28" s="104">
        <v>3.8615999999999998E-2</v>
      </c>
      <c r="AF28" s="116"/>
      <c r="AG28" s="117"/>
      <c r="AH28" s="114">
        <v>239</v>
      </c>
      <c r="AI28" s="114"/>
      <c r="AJ28" s="104">
        <v>1.026E-3</v>
      </c>
      <c r="AK28" s="118"/>
      <c r="AL28" s="3"/>
      <c r="AM28" s="77"/>
      <c r="AN28" s="87">
        <v>218</v>
      </c>
      <c r="AO28" s="87"/>
      <c r="AP28" s="88">
        <v>0.72666666666666668</v>
      </c>
      <c r="AQ28" s="78"/>
      <c r="AR28" s="3"/>
      <c r="AS28" s="77"/>
      <c r="AT28" s="193">
        <v>2445</v>
      </c>
      <c r="AU28" s="194"/>
      <c r="AV28" s="3"/>
      <c r="AW28" s="77"/>
      <c r="AX28" s="193">
        <v>93230</v>
      </c>
      <c r="AY28" s="193">
        <v>83477</v>
      </c>
      <c r="AZ28" s="89">
        <v>0.89538775072401589</v>
      </c>
      <c r="BA28" s="193">
        <v>80351</v>
      </c>
      <c r="BB28" s="195">
        <v>0.86185777110372197</v>
      </c>
      <c r="BC28" s="196"/>
      <c r="BD28" s="197"/>
      <c r="BE28" s="193">
        <v>51918</v>
      </c>
      <c r="BF28" s="193">
        <v>48291</v>
      </c>
      <c r="BG28" s="195">
        <v>0.93013983589506533</v>
      </c>
      <c r="BH28" s="193">
        <v>48840</v>
      </c>
      <c r="BI28" s="195">
        <v>0.94071420316653187</v>
      </c>
      <c r="BJ28" s="189"/>
      <c r="BK28" s="4"/>
    </row>
    <row r="29" spans="1:63" s="27" customFormat="1" ht="15.95" customHeight="1" x14ac:dyDescent="0.2">
      <c r="A29" s="52"/>
      <c r="B29" s="4"/>
      <c r="C29" s="31" t="s">
        <v>159</v>
      </c>
      <c r="D29" s="90" t="s">
        <v>160</v>
      </c>
      <c r="E29" s="31">
        <v>177641</v>
      </c>
      <c r="F29" s="31">
        <v>184495</v>
      </c>
      <c r="G29" s="198"/>
      <c r="H29" s="49"/>
      <c r="I29" s="31">
        <v>0</v>
      </c>
      <c r="J29" s="31"/>
      <c r="K29" s="192">
        <v>0</v>
      </c>
      <c r="L29" s="109"/>
      <c r="M29" s="49"/>
      <c r="N29" s="31">
        <v>0</v>
      </c>
      <c r="O29" s="31"/>
      <c r="P29" s="192">
        <v>0</v>
      </c>
      <c r="Q29" s="109"/>
      <c r="R29" s="49"/>
      <c r="S29" s="31">
        <v>214</v>
      </c>
      <c r="T29" s="31"/>
      <c r="U29" s="192">
        <v>1.16E-3</v>
      </c>
      <c r="V29" s="109"/>
      <c r="W29" s="49"/>
      <c r="X29" s="31">
        <v>1298</v>
      </c>
      <c r="Y29" s="31"/>
      <c r="Z29" s="192">
        <v>7.0349999999999996E-3</v>
      </c>
      <c r="AA29" s="109"/>
      <c r="AB29" s="91"/>
      <c r="AC29" s="96">
        <v>10755</v>
      </c>
      <c r="AD29" s="93"/>
      <c r="AE29" s="83">
        <v>6.0543E-2</v>
      </c>
      <c r="AF29" s="110"/>
      <c r="AG29" s="95"/>
      <c r="AH29" s="96">
        <v>681</v>
      </c>
      <c r="AI29" s="96"/>
      <c r="AJ29" s="83">
        <v>3.8340000000000002E-3</v>
      </c>
      <c r="AK29" s="110"/>
      <c r="AL29" s="111"/>
      <c r="AM29" s="49"/>
      <c r="AN29" s="98">
        <v>40</v>
      </c>
      <c r="AO29" s="98"/>
      <c r="AP29" s="99">
        <v>0.32786885245901637</v>
      </c>
      <c r="AQ29" s="109"/>
      <c r="AR29" s="4"/>
      <c r="AS29" s="52"/>
      <c r="AT29" s="199">
        <v>45846</v>
      </c>
      <c r="AU29" s="200"/>
      <c r="AV29" s="4"/>
      <c r="AW29" s="52"/>
      <c r="AX29" s="199">
        <v>55856</v>
      </c>
      <c r="AY29" s="199">
        <v>52496</v>
      </c>
      <c r="AZ29" s="100">
        <v>0.93984531652821546</v>
      </c>
      <c r="BA29" s="199">
        <v>32978</v>
      </c>
      <c r="BB29" s="201">
        <v>0.59041105700372387</v>
      </c>
      <c r="BC29" s="202"/>
      <c r="BD29" s="203"/>
      <c r="BE29" s="199">
        <v>28804</v>
      </c>
      <c r="BF29" s="199">
        <v>26640</v>
      </c>
      <c r="BG29" s="201">
        <v>0.92487154561866403</v>
      </c>
      <c r="BH29" s="199">
        <v>17885</v>
      </c>
      <c r="BI29" s="201">
        <v>0.62092070545757538</v>
      </c>
      <c r="BJ29" s="189"/>
      <c r="BK29" s="4"/>
    </row>
    <row r="30" spans="1:63" s="27" customFormat="1" ht="15.95" customHeight="1" x14ac:dyDescent="0.2">
      <c r="A30" s="52"/>
      <c r="B30" s="4"/>
      <c r="C30" s="3" t="s">
        <v>161</v>
      </c>
      <c r="D30" s="76" t="s">
        <v>162</v>
      </c>
      <c r="E30" s="3">
        <v>27077</v>
      </c>
      <c r="F30" s="3">
        <v>29136</v>
      </c>
      <c r="G30" s="195"/>
      <c r="H30" s="77"/>
      <c r="I30" s="3">
        <v>0</v>
      </c>
      <c r="J30" s="3"/>
      <c r="K30" s="192">
        <v>0</v>
      </c>
      <c r="L30" s="78"/>
      <c r="M30" s="77"/>
      <c r="N30" s="3">
        <v>0</v>
      </c>
      <c r="O30" s="3"/>
      <c r="P30" s="192">
        <v>0</v>
      </c>
      <c r="Q30" s="78"/>
      <c r="R30" s="77"/>
      <c r="S30" s="3">
        <v>1</v>
      </c>
      <c r="T30" s="3"/>
      <c r="U30" s="192">
        <v>3.4E-5</v>
      </c>
      <c r="V30" s="78"/>
      <c r="W30" s="77"/>
      <c r="X30" s="3">
        <v>41</v>
      </c>
      <c r="Y30" s="3"/>
      <c r="Z30" s="192">
        <v>1.407E-3</v>
      </c>
      <c r="AA30" s="78"/>
      <c r="AB30" s="101"/>
      <c r="AC30" s="107">
        <v>223</v>
      </c>
      <c r="AD30" s="103"/>
      <c r="AE30" s="104">
        <v>8.2360000000000003E-3</v>
      </c>
      <c r="AF30" s="105"/>
      <c r="AG30" s="106"/>
      <c r="AH30" s="107">
        <v>28</v>
      </c>
      <c r="AI30" s="107"/>
      <c r="AJ30" s="104">
        <v>1.034E-3</v>
      </c>
      <c r="AK30" s="108"/>
      <c r="AL30" s="3"/>
      <c r="AM30" s="77"/>
      <c r="AN30" s="87">
        <v>10</v>
      </c>
      <c r="AO30" s="87"/>
      <c r="AP30" s="88">
        <v>0.90909090909090906</v>
      </c>
      <c r="AQ30" s="78"/>
      <c r="AR30" s="3"/>
      <c r="AS30" s="77"/>
      <c r="AT30" s="193">
        <v>395</v>
      </c>
      <c r="AU30" s="194"/>
      <c r="AV30" s="3"/>
      <c r="AW30" s="77"/>
      <c r="AX30" s="193">
        <v>9826</v>
      </c>
      <c r="AY30" s="193">
        <v>9075</v>
      </c>
      <c r="AZ30" s="89">
        <v>0.9235701200895583</v>
      </c>
      <c r="BA30" s="193">
        <v>8686</v>
      </c>
      <c r="BB30" s="195">
        <v>0.88398127417056793</v>
      </c>
      <c r="BC30" s="196"/>
      <c r="BD30" s="197"/>
      <c r="BE30" s="193">
        <v>5945</v>
      </c>
      <c r="BF30" s="193">
        <v>5387</v>
      </c>
      <c r="BG30" s="195">
        <v>0.90613961312026914</v>
      </c>
      <c r="BH30" s="193">
        <v>5436</v>
      </c>
      <c r="BI30" s="195">
        <v>0.9143818334735071</v>
      </c>
      <c r="BJ30" s="189"/>
      <c r="BK30" s="4"/>
    </row>
    <row r="31" spans="1:63" s="27" customFormat="1" ht="15.95" customHeight="1" x14ac:dyDescent="0.2">
      <c r="A31" s="49"/>
      <c r="B31" s="31"/>
      <c r="C31" s="31" t="s">
        <v>163</v>
      </c>
      <c r="D31" s="90" t="s">
        <v>164</v>
      </c>
      <c r="E31" s="31">
        <v>365247</v>
      </c>
      <c r="F31" s="31">
        <v>380167</v>
      </c>
      <c r="G31" s="31"/>
      <c r="H31" s="49"/>
      <c r="I31" s="31">
        <v>0</v>
      </c>
      <c r="J31" s="31"/>
      <c r="K31" s="204">
        <v>0</v>
      </c>
      <c r="L31" s="79"/>
      <c r="M31" s="49"/>
      <c r="N31" s="31">
        <v>4</v>
      </c>
      <c r="O31" s="31"/>
      <c r="P31" s="204">
        <v>1.1E-5</v>
      </c>
      <c r="Q31" s="79"/>
      <c r="R31" s="49"/>
      <c r="S31" s="31">
        <v>18</v>
      </c>
      <c r="T31" s="31"/>
      <c r="U31" s="204">
        <v>4.6999999999999997E-5</v>
      </c>
      <c r="V31" s="79"/>
      <c r="W31" s="49"/>
      <c r="X31" s="31">
        <v>219</v>
      </c>
      <c r="Y31" s="31"/>
      <c r="Z31" s="204">
        <v>5.7600000000000001E-4</v>
      </c>
      <c r="AA31" s="79"/>
      <c r="AB31" s="91"/>
      <c r="AC31" s="96">
        <v>2194</v>
      </c>
      <c r="AD31" s="93"/>
      <c r="AE31" s="112">
        <v>6.0070000000000002E-3</v>
      </c>
      <c r="AF31" s="94"/>
      <c r="AG31" s="95"/>
      <c r="AH31" s="96">
        <v>1525</v>
      </c>
      <c r="AI31" s="96"/>
      <c r="AJ31" s="112">
        <v>4.1749999999999999E-3</v>
      </c>
      <c r="AK31" s="97"/>
      <c r="AL31" s="31"/>
      <c r="AM31" s="49"/>
      <c r="AN31" s="98">
        <v>128</v>
      </c>
      <c r="AO31" s="98"/>
      <c r="AP31" s="99">
        <v>0.8</v>
      </c>
      <c r="AQ31" s="79"/>
      <c r="AR31" s="4"/>
      <c r="AS31" s="52"/>
      <c r="AT31" s="199">
        <v>1094</v>
      </c>
      <c r="AU31" s="200"/>
      <c r="AV31" s="4"/>
      <c r="AW31" s="52"/>
      <c r="AX31" s="199">
        <v>112647</v>
      </c>
      <c r="AY31" s="199">
        <v>109430</v>
      </c>
      <c r="AZ31" s="100">
        <v>0.97144176054400033</v>
      </c>
      <c r="BA31" s="199">
        <v>87900</v>
      </c>
      <c r="BB31" s="201">
        <v>0.78031372340142213</v>
      </c>
      <c r="BC31" s="202"/>
      <c r="BD31" s="203"/>
      <c r="BE31" s="199">
        <v>58002</v>
      </c>
      <c r="BF31" s="199">
        <v>56628</v>
      </c>
      <c r="BG31" s="201">
        <v>0.97631116168407983</v>
      </c>
      <c r="BH31" s="199">
        <v>53535</v>
      </c>
      <c r="BI31" s="201">
        <v>0.92298541429605874</v>
      </c>
      <c r="BJ31" s="189"/>
      <c r="BK31" s="4"/>
    </row>
    <row r="32" spans="1:63" s="140" customFormat="1" ht="15.95" customHeight="1" x14ac:dyDescent="0.2">
      <c r="A32" s="119"/>
      <c r="B32" s="120"/>
      <c r="C32" s="120" t="s">
        <v>165</v>
      </c>
      <c r="D32" s="120"/>
      <c r="E32" s="121">
        <v>3076386</v>
      </c>
      <c r="F32" s="121">
        <v>3175025</v>
      </c>
      <c r="G32" s="122"/>
      <c r="H32" s="123"/>
      <c r="I32" s="121">
        <v>4</v>
      </c>
      <c r="J32" s="124"/>
      <c r="K32" s="125">
        <v>0</v>
      </c>
      <c r="L32" s="122"/>
      <c r="M32" s="123"/>
      <c r="N32" s="121">
        <v>13</v>
      </c>
      <c r="O32" s="124"/>
      <c r="P32" s="125">
        <v>0</v>
      </c>
      <c r="Q32" s="122"/>
      <c r="R32" s="123"/>
      <c r="S32" s="121">
        <v>590</v>
      </c>
      <c r="T32" s="124"/>
      <c r="U32" s="125">
        <v>2.0000000000000001E-4</v>
      </c>
      <c r="V32" s="122"/>
      <c r="W32" s="123"/>
      <c r="X32" s="121">
        <v>72005</v>
      </c>
      <c r="Y32" s="124"/>
      <c r="Z32" s="125">
        <v>2.2700000000000001E-2</v>
      </c>
      <c r="AA32" s="122"/>
      <c r="AB32" s="126"/>
      <c r="AC32" s="127">
        <v>39010</v>
      </c>
      <c r="AD32" s="128"/>
      <c r="AE32" s="129">
        <v>1.2699999999999999E-2</v>
      </c>
      <c r="AF32" s="130"/>
      <c r="AG32" s="126"/>
      <c r="AH32" s="127">
        <v>7555</v>
      </c>
      <c r="AI32" s="128"/>
      <c r="AJ32" s="129">
        <v>2.5000000000000001E-3</v>
      </c>
      <c r="AK32" s="130"/>
      <c r="AL32" s="131"/>
      <c r="AM32" s="123"/>
      <c r="AN32" s="132">
        <v>1752</v>
      </c>
      <c r="AO32" s="120"/>
      <c r="AP32" s="133">
        <v>0.82099343955014059</v>
      </c>
      <c r="AQ32" s="122"/>
      <c r="AR32" s="134"/>
      <c r="AS32" s="119"/>
      <c r="AT32" s="135">
        <v>140190</v>
      </c>
      <c r="AU32" s="136"/>
      <c r="AV32" s="134"/>
      <c r="AW32" s="119"/>
      <c r="AX32" s="135">
        <v>1167235</v>
      </c>
      <c r="AY32" s="135">
        <v>1061120</v>
      </c>
      <c r="AZ32" s="133">
        <v>0.90908857256679243</v>
      </c>
      <c r="BA32" s="135">
        <v>940548</v>
      </c>
      <c r="BB32" s="133">
        <v>0.80579146444374949</v>
      </c>
      <c r="BC32" s="137"/>
      <c r="BD32" s="138"/>
      <c r="BE32" s="135">
        <v>641785</v>
      </c>
      <c r="BF32" s="135">
        <v>596724</v>
      </c>
      <c r="BG32" s="133">
        <v>0.92978801311965842</v>
      </c>
      <c r="BH32" s="135">
        <v>559181</v>
      </c>
      <c r="BI32" s="133">
        <v>0.87129022959402291</v>
      </c>
      <c r="BJ32" s="139"/>
      <c r="BK32" s="134"/>
    </row>
    <row r="33" spans="3:63" x14ac:dyDescent="0.25">
      <c r="AL33" s="31"/>
      <c r="AM33" s="31"/>
      <c r="AN33" s="141"/>
      <c r="AO33" s="31"/>
      <c r="AP33" s="4"/>
      <c r="AQ33" s="31"/>
      <c r="AR33" s="4"/>
      <c r="AS33" s="31"/>
      <c r="AT33" s="142" t="s">
        <v>166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167</v>
      </c>
      <c r="AL34" s="31"/>
      <c r="AM34" s="31"/>
      <c r="AN34" s="141"/>
      <c r="AO34" s="31"/>
      <c r="AP34" s="4"/>
      <c r="AQ34" s="31"/>
      <c r="AR34" s="4"/>
      <c r="AS34" s="31"/>
      <c r="AT34" s="142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8" priority="13" stopIfTrue="1" operator="equal">
      <formula>0</formula>
    </cfRule>
  </conditionalFormatting>
  <conditionalFormatting sqref="T7:T31">
    <cfRule type="cellIs" dxfId="37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{351B2B96-5645-4452-8215-F982C8079EC5}</x14:id>
        </ext>
      </extLst>
    </cfRule>
  </conditionalFormatting>
  <conditionalFormatting sqref="I6:J31">
    <cfRule type="cellIs" dxfId="36" priority="26" operator="equal">
      <formula>0</formula>
    </cfRule>
  </conditionalFormatting>
  <conditionalFormatting sqref="K6:K31">
    <cfRule type="cellIs" dxfId="35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4" priority="23" operator="equal">
      <formula>0</formula>
    </cfRule>
  </conditionalFormatting>
  <conditionalFormatting sqref="U6:U31">
    <cfRule type="cellIs" dxfId="33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2" priority="20" operator="equal">
      <formula>0</formula>
    </cfRule>
  </conditionalFormatting>
  <conditionalFormatting sqref="Z6:Z31">
    <cfRule type="cellIs" dxfId="31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30" priority="17" operator="equal">
      <formula>0</formula>
    </cfRule>
  </conditionalFormatting>
  <conditionalFormatting sqref="O6">
    <cfRule type="cellIs" dxfId="29" priority="16" operator="equal">
      <formula>0</formula>
    </cfRule>
  </conditionalFormatting>
  <conditionalFormatting sqref="N7:N31">
    <cfRule type="cellIs" dxfId="28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7" priority="12" operator="equal">
      <formula>0</formula>
    </cfRule>
  </conditionalFormatting>
  <conditionalFormatting sqref="S6">
    <cfRule type="cellIs" dxfId="26" priority="11" operator="equal">
      <formula>0</formula>
    </cfRule>
  </conditionalFormatting>
  <conditionalFormatting sqref="X6">
    <cfRule type="cellIs" dxfId="25" priority="10" operator="equal">
      <formula>0</formula>
    </cfRule>
  </conditionalFormatting>
  <conditionalFormatting sqref="AJ6:AJ31">
    <cfRule type="cellIs" dxfId="24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3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2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{74EDE20B-08B2-40D0-AD0F-F8068F8942A9}</x14:id>
        </ext>
      </extLst>
    </cfRule>
    <cfRule type="cellIs" dxfId="21" priority="5" operator="greaterThan">
      <formula>0</formula>
    </cfRule>
  </conditionalFormatting>
  <conditionalFormatting sqref="AZ6:AZ31 BB6:BD31 BG6:BG31 BI6:BI31">
    <cfRule type="cellIs" dxfId="20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1B2B96-5645-4452-8215-F982C8079E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74EDE20B-08B2-40D0-AD0F-F8068F8942A9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defaultColWidth="10.5" defaultRowHeight="15" x14ac:dyDescent="0.25"/>
  <cols>
    <col min="1" max="1" width="1.625" style="227" customWidth="1"/>
    <col min="2" max="3" width="6.625" style="29" bestFit="1" customWidth="1"/>
    <col min="4" max="4" width="16.625" style="29" customWidth="1"/>
    <col min="5" max="5" width="10.125" style="29" customWidth="1"/>
    <col min="6" max="6" width="8.375" style="29" customWidth="1"/>
    <col min="7" max="7" width="1" style="29" customWidth="1"/>
    <col min="8" max="8" width="11.375" style="29" customWidth="1"/>
    <col min="9" max="9" width="7.875" style="144" customWidth="1"/>
    <col min="10" max="10" width="1.625" style="227" customWidth="1"/>
    <col min="11" max="11" width="1.375" style="29" customWidth="1"/>
    <col min="12" max="12" width="9.375" style="29" customWidth="1"/>
    <col min="13" max="13" width="1.625" style="29" customWidth="1"/>
    <col min="14" max="14" width="9.375" style="29" customWidth="1"/>
    <col min="15" max="16" width="1.375" style="29" customWidth="1"/>
    <col min="17" max="17" width="9.375" style="29" customWidth="1"/>
    <col min="18" max="18" width="1.625" style="29" customWidth="1"/>
    <col min="19" max="19" width="9.375" style="29" customWidth="1"/>
    <col min="20" max="21" width="1.375" style="29" customWidth="1"/>
    <col min="22" max="22" width="8.625" style="29" customWidth="1"/>
    <col min="23" max="23" width="1.625" style="29" customWidth="1"/>
    <col min="24" max="24" width="8.625" style="29" customWidth="1"/>
    <col min="25" max="26" width="1.375" style="29" customWidth="1"/>
    <col min="27" max="27" width="9.375" style="29" customWidth="1"/>
    <col min="28" max="28" width="1.625" style="29" customWidth="1"/>
    <col min="29" max="29" width="9.375" style="29" customWidth="1"/>
    <col min="30" max="31" width="1.375" style="29" customWidth="1"/>
    <col min="32" max="32" width="9.375" style="29" customWidth="1"/>
    <col min="33" max="33" width="1.375" style="29" customWidth="1"/>
    <col min="34" max="34" width="9.375" style="29" customWidth="1"/>
    <col min="35" max="36" width="1.375" style="29" customWidth="1"/>
    <col min="37" max="37" width="9.375" style="29" customWidth="1"/>
    <col min="38" max="38" width="1.375" style="29" customWidth="1"/>
    <col min="39" max="39" width="9.375" style="29" customWidth="1"/>
    <col min="40" max="40" width="1.375" style="29" customWidth="1"/>
    <col min="41" max="41" width="10.5" style="226"/>
    <col min="42" max="43" width="1.5" style="227" customWidth="1"/>
    <col min="44" max="44" width="9.875" style="240" customWidth="1"/>
    <col min="45" max="45" width="1.5" style="227" customWidth="1"/>
    <col min="46" max="46" width="9.875" style="240" customWidth="1"/>
    <col min="47" max="50" width="1.5" style="227" customWidth="1"/>
    <col min="51" max="51" width="9.875" style="240" customWidth="1"/>
    <col min="52" max="52" width="1.5" style="227" customWidth="1"/>
    <col min="53" max="53" width="9.875" style="240" customWidth="1"/>
    <col min="54" max="55" width="1.5" style="227" customWidth="1"/>
    <col min="56" max="78" width="10.5" style="227"/>
    <col min="79" max="16384" width="10.5" style="29"/>
  </cols>
  <sheetData>
    <row r="1" spans="1:78" ht="19.5" thickBot="1" x14ac:dyDescent="0.35">
      <c r="B1" s="30" t="s">
        <v>2450</v>
      </c>
      <c r="E1" s="258" t="s">
        <v>168</v>
      </c>
      <c r="F1" s="258"/>
      <c r="G1" s="258"/>
      <c r="H1" s="258"/>
      <c r="J1" s="258" t="s">
        <v>169</v>
      </c>
      <c r="K1" s="258"/>
      <c r="L1" s="258"/>
      <c r="M1" s="258"/>
      <c r="N1" s="258"/>
      <c r="O1" s="258"/>
      <c r="P1" s="258"/>
      <c r="Q1" s="258"/>
      <c r="R1" s="258"/>
      <c r="S1" s="258"/>
      <c r="T1" s="145"/>
      <c r="U1" s="145"/>
      <c r="V1" s="259" t="s">
        <v>170</v>
      </c>
      <c r="W1" s="259"/>
      <c r="X1" s="259"/>
      <c r="Y1" s="259"/>
      <c r="Z1" s="259"/>
      <c r="AA1" s="259"/>
      <c r="AB1" s="259"/>
      <c r="AC1" s="259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29"/>
      <c r="AP1" s="260" t="s">
        <v>171</v>
      </c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</row>
    <row r="2" spans="1:78" ht="15.75" thickTop="1" x14ac:dyDescent="0.25">
      <c r="G2" s="146"/>
      <c r="H2" s="146"/>
      <c r="I2" s="147"/>
      <c r="AE2" s="65"/>
      <c r="AF2" s="146"/>
      <c r="AG2" s="146"/>
      <c r="AH2" s="146"/>
      <c r="AI2" s="65"/>
      <c r="AJ2" s="65"/>
      <c r="AK2" s="146"/>
      <c r="AL2" s="146"/>
      <c r="AM2" s="146"/>
      <c r="AN2" s="65"/>
      <c r="AO2" s="29"/>
      <c r="AP2" s="261" t="s">
        <v>98</v>
      </c>
      <c r="AQ2" s="261"/>
      <c r="AR2" s="261"/>
      <c r="AS2" s="261"/>
      <c r="AT2" s="261"/>
      <c r="AU2" s="261"/>
      <c r="AV2" s="261"/>
      <c r="AW2" s="261" t="s">
        <v>99</v>
      </c>
      <c r="AX2" s="261"/>
      <c r="AY2" s="261"/>
      <c r="AZ2" s="261"/>
      <c r="BA2" s="261"/>
      <c r="BB2" s="261"/>
      <c r="BC2" s="261"/>
    </row>
    <row r="3" spans="1:78" ht="7.5" customHeight="1" x14ac:dyDescent="0.25">
      <c r="A3" s="228"/>
      <c r="B3" s="37"/>
      <c r="C3" s="37"/>
      <c r="D3" s="37"/>
      <c r="E3" s="37"/>
      <c r="F3" s="37"/>
      <c r="G3" s="37"/>
      <c r="H3" s="37"/>
      <c r="I3" s="148"/>
      <c r="J3" s="242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38"/>
      <c r="AF3" s="37"/>
      <c r="AG3" s="37"/>
      <c r="AH3" s="37"/>
      <c r="AI3" s="39"/>
      <c r="AJ3" s="38"/>
      <c r="AK3" s="37"/>
      <c r="AL3" s="37"/>
      <c r="AM3" s="37"/>
      <c r="AN3" s="39"/>
      <c r="AO3" s="149"/>
      <c r="AP3" s="231"/>
      <c r="AQ3" s="231"/>
      <c r="AR3" s="237"/>
      <c r="AS3" s="231"/>
      <c r="AT3" s="237"/>
      <c r="AU3" s="231"/>
      <c r="AV3" s="231"/>
      <c r="AW3" s="231"/>
      <c r="AX3" s="231"/>
      <c r="AY3" s="237"/>
      <c r="AZ3" s="231"/>
      <c r="BA3" s="237"/>
      <c r="BB3" s="231"/>
      <c r="BC3" s="231"/>
    </row>
    <row r="4" spans="1:78" ht="33.75" customHeight="1" x14ac:dyDescent="0.25">
      <c r="A4" s="229"/>
      <c r="B4" s="50" t="s">
        <v>24</v>
      </c>
      <c r="C4" s="50" t="s">
        <v>172</v>
      </c>
      <c r="D4" s="50" t="s">
        <v>173</v>
      </c>
      <c r="E4" s="50" t="s">
        <v>174</v>
      </c>
      <c r="F4" s="50" t="s">
        <v>175</v>
      </c>
      <c r="G4" s="50"/>
      <c r="H4" s="50" t="s">
        <v>176</v>
      </c>
      <c r="I4" s="150" t="s">
        <v>177</v>
      </c>
      <c r="J4" s="243"/>
      <c r="K4" s="151"/>
      <c r="L4" s="255" t="s">
        <v>102</v>
      </c>
      <c r="M4" s="255"/>
      <c r="N4" s="255"/>
      <c r="O4" s="53"/>
      <c r="P4" s="52"/>
      <c r="Q4" s="255" t="s">
        <v>103</v>
      </c>
      <c r="R4" s="255"/>
      <c r="S4" s="255"/>
      <c r="T4" s="53"/>
      <c r="U4" s="52"/>
      <c r="V4" s="255" t="s">
        <v>178</v>
      </c>
      <c r="W4" s="255"/>
      <c r="X4" s="255"/>
      <c r="Y4" s="53"/>
      <c r="Z4" s="52"/>
      <c r="AA4" s="255" t="s">
        <v>105</v>
      </c>
      <c r="AB4" s="255"/>
      <c r="AC4" s="255"/>
      <c r="AD4" s="53"/>
      <c r="AE4" s="52"/>
      <c r="AF4" s="255" t="s">
        <v>106</v>
      </c>
      <c r="AG4" s="255"/>
      <c r="AH4" s="255"/>
      <c r="AI4" s="53"/>
      <c r="AJ4" s="52"/>
      <c r="AK4" s="255" t="s">
        <v>179</v>
      </c>
      <c r="AL4" s="255"/>
      <c r="AM4" s="255"/>
      <c r="AN4" s="53"/>
      <c r="AO4" s="152" t="s">
        <v>180</v>
      </c>
      <c r="AP4" s="232" t="s">
        <v>181</v>
      </c>
      <c r="AQ4" s="232" t="s">
        <v>111</v>
      </c>
      <c r="AR4" s="238" t="s">
        <v>182</v>
      </c>
      <c r="AS4" s="233" t="s">
        <v>112</v>
      </c>
      <c r="AT4" s="241" t="s">
        <v>183</v>
      </c>
      <c r="AU4" s="233" t="s">
        <v>184</v>
      </c>
      <c r="AV4" s="233" t="s">
        <v>185</v>
      </c>
      <c r="AW4" s="232" t="s">
        <v>181</v>
      </c>
      <c r="AX4" s="232" t="s">
        <v>111</v>
      </c>
      <c r="AY4" s="238" t="s">
        <v>182</v>
      </c>
      <c r="AZ4" s="233" t="s">
        <v>112</v>
      </c>
      <c r="BA4" s="241" t="s">
        <v>183</v>
      </c>
      <c r="BB4" s="233" t="s">
        <v>184</v>
      </c>
      <c r="BC4" s="233" t="s">
        <v>185</v>
      </c>
      <c r="BF4" s="227" t="s">
        <v>2449</v>
      </c>
    </row>
    <row r="5" spans="1:78" s="156" customFormat="1" ht="10.5" customHeight="1" x14ac:dyDescent="0.25">
      <c r="A5" s="229"/>
      <c r="B5" s="51"/>
      <c r="C5" s="51"/>
      <c r="D5" s="51"/>
      <c r="E5" s="51"/>
      <c r="F5" s="51"/>
      <c r="G5" s="153"/>
      <c r="H5" s="153"/>
      <c r="I5" s="144"/>
      <c r="J5" s="244"/>
      <c r="K5" s="49"/>
      <c r="L5" s="154"/>
      <c r="M5" s="154"/>
      <c r="N5" s="154"/>
      <c r="O5" s="53"/>
      <c r="P5" s="49"/>
      <c r="Q5" s="154"/>
      <c r="R5" s="154"/>
      <c r="S5" s="154"/>
      <c r="T5" s="53"/>
      <c r="U5" s="49"/>
      <c r="V5" s="154"/>
      <c r="W5" s="154"/>
      <c r="X5" s="154"/>
      <c r="Y5" s="53"/>
      <c r="Z5" s="49"/>
      <c r="AA5" s="154"/>
      <c r="AB5" s="154"/>
      <c r="AC5" s="154"/>
      <c r="AD5" s="53"/>
      <c r="AE5" s="67"/>
      <c r="AF5" s="68"/>
      <c r="AG5" s="68"/>
      <c r="AH5" s="69"/>
      <c r="AI5" s="53"/>
      <c r="AJ5" s="67"/>
      <c r="AK5" s="68"/>
      <c r="AL5" s="68"/>
      <c r="AM5" s="69"/>
      <c r="AN5" s="53"/>
      <c r="AO5" s="155"/>
      <c r="AP5" s="231"/>
      <c r="AQ5" s="231"/>
      <c r="AR5" s="237"/>
      <c r="AS5" s="231"/>
      <c r="AT5" s="237"/>
      <c r="AU5" s="231"/>
      <c r="AV5" s="231"/>
      <c r="AW5" s="231"/>
      <c r="AX5" s="231"/>
      <c r="AY5" s="237"/>
      <c r="AZ5" s="231"/>
      <c r="BA5" s="237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</row>
    <row r="6" spans="1:78" x14ac:dyDescent="0.25">
      <c r="A6" s="230">
        <v>1</v>
      </c>
      <c r="B6" s="215" t="s">
        <v>126</v>
      </c>
      <c r="C6" s="215">
        <v>2008</v>
      </c>
      <c r="D6" s="215" t="s">
        <v>186</v>
      </c>
      <c r="E6" s="215">
        <v>350</v>
      </c>
      <c r="F6" s="215">
        <v>353</v>
      </c>
      <c r="G6" s="215"/>
      <c r="H6" s="224" t="str">
        <f>HYPERLINK("https://map.geo.admin.ch/?zoom=7&amp;E=553400&amp;N=187000&amp;layers=ch.kantone.cadastralwebmap-farbe,ch.swisstopo.amtliches-strassenverzeichnis,ch.bfs.gebaeude_wohnungs_register,KML||https://tinyurl.com/yy7ya4g9/FR/2008_bdg_erw.kml","KML building")</f>
        <v>KML building</v>
      </c>
      <c r="I6" s="158">
        <v>17</v>
      </c>
      <c r="J6" s="245" t="s">
        <v>1055</v>
      </c>
      <c r="K6" s="64">
        <v>4.8571428571428571E-2</v>
      </c>
      <c r="L6" s="65">
        <v>0</v>
      </c>
      <c r="M6" s="65"/>
      <c r="N6" s="204">
        <v>0</v>
      </c>
      <c r="O6" s="159"/>
      <c r="P6" s="64"/>
      <c r="Q6" s="65">
        <v>0</v>
      </c>
      <c r="R6" s="65"/>
      <c r="S6" s="204">
        <v>0</v>
      </c>
      <c r="T6" s="159"/>
      <c r="U6" s="64"/>
      <c r="V6" s="65">
        <v>0</v>
      </c>
      <c r="W6" s="65"/>
      <c r="X6" s="204">
        <v>0</v>
      </c>
      <c r="Y6" s="159"/>
      <c r="Z6" s="64"/>
      <c r="AA6" s="65">
        <v>0</v>
      </c>
      <c r="AB6" s="65"/>
      <c r="AC6" s="204">
        <v>0</v>
      </c>
      <c r="AD6" s="159"/>
      <c r="AE6" s="64"/>
      <c r="AF6" s="65">
        <v>5</v>
      </c>
      <c r="AG6" s="65"/>
      <c r="AH6" s="204">
        <v>1.43E-2</v>
      </c>
      <c r="AI6" s="159"/>
      <c r="AJ6" s="64"/>
      <c r="AK6" s="65">
        <v>0</v>
      </c>
      <c r="AL6" s="65"/>
      <c r="AM6" s="204">
        <v>0</v>
      </c>
      <c r="AN6" s="159"/>
      <c r="AO6" s="225">
        <v>1.43E-2</v>
      </c>
      <c r="AP6" s="227">
        <v>131</v>
      </c>
      <c r="AQ6" s="227">
        <v>131</v>
      </c>
      <c r="AR6" s="239">
        <v>1</v>
      </c>
      <c r="AS6" s="227">
        <v>121</v>
      </c>
      <c r="AT6" s="239">
        <v>0.92400000000000004</v>
      </c>
      <c r="AU6" s="227">
        <v>121</v>
      </c>
      <c r="AV6" s="236">
        <v>0.92400000000000004</v>
      </c>
      <c r="AW6" s="227">
        <v>30</v>
      </c>
      <c r="AX6" s="227">
        <v>30</v>
      </c>
      <c r="AY6" s="239">
        <v>1</v>
      </c>
      <c r="AZ6" s="227">
        <v>30</v>
      </c>
      <c r="BA6" s="239">
        <v>1</v>
      </c>
      <c r="BB6" s="227">
        <v>30</v>
      </c>
      <c r="BC6" s="236">
        <v>1</v>
      </c>
    </row>
    <row r="7" spans="1:78" x14ac:dyDescent="0.25">
      <c r="A7" s="230">
        <v>1</v>
      </c>
      <c r="B7" s="215" t="s">
        <v>126</v>
      </c>
      <c r="C7" s="215">
        <v>2011</v>
      </c>
      <c r="D7" s="215" t="s">
        <v>187</v>
      </c>
      <c r="E7" s="215">
        <v>1063</v>
      </c>
      <c r="F7" s="215">
        <v>1082</v>
      </c>
      <c r="G7" s="215"/>
      <c r="H7" s="224" t="str">
        <f>HYPERLINK("https://map.geo.admin.ch/?zoom=7&amp;E=558200&amp;N=184900&amp;layers=ch.kantone.cadastralwebmap-farbe,ch.swisstopo.amtliches-strassenverzeichnis,ch.bfs.gebaeude_wohnungs_register,KML||https://tinyurl.com/yy7ya4g9/FR/2011_bdg_erw.kml","KML building")</f>
        <v>KML building</v>
      </c>
      <c r="I7" s="158">
        <v>16</v>
      </c>
      <c r="J7" s="246" t="s">
        <v>1056</v>
      </c>
      <c r="K7" s="64">
        <v>1.5051740357478834E-2</v>
      </c>
      <c r="L7" s="65">
        <v>0</v>
      </c>
      <c r="M7" s="65"/>
      <c r="N7" s="204">
        <v>0</v>
      </c>
      <c r="O7" s="159"/>
      <c r="P7" s="64"/>
      <c r="Q7" s="65">
        <v>0</v>
      </c>
      <c r="R7" s="65"/>
      <c r="S7" s="204">
        <v>0</v>
      </c>
      <c r="T7" s="159"/>
      <c r="U7" s="64"/>
      <c r="V7" s="65">
        <v>0</v>
      </c>
      <c r="W7" s="65"/>
      <c r="X7" s="204">
        <v>0</v>
      </c>
      <c r="Y7" s="159"/>
      <c r="Z7" s="64"/>
      <c r="AA7" s="65">
        <v>0</v>
      </c>
      <c r="AB7" s="65"/>
      <c r="AC7" s="204">
        <v>0</v>
      </c>
      <c r="AD7" s="159"/>
      <c r="AE7" s="64"/>
      <c r="AF7" s="65">
        <v>17</v>
      </c>
      <c r="AG7" s="65"/>
      <c r="AH7" s="204">
        <v>1.6E-2</v>
      </c>
      <c r="AI7" s="159"/>
      <c r="AJ7" s="64"/>
      <c r="AK7" s="65">
        <v>6</v>
      </c>
      <c r="AL7" s="65"/>
      <c r="AM7" s="204">
        <v>5.5999999999999999E-3</v>
      </c>
      <c r="AN7" s="159"/>
      <c r="AO7" s="225">
        <v>2.1600000000000001E-2</v>
      </c>
      <c r="AP7" s="227">
        <v>522</v>
      </c>
      <c r="AQ7" s="227">
        <v>509</v>
      </c>
      <c r="AR7" s="239">
        <v>0.97499999999999998</v>
      </c>
      <c r="AS7" s="227">
        <v>424</v>
      </c>
      <c r="AT7" s="239">
        <v>0.81200000000000006</v>
      </c>
      <c r="AU7" s="227">
        <v>421</v>
      </c>
      <c r="AV7" s="236">
        <v>0.80700000000000005</v>
      </c>
      <c r="AW7" s="227">
        <v>281</v>
      </c>
      <c r="AX7" s="227">
        <v>268</v>
      </c>
      <c r="AY7" s="239">
        <v>0.95399999999999996</v>
      </c>
      <c r="AZ7" s="227">
        <v>233</v>
      </c>
      <c r="BA7" s="239">
        <v>0.82899999999999996</v>
      </c>
      <c r="BB7" s="227">
        <v>230</v>
      </c>
      <c r="BC7" s="236">
        <v>0.81899999999999995</v>
      </c>
    </row>
    <row r="8" spans="1:78" x14ac:dyDescent="0.25">
      <c r="A8" s="230">
        <v>1</v>
      </c>
      <c r="B8" s="215" t="s">
        <v>126</v>
      </c>
      <c r="C8" s="215">
        <v>2016</v>
      </c>
      <c r="D8" s="215" t="s">
        <v>188</v>
      </c>
      <c r="E8" s="215">
        <v>532</v>
      </c>
      <c r="F8" s="215">
        <v>553</v>
      </c>
      <c r="G8" s="215"/>
      <c r="H8" s="224" t="str">
        <f>HYPERLINK("https://map.geo.admin.ch/?zoom=7&amp;E=560100&amp;N=183100&amp;layers=ch.kantone.cadastralwebmap-farbe,ch.swisstopo.amtliches-strassenverzeichnis,ch.bfs.gebaeude_wohnungs_register,KML||https://tinyurl.com/yy7ya4g9/FR/2016_bdg_erw.kml","KML building")</f>
        <v>KML building</v>
      </c>
      <c r="I8" s="158">
        <v>9</v>
      </c>
      <c r="J8" s="246" t="s">
        <v>1057</v>
      </c>
      <c r="K8" s="64">
        <v>1.6917293233082706E-2</v>
      </c>
      <c r="L8" s="65">
        <v>0</v>
      </c>
      <c r="M8" s="65"/>
      <c r="N8" s="204">
        <v>0</v>
      </c>
      <c r="O8" s="159"/>
      <c r="P8" s="64"/>
      <c r="Q8" s="65">
        <v>0</v>
      </c>
      <c r="R8" s="65"/>
      <c r="S8" s="204">
        <v>0</v>
      </c>
      <c r="T8" s="159"/>
      <c r="U8" s="64"/>
      <c r="V8" s="65">
        <v>0</v>
      </c>
      <c r="W8" s="65"/>
      <c r="X8" s="204">
        <v>0</v>
      </c>
      <c r="Y8" s="159"/>
      <c r="Z8" s="64"/>
      <c r="AA8" s="65">
        <v>0</v>
      </c>
      <c r="AB8" s="65"/>
      <c r="AC8" s="204">
        <v>0</v>
      </c>
      <c r="AD8" s="159"/>
      <c r="AE8" s="64"/>
      <c r="AF8" s="65">
        <v>13</v>
      </c>
      <c r="AG8" s="65"/>
      <c r="AH8" s="204">
        <v>2.4400000000000002E-2</v>
      </c>
      <c r="AI8" s="159"/>
      <c r="AJ8" s="64"/>
      <c r="AK8" s="65">
        <v>0</v>
      </c>
      <c r="AL8" s="65"/>
      <c r="AM8" s="204">
        <v>0</v>
      </c>
      <c r="AN8" s="159"/>
      <c r="AO8" s="225">
        <v>2.4400000000000002E-2</v>
      </c>
      <c r="AP8" s="227">
        <v>238</v>
      </c>
      <c r="AQ8" s="227">
        <v>238</v>
      </c>
      <c r="AR8" s="239">
        <v>1</v>
      </c>
      <c r="AS8" s="227">
        <v>181</v>
      </c>
      <c r="AT8" s="239">
        <v>0.76100000000000001</v>
      </c>
      <c r="AU8" s="227">
        <v>181</v>
      </c>
      <c r="AV8" s="236">
        <v>0.76100000000000001</v>
      </c>
      <c r="AW8" s="227">
        <v>98</v>
      </c>
      <c r="AX8" s="227">
        <v>98</v>
      </c>
      <c r="AY8" s="239">
        <v>1</v>
      </c>
      <c r="AZ8" s="227">
        <v>82</v>
      </c>
      <c r="BA8" s="239">
        <v>0.83699999999999997</v>
      </c>
      <c r="BB8" s="227">
        <v>82</v>
      </c>
      <c r="BC8" s="236">
        <v>0.83699999999999997</v>
      </c>
    </row>
    <row r="9" spans="1:78" x14ac:dyDescent="0.25">
      <c r="A9" s="230">
        <v>1</v>
      </c>
      <c r="B9" s="215" t="s">
        <v>126</v>
      </c>
      <c r="C9" s="215">
        <v>2022</v>
      </c>
      <c r="D9" s="215" t="s">
        <v>189</v>
      </c>
      <c r="E9" s="215">
        <v>717</v>
      </c>
      <c r="F9" s="215">
        <v>724</v>
      </c>
      <c r="G9" s="215"/>
      <c r="H9" s="224" t="str">
        <f>HYPERLINK("https://map.geo.admin.ch/?zoom=7&amp;E=561800&amp;N=193900&amp;layers=ch.kantone.cadastralwebmap-farbe,ch.swisstopo.amtliches-strassenverzeichnis,ch.bfs.gebaeude_wohnungs_register,KML||https://tinyurl.com/yy7ya4g9/FR/2022_bdg_erw.kml","KML building")</f>
        <v>KML building</v>
      </c>
      <c r="I9" s="158">
        <v>8</v>
      </c>
      <c r="J9" s="246" t="s">
        <v>1058</v>
      </c>
      <c r="K9" s="64">
        <v>1.1157601115760111E-2</v>
      </c>
      <c r="L9" s="65">
        <v>0</v>
      </c>
      <c r="M9" s="65"/>
      <c r="N9" s="204">
        <v>0</v>
      </c>
      <c r="O9" s="159"/>
      <c r="P9" s="64"/>
      <c r="Q9" s="65">
        <v>0</v>
      </c>
      <c r="R9" s="65"/>
      <c r="S9" s="204">
        <v>0</v>
      </c>
      <c r="T9" s="159"/>
      <c r="U9" s="64"/>
      <c r="V9" s="65">
        <v>0</v>
      </c>
      <c r="W9" s="65"/>
      <c r="X9" s="204">
        <v>0</v>
      </c>
      <c r="Y9" s="159"/>
      <c r="Z9" s="64"/>
      <c r="AA9" s="65">
        <v>0</v>
      </c>
      <c r="AB9" s="65"/>
      <c r="AC9" s="204">
        <v>0</v>
      </c>
      <c r="AD9" s="160"/>
      <c r="AE9" s="64"/>
      <c r="AF9" s="65">
        <v>4</v>
      </c>
      <c r="AG9" s="65"/>
      <c r="AH9" s="204">
        <v>5.5999999999999999E-3</v>
      </c>
      <c r="AI9" s="160"/>
      <c r="AJ9" s="64"/>
      <c r="AK9" s="65">
        <v>11</v>
      </c>
      <c r="AL9" s="65"/>
      <c r="AM9" s="204">
        <v>1.5299999999999999E-2</v>
      </c>
      <c r="AN9" s="160"/>
      <c r="AO9" s="225">
        <v>2.0899999999999998E-2</v>
      </c>
      <c r="AP9" s="227">
        <v>230</v>
      </c>
      <c r="AQ9" s="227">
        <v>223</v>
      </c>
      <c r="AR9" s="239">
        <v>0.97</v>
      </c>
      <c r="AS9" s="227">
        <v>169</v>
      </c>
      <c r="AT9" s="239">
        <v>0.73499999999999999</v>
      </c>
      <c r="AU9" s="227">
        <v>167</v>
      </c>
      <c r="AV9" s="236">
        <v>0.72599999999999998</v>
      </c>
      <c r="AW9" s="227">
        <v>93</v>
      </c>
      <c r="AX9" s="227">
        <v>86</v>
      </c>
      <c r="AY9" s="239">
        <v>0.92500000000000004</v>
      </c>
      <c r="AZ9" s="227">
        <v>75</v>
      </c>
      <c r="BA9" s="239">
        <v>0.80600000000000005</v>
      </c>
      <c r="BB9" s="227">
        <v>73</v>
      </c>
      <c r="BC9" s="236">
        <v>0.78500000000000003</v>
      </c>
    </row>
    <row r="10" spans="1:78" x14ac:dyDescent="0.25">
      <c r="A10" s="230">
        <v>1</v>
      </c>
      <c r="B10" s="215" t="s">
        <v>126</v>
      </c>
      <c r="C10" s="215">
        <v>2025</v>
      </c>
      <c r="D10" s="215" t="s">
        <v>190</v>
      </c>
      <c r="E10" s="215">
        <v>672</v>
      </c>
      <c r="F10" s="215">
        <v>694</v>
      </c>
      <c r="G10" s="215"/>
      <c r="H10" s="224" t="str">
        <f>HYPERLINK("https://map.geo.admin.ch/?zoom=7&amp;E=554800&amp;N=187100&amp;layers=ch.kantone.cadastralwebmap-farbe,ch.swisstopo.amtliches-strassenverzeichnis,ch.bfs.gebaeude_wohnungs_register,KML||https://tinyurl.com/yy7ya4g9/FR/2025_bdg_erw.kml","KML building")</f>
        <v>KML building</v>
      </c>
      <c r="I10" s="158">
        <v>11</v>
      </c>
      <c r="J10" s="245" t="s">
        <v>1059</v>
      </c>
      <c r="K10" s="64">
        <v>1.636904761904762E-2</v>
      </c>
      <c r="L10" s="65">
        <v>0</v>
      </c>
      <c r="M10" s="65"/>
      <c r="N10" s="204">
        <v>0</v>
      </c>
      <c r="O10" s="159"/>
      <c r="P10" s="64"/>
      <c r="Q10" s="65">
        <v>0</v>
      </c>
      <c r="R10" s="65"/>
      <c r="S10" s="204">
        <v>0</v>
      </c>
      <c r="T10" s="159"/>
      <c r="U10" s="64"/>
      <c r="V10" s="65">
        <v>0</v>
      </c>
      <c r="W10" s="65"/>
      <c r="X10" s="204">
        <v>0</v>
      </c>
      <c r="Y10" s="159"/>
      <c r="Z10" s="64"/>
      <c r="AA10" s="65">
        <v>0</v>
      </c>
      <c r="AB10" s="65"/>
      <c r="AC10" s="204">
        <v>0</v>
      </c>
      <c r="AD10" s="159"/>
      <c r="AE10" s="64"/>
      <c r="AF10" s="65">
        <v>10</v>
      </c>
      <c r="AG10" s="65"/>
      <c r="AH10" s="204">
        <v>1.49E-2</v>
      </c>
      <c r="AI10" s="159"/>
      <c r="AJ10" s="64"/>
      <c r="AK10" s="65">
        <v>2</v>
      </c>
      <c r="AL10" s="65"/>
      <c r="AM10" s="204">
        <v>3.0000000000000001E-3</v>
      </c>
      <c r="AN10" s="159"/>
      <c r="AO10" s="225">
        <v>1.7899999999999999E-2</v>
      </c>
      <c r="AP10" s="227">
        <v>276</v>
      </c>
      <c r="AQ10" s="227">
        <v>272</v>
      </c>
      <c r="AR10" s="239">
        <v>0.98599999999999999</v>
      </c>
      <c r="AS10" s="227">
        <v>217</v>
      </c>
      <c r="AT10" s="239">
        <v>0.78600000000000003</v>
      </c>
      <c r="AU10" s="227">
        <v>216</v>
      </c>
      <c r="AV10" s="236">
        <v>0.78300000000000003</v>
      </c>
      <c r="AW10" s="227">
        <v>104</v>
      </c>
      <c r="AX10" s="227">
        <v>100</v>
      </c>
      <c r="AY10" s="239">
        <v>0.96199999999999997</v>
      </c>
      <c r="AZ10" s="227">
        <v>92</v>
      </c>
      <c r="BA10" s="239">
        <v>0.88500000000000001</v>
      </c>
      <c r="BB10" s="227">
        <v>91</v>
      </c>
      <c r="BC10" s="236">
        <v>0.875</v>
      </c>
    </row>
    <row r="11" spans="1:78" x14ac:dyDescent="0.25">
      <c r="A11" s="230">
        <v>1</v>
      </c>
      <c r="B11" s="215" t="s">
        <v>126</v>
      </c>
      <c r="C11" s="215">
        <v>2027</v>
      </c>
      <c r="D11" s="215" t="s">
        <v>191</v>
      </c>
      <c r="E11" s="215">
        <v>336</v>
      </c>
      <c r="F11" s="215">
        <v>343</v>
      </c>
      <c r="G11" s="215"/>
      <c r="H11" s="224" t="str">
        <f>HYPERLINK("https://map.geo.admin.ch/?zoom=7&amp;E=557400&amp;N=181500&amp;layers=ch.kantone.cadastralwebmap-farbe,ch.swisstopo.amtliches-strassenverzeichnis,ch.bfs.gebaeude_wohnungs_register,KML||https://tinyurl.com/yy7ya4g9/FR/2027_bdg_erw.kml","KML building")</f>
        <v>KML building</v>
      </c>
      <c r="I11" s="158">
        <v>2</v>
      </c>
      <c r="J11" s="245" t="s">
        <v>1060</v>
      </c>
      <c r="K11" s="64">
        <v>5.9523809523809521E-3</v>
      </c>
      <c r="L11" s="65">
        <v>0</v>
      </c>
      <c r="M11" s="65"/>
      <c r="N11" s="204">
        <v>0</v>
      </c>
      <c r="O11" s="159"/>
      <c r="P11" s="64"/>
      <c r="Q11" s="65">
        <v>0</v>
      </c>
      <c r="R11" s="65"/>
      <c r="S11" s="204">
        <v>0</v>
      </c>
      <c r="T11" s="159"/>
      <c r="U11" s="64"/>
      <c r="V11" s="65">
        <v>0</v>
      </c>
      <c r="W11" s="65"/>
      <c r="X11" s="204">
        <v>0</v>
      </c>
      <c r="Y11" s="159"/>
      <c r="Z11" s="64"/>
      <c r="AA11" s="65">
        <v>0</v>
      </c>
      <c r="AB11" s="65"/>
      <c r="AC11" s="204">
        <v>0</v>
      </c>
      <c r="AD11" s="159"/>
      <c r="AE11" s="64"/>
      <c r="AF11" s="65">
        <v>3</v>
      </c>
      <c r="AG11" s="65"/>
      <c r="AH11" s="204">
        <v>8.8999999999999999E-3</v>
      </c>
      <c r="AI11" s="159"/>
      <c r="AJ11" s="64"/>
      <c r="AK11" s="65">
        <v>2</v>
      </c>
      <c r="AL11" s="65"/>
      <c r="AM11" s="204">
        <v>6.0000000000000001E-3</v>
      </c>
      <c r="AN11" s="159"/>
      <c r="AO11" s="225">
        <v>1.49E-2</v>
      </c>
      <c r="AP11" s="227">
        <v>170</v>
      </c>
      <c r="AQ11" s="227">
        <v>169</v>
      </c>
      <c r="AR11" s="239">
        <v>0.99399999999999999</v>
      </c>
      <c r="AS11" s="227">
        <v>146</v>
      </c>
      <c r="AT11" s="239">
        <v>0.85899999999999999</v>
      </c>
      <c r="AU11" s="227">
        <v>146</v>
      </c>
      <c r="AV11" s="236">
        <v>0.85899999999999999</v>
      </c>
      <c r="AW11" s="227">
        <v>99</v>
      </c>
      <c r="AX11" s="227">
        <v>98</v>
      </c>
      <c r="AY11" s="239">
        <v>0.99</v>
      </c>
      <c r="AZ11" s="227">
        <v>87</v>
      </c>
      <c r="BA11" s="239">
        <v>0.879</v>
      </c>
      <c r="BB11" s="227">
        <v>87</v>
      </c>
      <c r="BC11" s="236">
        <v>0.879</v>
      </c>
    </row>
    <row r="12" spans="1:78" x14ac:dyDescent="0.25">
      <c r="A12" s="230">
        <v>1</v>
      </c>
      <c r="B12" s="215" t="s">
        <v>126</v>
      </c>
      <c r="C12" s="215">
        <v>2029</v>
      </c>
      <c r="D12" s="215" t="s">
        <v>192</v>
      </c>
      <c r="E12" s="215">
        <v>1505</v>
      </c>
      <c r="F12" s="215">
        <v>1524</v>
      </c>
      <c r="G12" s="215"/>
      <c r="H12" s="224" t="str">
        <f>HYPERLINK("https://map.geo.admin.ch/?zoom=7&amp;E=566200&amp;N=185200&amp;layers=ch.kantone.cadastralwebmap-farbe,ch.swisstopo.amtliches-strassenverzeichnis,ch.bfs.gebaeude_wohnungs_register,KML||https://tinyurl.com/yy7ya4g9/FR/2029_bdg_erw.kml","KML building")</f>
        <v>KML building</v>
      </c>
      <c r="I12" s="158">
        <v>18</v>
      </c>
      <c r="J12" s="246" t="s">
        <v>1061</v>
      </c>
      <c r="K12" s="64">
        <v>1.1960132890365448E-2</v>
      </c>
      <c r="L12" s="65">
        <v>0</v>
      </c>
      <c r="M12" s="65"/>
      <c r="N12" s="204">
        <v>0</v>
      </c>
      <c r="O12" s="159"/>
      <c r="P12" s="64"/>
      <c r="Q12" s="65">
        <v>0</v>
      </c>
      <c r="R12" s="65"/>
      <c r="S12" s="204">
        <v>0</v>
      </c>
      <c r="T12" s="159"/>
      <c r="U12" s="64"/>
      <c r="V12" s="65">
        <v>0</v>
      </c>
      <c r="W12" s="65"/>
      <c r="X12" s="204">
        <v>0</v>
      </c>
      <c r="Y12" s="159"/>
      <c r="Z12" s="64"/>
      <c r="AA12" s="65">
        <v>0</v>
      </c>
      <c r="AB12" s="65"/>
      <c r="AC12" s="204">
        <v>0</v>
      </c>
      <c r="AD12" s="159"/>
      <c r="AE12" s="64"/>
      <c r="AF12" s="65">
        <v>16</v>
      </c>
      <c r="AG12" s="65"/>
      <c r="AH12" s="204">
        <v>1.06E-2</v>
      </c>
      <c r="AI12" s="159"/>
      <c r="AJ12" s="64"/>
      <c r="AK12" s="65">
        <v>4</v>
      </c>
      <c r="AL12" s="65"/>
      <c r="AM12" s="204">
        <v>2.7000000000000001E-3</v>
      </c>
      <c r="AN12" s="159"/>
      <c r="AO12" s="225">
        <v>1.3299999999999999E-2</v>
      </c>
      <c r="AP12" s="227">
        <v>651</v>
      </c>
      <c r="AQ12" s="227">
        <v>641</v>
      </c>
      <c r="AR12" s="239">
        <v>0.98499999999999999</v>
      </c>
      <c r="AS12" s="227">
        <v>518</v>
      </c>
      <c r="AT12" s="239">
        <v>0.79600000000000004</v>
      </c>
      <c r="AU12" s="227">
        <v>513</v>
      </c>
      <c r="AV12" s="236">
        <v>0.78800000000000003</v>
      </c>
      <c r="AW12" s="227">
        <v>282</v>
      </c>
      <c r="AX12" s="227">
        <v>272</v>
      </c>
      <c r="AY12" s="239">
        <v>0.96499999999999997</v>
      </c>
      <c r="AZ12" s="227">
        <v>215</v>
      </c>
      <c r="BA12" s="239">
        <v>0.76200000000000001</v>
      </c>
      <c r="BB12" s="227">
        <v>210</v>
      </c>
      <c r="BC12" s="236">
        <v>0.745</v>
      </c>
    </row>
    <row r="13" spans="1:78" x14ac:dyDescent="0.25">
      <c r="A13" s="230">
        <v>1</v>
      </c>
      <c r="B13" s="215" t="s">
        <v>126</v>
      </c>
      <c r="C13" s="215">
        <v>2035</v>
      </c>
      <c r="D13" s="215" t="s">
        <v>193</v>
      </c>
      <c r="E13" s="215">
        <v>387</v>
      </c>
      <c r="F13" s="215">
        <v>391</v>
      </c>
      <c r="G13" s="215"/>
      <c r="H13" s="224" t="str">
        <f>HYPERLINK("https://map.geo.admin.ch/?zoom=7&amp;E=553600&amp;N=181500&amp;layers=ch.kantone.cadastralwebmap-farbe,ch.swisstopo.amtliches-strassenverzeichnis,ch.bfs.gebaeude_wohnungs_register,KML||https://tinyurl.com/yy7ya4g9/FR/2035_bdg_erw.kml","KML building")</f>
        <v>KML building</v>
      </c>
      <c r="I13" s="158">
        <v>7</v>
      </c>
      <c r="J13" s="245" t="s">
        <v>1062</v>
      </c>
      <c r="K13" s="64">
        <v>1.8087855297157621E-2</v>
      </c>
      <c r="L13" s="65">
        <v>0</v>
      </c>
      <c r="M13" s="65"/>
      <c r="N13" s="204">
        <v>0</v>
      </c>
      <c r="O13" s="159"/>
      <c r="P13" s="64"/>
      <c r="Q13" s="65">
        <v>0</v>
      </c>
      <c r="R13" s="65"/>
      <c r="S13" s="204">
        <v>0</v>
      </c>
      <c r="T13" s="159"/>
      <c r="U13" s="64"/>
      <c r="V13" s="65">
        <v>0</v>
      </c>
      <c r="W13" s="65"/>
      <c r="X13" s="204">
        <v>0</v>
      </c>
      <c r="Y13" s="159"/>
      <c r="Z13" s="64"/>
      <c r="AA13" s="65">
        <v>0</v>
      </c>
      <c r="AB13" s="65"/>
      <c r="AC13" s="204">
        <v>0</v>
      </c>
      <c r="AD13" s="159"/>
      <c r="AE13" s="64"/>
      <c r="AF13" s="65">
        <v>3</v>
      </c>
      <c r="AG13" s="65"/>
      <c r="AH13" s="204">
        <v>7.7999999999999996E-3</v>
      </c>
      <c r="AI13" s="159"/>
      <c r="AJ13" s="64"/>
      <c r="AK13" s="65">
        <v>1</v>
      </c>
      <c r="AL13" s="65"/>
      <c r="AM13" s="204">
        <v>2.5999999999999999E-3</v>
      </c>
      <c r="AN13" s="159"/>
      <c r="AO13" s="225">
        <v>1.04E-2</v>
      </c>
      <c r="AP13" s="227">
        <v>201</v>
      </c>
      <c r="AQ13" s="227">
        <v>201</v>
      </c>
      <c r="AR13" s="239">
        <v>1</v>
      </c>
      <c r="AS13" s="227">
        <v>161</v>
      </c>
      <c r="AT13" s="239">
        <v>0.80100000000000005</v>
      </c>
      <c r="AU13" s="227">
        <v>161</v>
      </c>
      <c r="AV13" s="236">
        <v>0.80100000000000005</v>
      </c>
      <c r="AW13" s="227">
        <v>83</v>
      </c>
      <c r="AX13" s="227">
        <v>83</v>
      </c>
      <c r="AY13" s="239">
        <v>1</v>
      </c>
      <c r="AZ13" s="227">
        <v>60</v>
      </c>
      <c r="BA13" s="239">
        <v>0.72299999999999998</v>
      </c>
      <c r="BB13" s="227">
        <v>60</v>
      </c>
      <c r="BC13" s="236">
        <v>0.72299999999999998</v>
      </c>
    </row>
    <row r="14" spans="1:78" x14ac:dyDescent="0.25">
      <c r="A14" s="230">
        <v>1</v>
      </c>
      <c r="B14" s="215" t="s">
        <v>126</v>
      </c>
      <c r="C14" s="215">
        <v>2038</v>
      </c>
      <c r="D14" s="215" t="s">
        <v>194</v>
      </c>
      <c r="E14" s="215">
        <v>80</v>
      </c>
      <c r="F14" s="215">
        <v>85</v>
      </c>
      <c r="G14" s="215"/>
      <c r="H14" s="224" t="str">
        <f>HYPERLINK("https://map.geo.admin.ch/?zoom=7&amp;E=550900&amp;N=175600&amp;layers=ch.kantone.cadastralwebmap-farbe,ch.swisstopo.amtliches-strassenverzeichnis,ch.bfs.gebaeude_wohnungs_register,KML||https://tinyurl.com/yy7ya4g9/FR/2038_bdg_erw.kml","KML building")</f>
        <v>KML building</v>
      </c>
      <c r="I14" s="158">
        <v>0</v>
      </c>
      <c r="J14" s="246" t="s">
        <v>1063</v>
      </c>
      <c r="K14" s="64">
        <v>0</v>
      </c>
      <c r="L14" s="65">
        <v>0</v>
      </c>
      <c r="M14" s="65"/>
      <c r="N14" s="204">
        <v>0</v>
      </c>
      <c r="O14" s="159"/>
      <c r="P14" s="64"/>
      <c r="Q14" s="65">
        <v>0</v>
      </c>
      <c r="R14" s="65"/>
      <c r="S14" s="204">
        <v>0</v>
      </c>
      <c r="T14" s="159"/>
      <c r="U14" s="64"/>
      <c r="V14" s="65">
        <v>0</v>
      </c>
      <c r="W14" s="65"/>
      <c r="X14" s="204">
        <v>0</v>
      </c>
      <c r="Y14" s="159"/>
      <c r="Z14" s="64"/>
      <c r="AA14" s="65">
        <v>0</v>
      </c>
      <c r="AB14" s="65"/>
      <c r="AC14" s="204">
        <v>0</v>
      </c>
      <c r="AD14" s="159"/>
      <c r="AE14" s="64"/>
      <c r="AF14" s="65">
        <v>1</v>
      </c>
      <c r="AG14" s="65"/>
      <c r="AH14" s="204">
        <v>1.2500000000000001E-2</v>
      </c>
      <c r="AI14" s="159"/>
      <c r="AJ14" s="64"/>
      <c r="AK14" s="65">
        <v>0</v>
      </c>
      <c r="AL14" s="65"/>
      <c r="AM14" s="204">
        <v>0</v>
      </c>
      <c r="AN14" s="159"/>
      <c r="AO14" s="225">
        <v>1.2500000000000001E-2</v>
      </c>
      <c r="AP14" s="227">
        <v>44</v>
      </c>
      <c r="AQ14" s="227">
        <v>44</v>
      </c>
      <c r="AR14" s="239">
        <v>1</v>
      </c>
      <c r="AS14" s="227">
        <v>38</v>
      </c>
      <c r="AT14" s="239">
        <v>0.86399999999999999</v>
      </c>
      <c r="AU14" s="227">
        <v>38</v>
      </c>
      <c r="AV14" s="236">
        <v>0.86399999999999999</v>
      </c>
      <c r="AW14" s="227">
        <v>28</v>
      </c>
      <c r="AX14" s="227">
        <v>28</v>
      </c>
      <c r="AY14" s="239">
        <v>1</v>
      </c>
      <c r="AZ14" s="227">
        <v>26</v>
      </c>
      <c r="BA14" s="239">
        <v>0.92900000000000005</v>
      </c>
      <c r="BB14" s="227">
        <v>26</v>
      </c>
      <c r="BC14" s="236">
        <v>0.92900000000000005</v>
      </c>
    </row>
    <row r="15" spans="1:78" x14ac:dyDescent="0.25">
      <c r="A15" s="230">
        <v>1</v>
      </c>
      <c r="B15" s="215" t="s">
        <v>126</v>
      </c>
      <c r="C15" s="215">
        <v>2041</v>
      </c>
      <c r="D15" s="215" t="s">
        <v>195</v>
      </c>
      <c r="E15" s="215">
        <v>980</v>
      </c>
      <c r="F15" s="215">
        <v>1008</v>
      </c>
      <c r="G15" s="215"/>
      <c r="H15" s="224" t="str">
        <f>HYPERLINK("https://map.geo.admin.ch/?zoom=7&amp;E=565100&amp;N=193400&amp;layers=ch.kantone.cadastralwebmap-farbe,ch.swisstopo.amtliches-strassenverzeichnis,ch.bfs.gebaeude_wohnungs_register,KML||https://tinyurl.com/yy7ya4g9/FR/2041_bdg_erw.kml","KML building")</f>
        <v>KML building</v>
      </c>
      <c r="I15" s="158">
        <v>34</v>
      </c>
      <c r="J15" s="246" t="s">
        <v>1064</v>
      </c>
      <c r="K15" s="64">
        <v>3.4693877551020408E-2</v>
      </c>
      <c r="L15" s="65">
        <v>0</v>
      </c>
      <c r="M15" s="65"/>
      <c r="N15" s="204">
        <v>0</v>
      </c>
      <c r="O15" s="159"/>
      <c r="P15" s="64"/>
      <c r="Q15" s="65">
        <v>0</v>
      </c>
      <c r="R15" s="65"/>
      <c r="S15" s="204">
        <v>0</v>
      </c>
      <c r="T15" s="159"/>
      <c r="U15" s="64"/>
      <c r="V15" s="65">
        <v>0</v>
      </c>
      <c r="W15" s="65"/>
      <c r="X15" s="204">
        <v>0</v>
      </c>
      <c r="Y15" s="159"/>
      <c r="Z15" s="64"/>
      <c r="AA15" s="65">
        <v>0</v>
      </c>
      <c r="AB15" s="65"/>
      <c r="AC15" s="204">
        <v>0</v>
      </c>
      <c r="AD15" s="159"/>
      <c r="AE15" s="64"/>
      <c r="AF15" s="65">
        <v>9</v>
      </c>
      <c r="AG15" s="65"/>
      <c r="AH15" s="204">
        <v>9.1999999999999998E-3</v>
      </c>
      <c r="AI15" s="159"/>
      <c r="AJ15" s="64"/>
      <c r="AK15" s="65">
        <v>10</v>
      </c>
      <c r="AL15" s="65"/>
      <c r="AM15" s="204">
        <v>1.0200000000000001E-2</v>
      </c>
      <c r="AN15" s="159"/>
      <c r="AO15" s="225">
        <v>1.9400000000000001E-2</v>
      </c>
      <c r="AP15" s="227">
        <v>408</v>
      </c>
      <c r="AQ15" s="227">
        <v>382</v>
      </c>
      <c r="AR15" s="239">
        <v>0.93600000000000005</v>
      </c>
      <c r="AS15" s="227">
        <v>294</v>
      </c>
      <c r="AT15" s="239">
        <v>0.72099999999999997</v>
      </c>
      <c r="AU15" s="227">
        <v>293</v>
      </c>
      <c r="AV15" s="236">
        <v>0.71799999999999997</v>
      </c>
      <c r="AW15" s="227">
        <v>189</v>
      </c>
      <c r="AX15" s="227">
        <v>164</v>
      </c>
      <c r="AY15" s="239">
        <v>0.86799999999999999</v>
      </c>
      <c r="AZ15" s="227">
        <v>126</v>
      </c>
      <c r="BA15" s="239">
        <v>0.66700000000000004</v>
      </c>
      <c r="BB15" s="227">
        <v>125</v>
      </c>
      <c r="BC15" s="236">
        <v>0.66100000000000003</v>
      </c>
    </row>
    <row r="16" spans="1:78" x14ac:dyDescent="0.25">
      <c r="A16" s="230">
        <v>1</v>
      </c>
      <c r="B16" s="215" t="s">
        <v>126</v>
      </c>
      <c r="C16" s="215">
        <v>2043</v>
      </c>
      <c r="D16" s="215" t="s">
        <v>196</v>
      </c>
      <c r="E16" s="215">
        <v>190</v>
      </c>
      <c r="F16" s="215">
        <v>192</v>
      </c>
      <c r="G16" s="215"/>
      <c r="H16" s="224" t="str">
        <f>HYPERLINK("https://map.geo.admin.ch/?zoom=7&amp;E=557000&amp;N=187600&amp;layers=ch.kantone.cadastralwebmap-farbe,ch.swisstopo.amtliches-strassenverzeichnis,ch.bfs.gebaeude_wohnungs_register,KML||https://tinyurl.com/yy7ya4g9/FR/2043_bdg_erw.kml","KML building")</f>
        <v>KML building</v>
      </c>
      <c r="I16" s="158">
        <v>0</v>
      </c>
      <c r="J16" s="246" t="s">
        <v>1065</v>
      </c>
      <c r="K16" s="64">
        <v>0</v>
      </c>
      <c r="L16" s="65">
        <v>0</v>
      </c>
      <c r="M16" s="65"/>
      <c r="N16" s="204">
        <v>0</v>
      </c>
      <c r="O16" s="159"/>
      <c r="P16" s="64"/>
      <c r="Q16" s="65">
        <v>0</v>
      </c>
      <c r="R16" s="65"/>
      <c r="S16" s="204">
        <v>0</v>
      </c>
      <c r="T16" s="159"/>
      <c r="U16" s="64"/>
      <c r="V16" s="65">
        <v>0</v>
      </c>
      <c r="W16" s="65"/>
      <c r="X16" s="204">
        <v>0</v>
      </c>
      <c r="Y16" s="159"/>
      <c r="Z16" s="64"/>
      <c r="AA16" s="65">
        <v>0</v>
      </c>
      <c r="AB16" s="65"/>
      <c r="AC16" s="204">
        <v>0</v>
      </c>
      <c r="AD16" s="159"/>
      <c r="AE16" s="64"/>
      <c r="AF16" s="65">
        <v>0</v>
      </c>
      <c r="AG16" s="65"/>
      <c r="AH16" s="204">
        <v>0</v>
      </c>
      <c r="AI16" s="159"/>
      <c r="AJ16" s="64"/>
      <c r="AK16" s="65">
        <v>1</v>
      </c>
      <c r="AL16" s="65"/>
      <c r="AM16" s="204">
        <v>5.3E-3</v>
      </c>
      <c r="AN16" s="159"/>
      <c r="AO16" s="225">
        <v>5.3E-3</v>
      </c>
      <c r="AP16" s="227">
        <v>87</v>
      </c>
      <c r="AQ16" s="227">
        <v>71</v>
      </c>
      <c r="AR16" s="239">
        <v>0.81599999999999995</v>
      </c>
      <c r="AS16" s="227">
        <v>64</v>
      </c>
      <c r="AT16" s="239">
        <v>0.73599999999999999</v>
      </c>
      <c r="AU16" s="227">
        <v>62</v>
      </c>
      <c r="AV16" s="236">
        <v>0.71299999999999997</v>
      </c>
      <c r="AW16" s="227">
        <v>48</v>
      </c>
      <c r="AX16" s="227">
        <v>32</v>
      </c>
      <c r="AY16" s="239">
        <v>0.66700000000000004</v>
      </c>
      <c r="AZ16" s="227">
        <v>29</v>
      </c>
      <c r="BA16" s="239">
        <v>0.60399999999999998</v>
      </c>
      <c r="BB16" s="227">
        <v>27</v>
      </c>
      <c r="BC16" s="236">
        <v>0.56299999999999994</v>
      </c>
    </row>
    <row r="17" spans="1:55" x14ac:dyDescent="0.25">
      <c r="A17" s="230">
        <v>1</v>
      </c>
      <c r="B17" s="215" t="s">
        <v>126</v>
      </c>
      <c r="C17" s="215">
        <v>2044</v>
      </c>
      <c r="D17" s="215" t="s">
        <v>197</v>
      </c>
      <c r="E17" s="215">
        <v>924</v>
      </c>
      <c r="F17" s="215">
        <v>932</v>
      </c>
      <c r="G17" s="215"/>
      <c r="H17" s="224" t="str">
        <f>HYPERLINK("https://map.geo.admin.ch/?zoom=7&amp;E=555800&amp;N=177200&amp;layers=ch.kantone.cadastralwebmap-farbe,ch.swisstopo.amtliches-strassenverzeichnis,ch.bfs.gebaeude_wohnungs_register,KML||https://tinyurl.com/yy7ya4g9/FR/2044_bdg_erw.kml","KML building")</f>
        <v>KML building</v>
      </c>
      <c r="I17" s="158">
        <v>17</v>
      </c>
      <c r="J17" s="246" t="s">
        <v>1066</v>
      </c>
      <c r="K17" s="64">
        <v>1.83982683982684E-2</v>
      </c>
      <c r="L17" s="65">
        <v>0</v>
      </c>
      <c r="M17" s="65"/>
      <c r="N17" s="204">
        <v>0</v>
      </c>
      <c r="O17" s="159"/>
      <c r="P17" s="64"/>
      <c r="Q17" s="65">
        <v>0</v>
      </c>
      <c r="R17" s="65"/>
      <c r="S17" s="204">
        <v>0</v>
      </c>
      <c r="T17" s="159"/>
      <c r="U17" s="64"/>
      <c r="V17" s="65">
        <v>0</v>
      </c>
      <c r="W17" s="65"/>
      <c r="X17" s="204">
        <v>0</v>
      </c>
      <c r="Y17" s="159"/>
      <c r="Z17" s="64"/>
      <c r="AA17" s="65">
        <v>0</v>
      </c>
      <c r="AB17" s="65"/>
      <c r="AC17" s="204">
        <v>0</v>
      </c>
      <c r="AD17" s="159"/>
      <c r="AE17" s="64"/>
      <c r="AF17" s="65">
        <v>5</v>
      </c>
      <c r="AG17" s="65"/>
      <c r="AH17" s="204">
        <v>5.4000000000000003E-3</v>
      </c>
      <c r="AI17" s="159"/>
      <c r="AJ17" s="64"/>
      <c r="AK17" s="65">
        <v>2</v>
      </c>
      <c r="AL17" s="65"/>
      <c r="AM17" s="204">
        <v>2.2000000000000001E-3</v>
      </c>
      <c r="AN17" s="159"/>
      <c r="AO17" s="225">
        <v>7.6000000000000009E-3</v>
      </c>
      <c r="AP17" s="227">
        <v>470</v>
      </c>
      <c r="AQ17" s="227">
        <v>456</v>
      </c>
      <c r="AR17" s="239">
        <v>0.97</v>
      </c>
      <c r="AS17" s="227">
        <v>373</v>
      </c>
      <c r="AT17" s="239">
        <v>0.79400000000000004</v>
      </c>
      <c r="AU17" s="227">
        <v>371</v>
      </c>
      <c r="AV17" s="236">
        <v>0.78900000000000003</v>
      </c>
      <c r="AW17" s="227">
        <v>247</v>
      </c>
      <c r="AX17" s="227">
        <v>233</v>
      </c>
      <c r="AY17" s="239">
        <v>0.94299999999999995</v>
      </c>
      <c r="AZ17" s="227">
        <v>195</v>
      </c>
      <c r="BA17" s="239">
        <v>0.78900000000000003</v>
      </c>
      <c r="BB17" s="227">
        <v>193</v>
      </c>
      <c r="BC17" s="236">
        <v>0.78100000000000003</v>
      </c>
    </row>
    <row r="18" spans="1:55" x14ac:dyDescent="0.25">
      <c r="A18" s="230">
        <v>1</v>
      </c>
      <c r="B18" s="215" t="s">
        <v>126</v>
      </c>
      <c r="C18" s="215">
        <v>2045</v>
      </c>
      <c r="D18" s="215" t="s">
        <v>198</v>
      </c>
      <c r="E18" s="215">
        <v>289</v>
      </c>
      <c r="F18" s="215">
        <v>295</v>
      </c>
      <c r="G18" s="215"/>
      <c r="H18" s="224" t="str">
        <f>HYPERLINK("https://map.geo.admin.ch/?zoom=7&amp;E=563100&amp;N=192700&amp;layers=ch.kantone.cadastralwebmap-farbe,ch.swisstopo.amtliches-strassenverzeichnis,ch.bfs.gebaeude_wohnungs_register,KML||https://tinyurl.com/yy7ya4g9/FR/2045_bdg_erw.kml","KML building")</f>
        <v>KML building</v>
      </c>
      <c r="I18" s="158">
        <v>5</v>
      </c>
      <c r="J18" s="246" t="s">
        <v>1067</v>
      </c>
      <c r="K18" s="64">
        <v>1.7301038062283738E-2</v>
      </c>
      <c r="L18" s="65">
        <v>0</v>
      </c>
      <c r="M18" s="65"/>
      <c r="N18" s="204">
        <v>0</v>
      </c>
      <c r="O18" s="159"/>
      <c r="P18" s="64"/>
      <c r="Q18" s="65">
        <v>0</v>
      </c>
      <c r="R18" s="65"/>
      <c r="S18" s="204">
        <v>0</v>
      </c>
      <c r="T18" s="159"/>
      <c r="U18" s="64"/>
      <c r="V18" s="65">
        <v>0</v>
      </c>
      <c r="W18" s="65"/>
      <c r="X18" s="204">
        <v>0</v>
      </c>
      <c r="Y18" s="159"/>
      <c r="Z18" s="64"/>
      <c r="AA18" s="65">
        <v>0</v>
      </c>
      <c r="AB18" s="65"/>
      <c r="AC18" s="204">
        <v>0</v>
      </c>
      <c r="AD18" s="159"/>
      <c r="AE18" s="64"/>
      <c r="AF18" s="65">
        <v>5</v>
      </c>
      <c r="AG18" s="65"/>
      <c r="AH18" s="204">
        <v>1.7299999999999999E-2</v>
      </c>
      <c r="AI18" s="159"/>
      <c r="AJ18" s="64"/>
      <c r="AK18" s="65">
        <v>1</v>
      </c>
      <c r="AL18" s="65"/>
      <c r="AM18" s="204">
        <v>3.5000000000000001E-3</v>
      </c>
      <c r="AN18" s="159"/>
      <c r="AO18" s="225">
        <v>2.0799999999999999E-2</v>
      </c>
      <c r="AP18" s="227">
        <v>142</v>
      </c>
      <c r="AQ18" s="227">
        <v>140</v>
      </c>
      <c r="AR18" s="239">
        <v>0.98599999999999999</v>
      </c>
      <c r="AS18" s="227">
        <v>114</v>
      </c>
      <c r="AT18" s="239">
        <v>0.80300000000000005</v>
      </c>
      <c r="AU18" s="227">
        <v>114</v>
      </c>
      <c r="AV18" s="236">
        <v>0.80300000000000005</v>
      </c>
      <c r="AW18" s="227">
        <v>75</v>
      </c>
      <c r="AX18" s="227">
        <v>73</v>
      </c>
      <c r="AY18" s="239">
        <v>0.97299999999999998</v>
      </c>
      <c r="AZ18" s="227">
        <v>61</v>
      </c>
      <c r="BA18" s="239">
        <v>0.81299999999999994</v>
      </c>
      <c r="BB18" s="227">
        <v>61</v>
      </c>
      <c r="BC18" s="236">
        <v>0.81299999999999994</v>
      </c>
    </row>
    <row r="19" spans="1:55" x14ac:dyDescent="0.25">
      <c r="A19" s="230">
        <v>1</v>
      </c>
      <c r="B19" s="215" t="s">
        <v>126</v>
      </c>
      <c r="C19" s="215">
        <v>2050</v>
      </c>
      <c r="D19" s="215" t="s">
        <v>199</v>
      </c>
      <c r="E19" s="215">
        <v>1014</v>
      </c>
      <c r="F19" s="215">
        <v>1026</v>
      </c>
      <c r="G19" s="215"/>
      <c r="H19" s="224" t="str">
        <f>HYPERLINK("https://map.geo.admin.ch/?zoom=7&amp;E=556500&amp;N=185100&amp;layers=ch.kantone.cadastralwebmap-farbe,ch.swisstopo.amtliches-strassenverzeichnis,ch.bfs.gebaeude_wohnungs_register,KML||https://tinyurl.com/yy7ya4g9/FR/2050_bdg_erw.kml","KML building")</f>
        <v>KML building</v>
      </c>
      <c r="I19" s="158">
        <v>10</v>
      </c>
      <c r="J19" s="246" t="s">
        <v>1068</v>
      </c>
      <c r="K19" s="64">
        <v>9.8619329388560158E-3</v>
      </c>
      <c r="L19" s="65">
        <v>0</v>
      </c>
      <c r="M19" s="65"/>
      <c r="N19" s="204">
        <v>0</v>
      </c>
      <c r="O19" s="159"/>
      <c r="P19" s="64"/>
      <c r="Q19" s="65">
        <v>0</v>
      </c>
      <c r="R19" s="65"/>
      <c r="S19" s="204">
        <v>0</v>
      </c>
      <c r="T19" s="159"/>
      <c r="U19" s="64"/>
      <c r="V19" s="65">
        <v>0</v>
      </c>
      <c r="W19" s="65"/>
      <c r="X19" s="204">
        <v>0</v>
      </c>
      <c r="Y19" s="159"/>
      <c r="Z19" s="64"/>
      <c r="AA19" s="65">
        <v>0</v>
      </c>
      <c r="AB19" s="65"/>
      <c r="AC19" s="204">
        <v>0</v>
      </c>
      <c r="AD19" s="159"/>
      <c r="AE19" s="64"/>
      <c r="AF19" s="65">
        <v>7</v>
      </c>
      <c r="AG19" s="65"/>
      <c r="AH19" s="204">
        <v>6.8999999999999999E-3</v>
      </c>
      <c r="AI19" s="159"/>
      <c r="AJ19" s="64"/>
      <c r="AK19" s="65">
        <v>5</v>
      </c>
      <c r="AL19" s="65"/>
      <c r="AM19" s="204">
        <v>4.8999999999999998E-3</v>
      </c>
      <c r="AN19" s="159"/>
      <c r="AO19" s="225">
        <v>1.18E-2</v>
      </c>
      <c r="AP19" s="227">
        <v>472</v>
      </c>
      <c r="AQ19" s="227">
        <v>464</v>
      </c>
      <c r="AR19" s="239">
        <v>0.98299999999999998</v>
      </c>
      <c r="AS19" s="227">
        <v>354</v>
      </c>
      <c r="AT19" s="239">
        <v>0.75</v>
      </c>
      <c r="AU19" s="227">
        <v>354</v>
      </c>
      <c r="AV19" s="236">
        <v>0.75</v>
      </c>
      <c r="AW19" s="227">
        <v>220</v>
      </c>
      <c r="AX19" s="227">
        <v>213</v>
      </c>
      <c r="AY19" s="239">
        <v>0.96799999999999997</v>
      </c>
      <c r="AZ19" s="227">
        <v>165</v>
      </c>
      <c r="BA19" s="239">
        <v>0.75</v>
      </c>
      <c r="BB19" s="227">
        <v>165</v>
      </c>
      <c r="BC19" s="236">
        <v>0.75</v>
      </c>
    </row>
    <row r="20" spans="1:55" x14ac:dyDescent="0.25">
      <c r="A20" s="230">
        <v>1</v>
      </c>
      <c r="B20" s="215" t="s">
        <v>126</v>
      </c>
      <c r="C20" s="215">
        <v>2051</v>
      </c>
      <c r="D20" s="215" t="s">
        <v>200</v>
      </c>
      <c r="E20" s="215">
        <v>1049</v>
      </c>
      <c r="F20" s="215">
        <v>1061</v>
      </c>
      <c r="G20" s="215"/>
      <c r="H20" s="224" t="str">
        <f>HYPERLINK("https://map.geo.admin.ch/?zoom=7&amp;E=563200&amp;N=196300&amp;layers=ch.kantone.cadastralwebmap-farbe,ch.swisstopo.amtliches-strassenverzeichnis,ch.bfs.gebaeude_wohnungs_register,KML||https://tinyurl.com/yy7ya4g9/FR/2051_bdg_erw.kml","KML building")</f>
        <v>KML building</v>
      </c>
      <c r="I20" s="158">
        <v>11</v>
      </c>
      <c r="J20" s="246" t="s">
        <v>1069</v>
      </c>
      <c r="K20" s="64">
        <v>1.0486177311725452E-2</v>
      </c>
      <c r="L20" s="65">
        <v>0</v>
      </c>
      <c r="M20" s="65"/>
      <c r="N20" s="204">
        <v>0</v>
      </c>
      <c r="O20" s="159"/>
      <c r="P20" s="64"/>
      <c r="Q20" s="65">
        <v>0</v>
      </c>
      <c r="R20" s="65"/>
      <c r="S20" s="204">
        <v>0</v>
      </c>
      <c r="T20" s="159"/>
      <c r="U20" s="64"/>
      <c r="V20" s="65">
        <v>0</v>
      </c>
      <c r="W20" s="65"/>
      <c r="X20" s="204">
        <v>0</v>
      </c>
      <c r="Y20" s="159"/>
      <c r="Z20" s="64"/>
      <c r="AA20" s="65">
        <v>0</v>
      </c>
      <c r="AB20" s="65"/>
      <c r="AC20" s="204">
        <v>0</v>
      </c>
      <c r="AD20" s="159"/>
      <c r="AE20" s="64"/>
      <c r="AF20" s="65">
        <v>6</v>
      </c>
      <c r="AG20" s="65"/>
      <c r="AH20" s="204">
        <v>5.7000000000000002E-3</v>
      </c>
      <c r="AI20" s="159"/>
      <c r="AJ20" s="64"/>
      <c r="AK20" s="65">
        <v>1</v>
      </c>
      <c r="AL20" s="65"/>
      <c r="AM20" s="204">
        <v>1E-3</v>
      </c>
      <c r="AN20" s="159"/>
      <c r="AO20" s="225">
        <v>6.7000000000000002E-3</v>
      </c>
      <c r="AP20" s="227">
        <v>359</v>
      </c>
      <c r="AQ20" s="227">
        <v>352</v>
      </c>
      <c r="AR20" s="239">
        <v>0.98099999999999998</v>
      </c>
      <c r="AS20" s="227">
        <v>276</v>
      </c>
      <c r="AT20" s="239">
        <v>0.76900000000000002</v>
      </c>
      <c r="AU20" s="227">
        <v>276</v>
      </c>
      <c r="AV20" s="236">
        <v>0.76900000000000002</v>
      </c>
      <c r="AW20" s="227">
        <v>121</v>
      </c>
      <c r="AX20" s="227">
        <v>114</v>
      </c>
      <c r="AY20" s="239">
        <v>0.94199999999999995</v>
      </c>
      <c r="AZ20" s="227">
        <v>89</v>
      </c>
      <c r="BA20" s="239">
        <v>0.73599999999999999</v>
      </c>
      <c r="BB20" s="227">
        <v>89</v>
      </c>
      <c r="BC20" s="236">
        <v>0.73599999999999999</v>
      </c>
    </row>
    <row r="21" spans="1:55" x14ac:dyDescent="0.25">
      <c r="A21" s="230">
        <v>1</v>
      </c>
      <c r="B21" s="215" t="s">
        <v>126</v>
      </c>
      <c r="C21" s="215">
        <v>2053</v>
      </c>
      <c r="D21" s="215" t="s">
        <v>201</v>
      </c>
      <c r="E21" s="215">
        <v>2860</v>
      </c>
      <c r="F21" s="215">
        <v>2894</v>
      </c>
      <c r="G21" s="215"/>
      <c r="H21" s="224" t="str">
        <f>HYPERLINK("https://map.geo.admin.ch/?zoom=7&amp;E=567600&amp;N=190700&amp;layers=ch.kantone.cadastralwebmap-farbe,ch.swisstopo.amtliches-strassenverzeichnis,ch.bfs.gebaeude_wohnungs_register,KML||https://tinyurl.com/yy7ya4g9/FR/2053_bdg_erw.kml","KML building")</f>
        <v>KML building</v>
      </c>
      <c r="I21" s="158">
        <v>46</v>
      </c>
      <c r="J21" s="246" t="s">
        <v>1070</v>
      </c>
      <c r="K21" s="64">
        <v>1.6083916083916083E-2</v>
      </c>
      <c r="L21" s="65">
        <v>0</v>
      </c>
      <c r="M21" s="65"/>
      <c r="N21" s="204">
        <v>0</v>
      </c>
      <c r="O21" s="159"/>
      <c r="P21" s="64"/>
      <c r="Q21" s="65">
        <v>0</v>
      </c>
      <c r="R21" s="65"/>
      <c r="S21" s="204">
        <v>0</v>
      </c>
      <c r="T21" s="159"/>
      <c r="U21" s="64"/>
      <c r="V21" s="65">
        <v>0</v>
      </c>
      <c r="W21" s="65"/>
      <c r="X21" s="204">
        <v>0</v>
      </c>
      <c r="Y21" s="159"/>
      <c r="Z21" s="64"/>
      <c r="AA21" s="65">
        <v>1</v>
      </c>
      <c r="AB21" s="65"/>
      <c r="AC21" s="204">
        <v>2.9999999999999997E-4</v>
      </c>
      <c r="AD21" s="159"/>
      <c r="AE21" s="64"/>
      <c r="AF21" s="65">
        <v>40</v>
      </c>
      <c r="AG21" s="65"/>
      <c r="AH21" s="204">
        <v>1.4E-2</v>
      </c>
      <c r="AI21" s="159"/>
      <c r="AJ21" s="64"/>
      <c r="AK21" s="65">
        <v>6</v>
      </c>
      <c r="AL21" s="65"/>
      <c r="AM21" s="204">
        <v>2.0999999999999999E-3</v>
      </c>
      <c r="AN21" s="159"/>
      <c r="AO21" s="234">
        <v>1.6400000000000001E-2</v>
      </c>
      <c r="AP21" s="227">
        <v>1294</v>
      </c>
      <c r="AQ21" s="227">
        <v>1259</v>
      </c>
      <c r="AR21" s="239">
        <v>0.97299999999999998</v>
      </c>
      <c r="AS21" s="227">
        <v>970</v>
      </c>
      <c r="AT21" s="239">
        <v>0.75</v>
      </c>
      <c r="AU21" s="227">
        <v>965</v>
      </c>
      <c r="AV21" s="236">
        <v>0.746</v>
      </c>
      <c r="AW21" s="227">
        <v>604</v>
      </c>
      <c r="AX21" s="227">
        <v>570</v>
      </c>
      <c r="AY21" s="239">
        <v>0.94399999999999995</v>
      </c>
      <c r="AZ21" s="227">
        <v>450</v>
      </c>
      <c r="BA21" s="239">
        <v>0.745</v>
      </c>
      <c r="BB21" s="227">
        <v>446</v>
      </c>
      <c r="BC21" s="236">
        <v>0.73799999999999999</v>
      </c>
    </row>
    <row r="22" spans="1:55" x14ac:dyDescent="0.25">
      <c r="A22" s="230">
        <v>1</v>
      </c>
      <c r="B22" s="215" t="s">
        <v>126</v>
      </c>
      <c r="C22" s="215">
        <v>2054</v>
      </c>
      <c r="D22" s="215" t="s">
        <v>202</v>
      </c>
      <c r="E22" s="215">
        <v>4664</v>
      </c>
      <c r="F22" s="215">
        <v>4757</v>
      </c>
      <c r="G22" s="215"/>
      <c r="H22" s="224" t="str">
        <f>HYPERLINK("https://map.geo.admin.ch/?zoom=7&amp;E=555000&amp;N=188900&amp;layers=ch.kantone.cadastralwebmap-farbe,ch.swisstopo.amtliches-strassenverzeichnis,ch.bfs.gebaeude_wohnungs_register,KML||https://tinyurl.com/yy7ya4g9/FR/2054_bdg_erw.kml","KML building")</f>
        <v>KML building</v>
      </c>
      <c r="I22" s="158">
        <v>24</v>
      </c>
      <c r="J22" s="246" t="s">
        <v>1071</v>
      </c>
      <c r="K22" s="64">
        <v>5.1457975986277877E-3</v>
      </c>
      <c r="L22" s="65">
        <v>0</v>
      </c>
      <c r="M22" s="65"/>
      <c r="N22" s="204">
        <v>0</v>
      </c>
      <c r="O22" s="159"/>
      <c r="P22" s="64"/>
      <c r="Q22" s="65">
        <v>0</v>
      </c>
      <c r="R22" s="65"/>
      <c r="S22" s="204">
        <v>0</v>
      </c>
      <c r="T22" s="159"/>
      <c r="U22" s="64"/>
      <c r="V22" s="65">
        <v>0</v>
      </c>
      <c r="W22" s="65"/>
      <c r="X22" s="204">
        <v>0</v>
      </c>
      <c r="Y22" s="159"/>
      <c r="Z22" s="64"/>
      <c r="AA22" s="65">
        <v>0</v>
      </c>
      <c r="AB22" s="65"/>
      <c r="AC22" s="204">
        <v>0</v>
      </c>
      <c r="AD22" s="159"/>
      <c r="AE22" s="64"/>
      <c r="AF22" s="65">
        <v>52</v>
      </c>
      <c r="AG22" s="65"/>
      <c r="AH22" s="204">
        <v>1.11E-2</v>
      </c>
      <c r="AI22" s="159"/>
      <c r="AJ22" s="64"/>
      <c r="AK22" s="65">
        <v>14</v>
      </c>
      <c r="AL22" s="65"/>
      <c r="AM22" s="204">
        <v>3.0000000000000001E-3</v>
      </c>
      <c r="AN22" s="159"/>
      <c r="AO22" s="234">
        <v>1.4100000000000001E-2</v>
      </c>
      <c r="AP22" s="227">
        <v>1848</v>
      </c>
      <c r="AQ22" s="227">
        <v>1787</v>
      </c>
      <c r="AR22" s="239">
        <v>0.96699999999999997</v>
      </c>
      <c r="AS22" s="227">
        <v>1434</v>
      </c>
      <c r="AT22" s="239">
        <v>0.77600000000000002</v>
      </c>
      <c r="AU22" s="227">
        <v>1421</v>
      </c>
      <c r="AV22" s="236">
        <v>0.76900000000000002</v>
      </c>
      <c r="AW22" s="227">
        <v>949</v>
      </c>
      <c r="AX22" s="227">
        <v>889</v>
      </c>
      <c r="AY22" s="239">
        <v>0.93700000000000006</v>
      </c>
      <c r="AZ22" s="227">
        <v>733</v>
      </c>
      <c r="BA22" s="239">
        <v>0.77200000000000002</v>
      </c>
      <c r="BB22" s="227">
        <v>720</v>
      </c>
      <c r="BC22" s="236">
        <v>0.75900000000000001</v>
      </c>
    </row>
    <row r="23" spans="1:55" x14ac:dyDescent="0.25">
      <c r="A23" s="230">
        <v>1</v>
      </c>
      <c r="B23" s="215" t="s">
        <v>126</v>
      </c>
      <c r="C23" s="215">
        <v>2055</v>
      </c>
      <c r="D23" s="215" t="s">
        <v>203</v>
      </c>
      <c r="E23" s="215">
        <v>1667</v>
      </c>
      <c r="F23" s="215">
        <v>1706</v>
      </c>
      <c r="G23" s="215"/>
      <c r="H23" s="224" t="str">
        <f>HYPERLINK("https://map.geo.admin.ch/?zoom=7&amp;E=550300&amp;N=185000&amp;layers=ch.kantone.cadastralwebmap-farbe,ch.swisstopo.amtliches-strassenverzeichnis,ch.bfs.gebaeude_wohnungs_register,KML||https://tinyurl.com/yy7ya4g9/FR/2055_bdg_erw.kml","KML building")</f>
        <v>KML building</v>
      </c>
      <c r="I23" s="158">
        <v>77</v>
      </c>
      <c r="J23" s="246" t="s">
        <v>1072</v>
      </c>
      <c r="K23" s="64">
        <v>4.6190761847630477E-2</v>
      </c>
      <c r="L23" s="65">
        <v>0</v>
      </c>
      <c r="M23" s="65"/>
      <c r="N23" s="204">
        <v>0</v>
      </c>
      <c r="O23" s="159"/>
      <c r="P23" s="64"/>
      <c r="Q23" s="65">
        <v>0</v>
      </c>
      <c r="R23" s="65"/>
      <c r="S23" s="204">
        <v>0</v>
      </c>
      <c r="T23" s="159"/>
      <c r="U23" s="64"/>
      <c r="V23" s="65">
        <v>0</v>
      </c>
      <c r="W23" s="65"/>
      <c r="X23" s="204">
        <v>0</v>
      </c>
      <c r="Y23" s="159"/>
      <c r="Z23" s="64"/>
      <c r="AA23" s="65">
        <v>0</v>
      </c>
      <c r="AB23" s="65"/>
      <c r="AC23" s="204">
        <v>0</v>
      </c>
      <c r="AD23" s="159"/>
      <c r="AE23" s="64"/>
      <c r="AF23" s="65">
        <v>11</v>
      </c>
      <c r="AG23" s="65"/>
      <c r="AH23" s="204">
        <v>6.6E-3</v>
      </c>
      <c r="AI23" s="159"/>
      <c r="AJ23" s="64"/>
      <c r="AK23" s="65">
        <v>6</v>
      </c>
      <c r="AL23" s="65"/>
      <c r="AM23" s="204">
        <v>3.5999999999999999E-3</v>
      </c>
      <c r="AN23" s="159"/>
      <c r="AO23" s="234">
        <v>1.0200000000000001E-2</v>
      </c>
      <c r="AP23" s="227">
        <v>599</v>
      </c>
      <c r="AQ23" s="227">
        <v>580</v>
      </c>
      <c r="AR23" s="239">
        <v>0.96799999999999997</v>
      </c>
      <c r="AS23" s="227">
        <v>378</v>
      </c>
      <c r="AT23" s="239">
        <v>0.63100000000000001</v>
      </c>
      <c r="AU23" s="227">
        <v>377</v>
      </c>
      <c r="AV23" s="236">
        <v>0.629</v>
      </c>
      <c r="AW23" s="227">
        <v>189</v>
      </c>
      <c r="AX23" s="227">
        <v>174</v>
      </c>
      <c r="AY23" s="239">
        <v>0.92100000000000004</v>
      </c>
      <c r="AZ23" s="227">
        <v>135</v>
      </c>
      <c r="BA23" s="239">
        <v>0.71399999999999997</v>
      </c>
      <c r="BB23" s="227">
        <v>134</v>
      </c>
      <c r="BC23" s="236">
        <v>0.70899999999999996</v>
      </c>
    </row>
    <row r="24" spans="1:55" x14ac:dyDescent="0.25">
      <c r="A24" s="230">
        <v>1</v>
      </c>
      <c r="B24" s="215" t="s">
        <v>126</v>
      </c>
      <c r="C24" s="215">
        <v>2061</v>
      </c>
      <c r="D24" s="215" t="s">
        <v>204</v>
      </c>
      <c r="E24" s="215">
        <v>199</v>
      </c>
      <c r="F24" s="215">
        <v>200</v>
      </c>
      <c r="G24" s="215"/>
      <c r="H24" s="224" t="str">
        <f>HYPERLINK("https://map.geo.admin.ch/?zoom=7&amp;E=551500&amp;N=159200&amp;layers=ch.kantone.cadastralwebmap-farbe,ch.swisstopo.amtliches-strassenverzeichnis,ch.bfs.gebaeude_wohnungs_register,KML||https://tinyurl.com/yy7ya4g9/FR/2061_bdg_erw.kml","KML building")</f>
        <v>KML building</v>
      </c>
      <c r="I24" s="158">
        <v>0</v>
      </c>
      <c r="J24" s="246" t="s">
        <v>1073</v>
      </c>
      <c r="K24" s="64">
        <v>0</v>
      </c>
      <c r="L24" s="65">
        <v>0</v>
      </c>
      <c r="M24" s="65"/>
      <c r="N24" s="204">
        <v>0</v>
      </c>
      <c r="O24" s="159"/>
      <c r="P24" s="64"/>
      <c r="Q24" s="65">
        <v>0</v>
      </c>
      <c r="R24" s="65"/>
      <c r="S24" s="204">
        <v>0</v>
      </c>
      <c r="T24" s="159"/>
      <c r="U24" s="64"/>
      <c r="V24" s="65">
        <v>0</v>
      </c>
      <c r="W24" s="65"/>
      <c r="X24" s="204">
        <v>0</v>
      </c>
      <c r="Y24" s="159"/>
      <c r="Z24" s="64"/>
      <c r="AA24" s="65">
        <v>0</v>
      </c>
      <c r="AB24" s="65"/>
      <c r="AC24" s="204">
        <v>0</v>
      </c>
      <c r="AD24" s="159"/>
      <c r="AE24" s="64"/>
      <c r="AF24" s="65">
        <v>5</v>
      </c>
      <c r="AG24" s="65"/>
      <c r="AH24" s="204">
        <v>2.5100000000000001E-2</v>
      </c>
      <c r="AI24" s="159"/>
      <c r="AJ24" s="64"/>
      <c r="AK24" s="65">
        <v>1</v>
      </c>
      <c r="AL24" s="65"/>
      <c r="AM24" s="204">
        <v>5.0000000000000001E-3</v>
      </c>
      <c r="AN24" s="159"/>
      <c r="AO24" s="234">
        <v>3.0100000000000002E-2</v>
      </c>
      <c r="AP24" s="227">
        <v>83</v>
      </c>
      <c r="AQ24" s="227">
        <v>83</v>
      </c>
      <c r="AR24" s="239">
        <v>1</v>
      </c>
      <c r="AS24" s="227">
        <v>62</v>
      </c>
      <c r="AT24" s="239">
        <v>0.747</v>
      </c>
      <c r="AU24" s="227">
        <v>62</v>
      </c>
      <c r="AV24" s="236">
        <v>0.747</v>
      </c>
      <c r="AW24" s="227">
        <v>34</v>
      </c>
      <c r="AX24" s="227">
        <v>34</v>
      </c>
      <c r="AY24" s="239">
        <v>1</v>
      </c>
      <c r="AZ24" s="227">
        <v>30</v>
      </c>
      <c r="BA24" s="239">
        <v>0.88200000000000001</v>
      </c>
      <c r="BB24" s="227">
        <v>30</v>
      </c>
      <c r="BC24" s="236">
        <v>0.88200000000000001</v>
      </c>
    </row>
    <row r="25" spans="1:55" x14ac:dyDescent="0.25">
      <c r="A25" s="230">
        <v>1</v>
      </c>
      <c r="B25" s="215" t="s">
        <v>126</v>
      </c>
      <c r="C25" s="215">
        <v>2063</v>
      </c>
      <c r="D25" s="215" t="s">
        <v>205</v>
      </c>
      <c r="E25" s="215">
        <v>374</v>
      </c>
      <c r="F25" s="215">
        <v>380</v>
      </c>
      <c r="G25" s="215"/>
      <c r="H25" s="224" t="str">
        <f>HYPERLINK("https://map.geo.admin.ch/?zoom=7&amp;E=558700&amp;N=171200&amp;layers=ch.kantone.cadastralwebmap-farbe,ch.swisstopo.amtliches-strassenverzeichnis,ch.bfs.gebaeude_wohnungs_register,KML||https://tinyurl.com/yy7ya4g9/FR/2063_bdg_erw.kml","KML building")</f>
        <v>KML building</v>
      </c>
      <c r="I25" s="158">
        <v>4</v>
      </c>
      <c r="J25" s="246" t="s">
        <v>1074</v>
      </c>
      <c r="K25" s="64">
        <v>1.06951871657754E-2</v>
      </c>
      <c r="L25" s="65">
        <v>0</v>
      </c>
      <c r="M25" s="65"/>
      <c r="N25" s="204">
        <v>0</v>
      </c>
      <c r="O25" s="159"/>
      <c r="P25" s="64"/>
      <c r="Q25" s="65">
        <v>0</v>
      </c>
      <c r="R25" s="65"/>
      <c r="S25" s="204">
        <v>0</v>
      </c>
      <c r="T25" s="159"/>
      <c r="U25" s="64"/>
      <c r="V25" s="65">
        <v>0</v>
      </c>
      <c r="W25" s="65"/>
      <c r="X25" s="204">
        <v>0</v>
      </c>
      <c r="Y25" s="159"/>
      <c r="Z25" s="64"/>
      <c r="AA25" s="65">
        <v>0</v>
      </c>
      <c r="AB25" s="65"/>
      <c r="AC25" s="204">
        <v>0</v>
      </c>
      <c r="AD25" s="159"/>
      <c r="AE25" s="64"/>
      <c r="AF25" s="65">
        <v>1</v>
      </c>
      <c r="AG25" s="65"/>
      <c r="AH25" s="204">
        <v>2.7000000000000001E-3</v>
      </c>
      <c r="AI25" s="159"/>
      <c r="AJ25" s="64"/>
      <c r="AK25" s="65">
        <v>4</v>
      </c>
      <c r="AL25" s="65"/>
      <c r="AM25" s="204">
        <v>1.0699999999999999E-2</v>
      </c>
      <c r="AN25" s="159"/>
      <c r="AO25" s="234">
        <v>1.3399999999999999E-2</v>
      </c>
      <c r="AP25" s="227">
        <v>174</v>
      </c>
      <c r="AQ25" s="227">
        <v>169</v>
      </c>
      <c r="AR25" s="239">
        <v>0.97099999999999997</v>
      </c>
      <c r="AS25" s="227">
        <v>114</v>
      </c>
      <c r="AT25" s="239">
        <v>0.65500000000000003</v>
      </c>
      <c r="AU25" s="227">
        <v>112</v>
      </c>
      <c r="AV25" s="236">
        <v>0.64400000000000002</v>
      </c>
      <c r="AW25" s="227">
        <v>85</v>
      </c>
      <c r="AX25" s="227">
        <v>81</v>
      </c>
      <c r="AY25" s="239">
        <v>0.95299999999999996</v>
      </c>
      <c r="AZ25" s="227">
        <v>65</v>
      </c>
      <c r="BA25" s="239">
        <v>0.76500000000000001</v>
      </c>
      <c r="BB25" s="227">
        <v>64</v>
      </c>
      <c r="BC25" s="236">
        <v>0.753</v>
      </c>
    </row>
    <row r="26" spans="1:55" x14ac:dyDescent="0.25">
      <c r="A26" s="230">
        <v>1</v>
      </c>
      <c r="B26" s="215" t="s">
        <v>126</v>
      </c>
      <c r="C26" s="215">
        <v>2066</v>
      </c>
      <c r="D26" s="215" t="s">
        <v>206</v>
      </c>
      <c r="E26" s="215">
        <v>191</v>
      </c>
      <c r="F26" s="215">
        <v>192</v>
      </c>
      <c r="G26" s="215"/>
      <c r="H26" s="224" t="str">
        <f>HYPERLINK("https://map.geo.admin.ch/?zoom=7&amp;E=553700&amp;N=159800&amp;layers=ch.kantone.cadastralwebmap-farbe,ch.swisstopo.amtliches-strassenverzeichnis,ch.bfs.gebaeude_wohnungs_register,KML||https://tinyurl.com/yy7ya4g9/FR/2066_bdg_erw.kml","KML building")</f>
        <v>KML building</v>
      </c>
      <c r="I26" s="158">
        <v>1</v>
      </c>
      <c r="J26" s="245" t="s">
        <v>1075</v>
      </c>
      <c r="K26" s="64">
        <v>5.235602094240838E-3</v>
      </c>
      <c r="L26" s="65">
        <v>0</v>
      </c>
      <c r="M26" s="65"/>
      <c r="N26" s="204">
        <v>0</v>
      </c>
      <c r="O26" s="159"/>
      <c r="P26" s="64"/>
      <c r="Q26" s="65">
        <v>0</v>
      </c>
      <c r="R26" s="65"/>
      <c r="S26" s="204">
        <v>0</v>
      </c>
      <c r="T26" s="159"/>
      <c r="U26" s="64"/>
      <c r="V26" s="65">
        <v>0</v>
      </c>
      <c r="W26" s="65"/>
      <c r="X26" s="204">
        <v>0</v>
      </c>
      <c r="Y26" s="159"/>
      <c r="Z26" s="64"/>
      <c r="AA26" s="65">
        <v>0</v>
      </c>
      <c r="AB26" s="65"/>
      <c r="AC26" s="204">
        <v>0</v>
      </c>
      <c r="AD26" s="159"/>
      <c r="AE26" s="64"/>
      <c r="AF26" s="65">
        <v>0</v>
      </c>
      <c r="AG26" s="65"/>
      <c r="AH26" s="204">
        <v>0</v>
      </c>
      <c r="AI26" s="159"/>
      <c r="AJ26" s="64"/>
      <c r="AK26" s="65">
        <v>0</v>
      </c>
      <c r="AL26" s="65"/>
      <c r="AM26" s="204">
        <v>0</v>
      </c>
      <c r="AN26" s="159"/>
      <c r="AO26" s="234">
        <v>0</v>
      </c>
      <c r="AP26" s="227">
        <v>75</v>
      </c>
      <c r="AQ26" s="227">
        <v>75</v>
      </c>
      <c r="AR26" s="239">
        <v>1</v>
      </c>
      <c r="AS26" s="227">
        <v>58</v>
      </c>
      <c r="AT26" s="239">
        <v>0.77300000000000002</v>
      </c>
      <c r="AU26" s="227">
        <v>58</v>
      </c>
      <c r="AV26" s="236">
        <v>0.77300000000000002</v>
      </c>
      <c r="AW26" s="227">
        <v>29</v>
      </c>
      <c r="AX26" s="227">
        <v>29</v>
      </c>
      <c r="AY26" s="239">
        <v>1</v>
      </c>
      <c r="AZ26" s="227">
        <v>25</v>
      </c>
      <c r="BA26" s="239">
        <v>0.86199999999999999</v>
      </c>
      <c r="BB26" s="227">
        <v>25</v>
      </c>
      <c r="BC26" s="236">
        <v>0.86199999999999999</v>
      </c>
    </row>
    <row r="27" spans="1:55" x14ac:dyDescent="0.25">
      <c r="A27" s="230">
        <v>1</v>
      </c>
      <c r="B27" s="215" t="s">
        <v>126</v>
      </c>
      <c r="C27" s="215">
        <v>2067</v>
      </c>
      <c r="D27" s="215" t="s">
        <v>207</v>
      </c>
      <c r="E27" s="215">
        <v>262</v>
      </c>
      <c r="F27" s="215">
        <v>262</v>
      </c>
      <c r="G27" s="215"/>
      <c r="H27" s="224" t="str">
        <f>HYPERLINK("https://map.geo.admin.ch/?zoom=7&amp;E=564700&amp;N=169700&amp;layers=ch.kantone.cadastralwebmap-farbe,ch.swisstopo.amtliches-strassenverzeichnis,ch.bfs.gebaeude_wohnungs_register,KML||https://tinyurl.com/yy7ya4g9/FR/2067_bdg_erw.kml","KML building")</f>
        <v>KML building</v>
      </c>
      <c r="I27" s="158">
        <v>3</v>
      </c>
      <c r="J27" s="246" t="s">
        <v>1076</v>
      </c>
      <c r="K27" s="64">
        <v>1.1450381679389313E-2</v>
      </c>
      <c r="L27" s="65">
        <v>0</v>
      </c>
      <c r="M27" s="65"/>
      <c r="N27" s="204">
        <v>0</v>
      </c>
      <c r="O27" s="159"/>
      <c r="P27" s="64"/>
      <c r="Q27" s="65">
        <v>0</v>
      </c>
      <c r="R27" s="65"/>
      <c r="S27" s="204">
        <v>0</v>
      </c>
      <c r="T27" s="159"/>
      <c r="U27" s="64"/>
      <c r="V27" s="65">
        <v>0</v>
      </c>
      <c r="W27" s="65"/>
      <c r="X27" s="204">
        <v>0</v>
      </c>
      <c r="Y27" s="159"/>
      <c r="Z27" s="64"/>
      <c r="AA27" s="65">
        <v>0</v>
      </c>
      <c r="AB27" s="65"/>
      <c r="AC27" s="204">
        <v>0</v>
      </c>
      <c r="AD27" s="159"/>
      <c r="AE27" s="64"/>
      <c r="AF27" s="65">
        <v>1</v>
      </c>
      <c r="AG27" s="65"/>
      <c r="AH27" s="204">
        <v>3.8E-3</v>
      </c>
      <c r="AI27" s="159"/>
      <c r="AJ27" s="64"/>
      <c r="AK27" s="65">
        <v>0</v>
      </c>
      <c r="AL27" s="65"/>
      <c r="AM27" s="204">
        <v>0</v>
      </c>
      <c r="AN27" s="159"/>
      <c r="AO27" s="234">
        <v>3.8E-3</v>
      </c>
      <c r="AP27" s="227">
        <v>133</v>
      </c>
      <c r="AQ27" s="227">
        <v>132</v>
      </c>
      <c r="AR27" s="239">
        <v>0.99199999999999999</v>
      </c>
      <c r="AS27" s="227">
        <v>92</v>
      </c>
      <c r="AT27" s="239">
        <v>0.69199999999999995</v>
      </c>
      <c r="AU27" s="227">
        <v>91</v>
      </c>
      <c r="AV27" s="236">
        <v>0.68400000000000005</v>
      </c>
      <c r="AW27" s="227">
        <v>80</v>
      </c>
      <c r="AX27" s="227">
        <v>79</v>
      </c>
      <c r="AY27" s="239">
        <v>0.98799999999999999</v>
      </c>
      <c r="AZ27" s="227">
        <v>65</v>
      </c>
      <c r="BA27" s="239">
        <v>0.81299999999999994</v>
      </c>
      <c r="BB27" s="227">
        <v>64</v>
      </c>
      <c r="BC27" s="236">
        <v>0.8</v>
      </c>
    </row>
    <row r="28" spans="1:55" x14ac:dyDescent="0.25">
      <c r="A28" s="230">
        <v>1</v>
      </c>
      <c r="B28" s="215" t="s">
        <v>126</v>
      </c>
      <c r="C28" s="223">
        <v>2068</v>
      </c>
      <c r="D28" s="215" t="s">
        <v>208</v>
      </c>
      <c r="E28" s="215">
        <v>412</v>
      </c>
      <c r="F28" s="215">
        <v>417</v>
      </c>
      <c r="G28" s="215"/>
      <c r="H28" s="224" t="str">
        <f>HYPERLINK("https://map.geo.admin.ch/?zoom=7&amp;E=561800&amp;N=178200&amp;layers=ch.kantone.cadastralwebmap-farbe,ch.swisstopo.amtliches-strassenverzeichnis,ch.bfs.gebaeude_wohnungs_register,KML||https://tinyurl.com/yy7ya4g9/FR/2068_bdg_erw.kml","KML building")</f>
        <v>KML building</v>
      </c>
      <c r="I28" s="158">
        <v>25</v>
      </c>
      <c r="J28" s="245" t="s">
        <v>1077</v>
      </c>
      <c r="K28" s="64">
        <v>6.0679611650485438E-2</v>
      </c>
      <c r="L28" s="65">
        <v>0</v>
      </c>
      <c r="M28" s="65"/>
      <c r="N28" s="204">
        <v>0</v>
      </c>
      <c r="O28" s="159"/>
      <c r="P28" s="64"/>
      <c r="Q28" s="65">
        <v>0</v>
      </c>
      <c r="R28" s="65"/>
      <c r="S28" s="204">
        <v>0</v>
      </c>
      <c r="T28" s="159"/>
      <c r="U28" s="64"/>
      <c r="V28" s="65">
        <v>0</v>
      </c>
      <c r="W28" s="65"/>
      <c r="X28" s="204">
        <v>0</v>
      </c>
      <c r="Y28" s="159"/>
      <c r="Z28" s="64"/>
      <c r="AA28" s="65">
        <v>0</v>
      </c>
      <c r="AB28" s="65"/>
      <c r="AC28" s="204">
        <v>0</v>
      </c>
      <c r="AD28" s="159"/>
      <c r="AE28" s="64"/>
      <c r="AF28" s="65">
        <v>3</v>
      </c>
      <c r="AG28" s="65"/>
      <c r="AH28" s="204">
        <v>7.3000000000000001E-3</v>
      </c>
      <c r="AI28" s="159"/>
      <c r="AJ28" s="64"/>
      <c r="AK28" s="65">
        <v>6</v>
      </c>
      <c r="AL28" s="65"/>
      <c r="AM28" s="204">
        <v>1.46E-2</v>
      </c>
      <c r="AN28" s="159"/>
      <c r="AO28" s="234">
        <v>2.1899999999999999E-2</v>
      </c>
      <c r="AP28" s="227">
        <v>202</v>
      </c>
      <c r="AQ28" s="227">
        <v>200</v>
      </c>
      <c r="AR28" s="239">
        <v>0.99</v>
      </c>
      <c r="AS28" s="227">
        <v>178</v>
      </c>
      <c r="AT28" s="239">
        <v>0.88100000000000001</v>
      </c>
      <c r="AU28" s="227">
        <v>178</v>
      </c>
      <c r="AV28" s="236">
        <v>0.88100000000000001</v>
      </c>
      <c r="AW28" s="227">
        <v>94</v>
      </c>
      <c r="AX28" s="227">
        <v>92</v>
      </c>
      <c r="AY28" s="239">
        <v>0.97899999999999998</v>
      </c>
      <c r="AZ28" s="227">
        <v>84</v>
      </c>
      <c r="BA28" s="239">
        <v>0.89400000000000002</v>
      </c>
      <c r="BB28" s="227">
        <v>84</v>
      </c>
      <c r="BC28" s="236">
        <v>0.89400000000000002</v>
      </c>
    </row>
    <row r="29" spans="1:55" x14ac:dyDescent="0.25">
      <c r="A29" s="230">
        <v>1</v>
      </c>
      <c r="B29" s="215" t="s">
        <v>126</v>
      </c>
      <c r="C29" s="215">
        <v>2072</v>
      </c>
      <c r="D29" s="215" t="s">
        <v>209</v>
      </c>
      <c r="E29" s="215">
        <v>261</v>
      </c>
      <c r="F29" s="215">
        <v>264</v>
      </c>
      <c r="G29" s="215"/>
      <c r="H29" s="224" t="str">
        <f>HYPERLINK("https://map.geo.admin.ch/?zoom=7&amp;E=551800&amp;N=162200&amp;layers=ch.kantone.cadastralwebmap-farbe,ch.swisstopo.amtliches-strassenverzeichnis,ch.bfs.gebaeude_wohnungs_register,KML||https://tinyurl.com/yy7ya4g9/FR/2072_bdg_erw.kml","KML building")</f>
        <v>KML building</v>
      </c>
      <c r="I29" s="158">
        <v>27</v>
      </c>
      <c r="J29" s="246" t="s">
        <v>1078</v>
      </c>
      <c r="K29" s="64">
        <v>0.10344827586206896</v>
      </c>
      <c r="L29" s="65">
        <v>0</v>
      </c>
      <c r="M29" s="65"/>
      <c r="N29" s="204">
        <v>0</v>
      </c>
      <c r="O29" s="159"/>
      <c r="P29" s="64"/>
      <c r="Q29" s="65">
        <v>0</v>
      </c>
      <c r="R29" s="65"/>
      <c r="S29" s="204">
        <v>0</v>
      </c>
      <c r="T29" s="159"/>
      <c r="U29" s="64"/>
      <c r="V29" s="65">
        <v>0</v>
      </c>
      <c r="W29" s="65"/>
      <c r="X29" s="204">
        <v>0</v>
      </c>
      <c r="Y29" s="159"/>
      <c r="Z29" s="64"/>
      <c r="AA29" s="65">
        <v>0</v>
      </c>
      <c r="AB29" s="65"/>
      <c r="AC29" s="204">
        <v>0</v>
      </c>
      <c r="AD29" s="160"/>
      <c r="AE29" s="64"/>
      <c r="AF29" s="65">
        <v>12</v>
      </c>
      <c r="AG29" s="65"/>
      <c r="AH29" s="204">
        <v>4.5999999999999999E-2</v>
      </c>
      <c r="AI29" s="160"/>
      <c r="AJ29" s="64"/>
      <c r="AK29" s="65">
        <v>1</v>
      </c>
      <c r="AL29" s="65"/>
      <c r="AM29" s="204">
        <v>3.8E-3</v>
      </c>
      <c r="AN29" s="160"/>
      <c r="AO29" s="234">
        <v>4.9799999999999997E-2</v>
      </c>
      <c r="AP29" s="227">
        <v>134</v>
      </c>
      <c r="AQ29" s="227">
        <v>132</v>
      </c>
      <c r="AR29" s="239">
        <v>0.98499999999999999</v>
      </c>
      <c r="AS29" s="227">
        <v>91</v>
      </c>
      <c r="AT29" s="239">
        <v>0.67900000000000005</v>
      </c>
      <c r="AU29" s="227">
        <v>91</v>
      </c>
      <c r="AV29" s="236">
        <v>0.67900000000000005</v>
      </c>
      <c r="AW29" s="227">
        <v>87</v>
      </c>
      <c r="AX29" s="227">
        <v>85</v>
      </c>
      <c r="AY29" s="239">
        <v>0.97699999999999998</v>
      </c>
      <c r="AZ29" s="227">
        <v>66</v>
      </c>
      <c r="BA29" s="239">
        <v>0.75900000000000001</v>
      </c>
      <c r="BB29" s="227">
        <v>66</v>
      </c>
      <c r="BC29" s="236">
        <v>0.75900000000000001</v>
      </c>
    </row>
    <row r="30" spans="1:55" x14ac:dyDescent="0.25">
      <c r="A30" s="230">
        <v>1</v>
      </c>
      <c r="B30" s="215" t="s">
        <v>126</v>
      </c>
      <c r="C30" s="215">
        <v>2079</v>
      </c>
      <c r="D30" s="215" t="s">
        <v>210</v>
      </c>
      <c r="E30" s="215">
        <v>149</v>
      </c>
      <c r="F30" s="215">
        <v>149</v>
      </c>
      <c r="G30" s="215"/>
      <c r="H30" s="224" t="str">
        <f>HYPERLINK("https://map.geo.admin.ch/?zoom=7&amp;E=563400&amp;N=169700&amp;layers=ch.kantone.cadastralwebmap-farbe,ch.swisstopo.amtliches-strassenverzeichnis,ch.bfs.gebaeude_wohnungs_register,KML||https://tinyurl.com/yy7ya4g9/FR/2079_bdg_erw.kml","KML building")</f>
        <v>KML building</v>
      </c>
      <c r="I30" s="158">
        <v>1</v>
      </c>
      <c r="J30" s="246" t="s">
        <v>1079</v>
      </c>
      <c r="K30" s="64">
        <v>6.7114093959731542E-3</v>
      </c>
      <c r="L30" s="65">
        <v>0</v>
      </c>
      <c r="M30" s="65"/>
      <c r="N30" s="204">
        <v>0</v>
      </c>
      <c r="O30" s="159"/>
      <c r="P30" s="64"/>
      <c r="Q30" s="65">
        <v>0</v>
      </c>
      <c r="R30" s="65"/>
      <c r="S30" s="204">
        <v>0</v>
      </c>
      <c r="T30" s="159"/>
      <c r="U30" s="64"/>
      <c r="V30" s="65">
        <v>0</v>
      </c>
      <c r="W30" s="65"/>
      <c r="X30" s="204">
        <v>0</v>
      </c>
      <c r="Y30" s="159"/>
      <c r="Z30" s="64"/>
      <c r="AA30" s="65">
        <v>0</v>
      </c>
      <c r="AB30" s="65"/>
      <c r="AC30" s="204">
        <v>0</v>
      </c>
      <c r="AD30" s="159"/>
      <c r="AE30" s="64"/>
      <c r="AF30" s="65">
        <v>0</v>
      </c>
      <c r="AG30" s="65"/>
      <c r="AH30" s="204">
        <v>0</v>
      </c>
      <c r="AI30" s="159"/>
      <c r="AJ30" s="64"/>
      <c r="AK30" s="65">
        <v>0</v>
      </c>
      <c r="AL30" s="65"/>
      <c r="AM30" s="204">
        <v>0</v>
      </c>
      <c r="AN30" s="159"/>
      <c r="AO30" s="234">
        <v>0</v>
      </c>
      <c r="AP30" s="227">
        <v>76</v>
      </c>
      <c r="AQ30" s="227">
        <v>76</v>
      </c>
      <c r="AR30" s="239">
        <v>1</v>
      </c>
      <c r="AS30" s="227">
        <v>49</v>
      </c>
      <c r="AT30" s="239">
        <v>0.64500000000000002</v>
      </c>
      <c r="AU30" s="227">
        <v>49</v>
      </c>
      <c r="AV30" s="236">
        <v>0.64500000000000002</v>
      </c>
      <c r="AW30" s="227">
        <v>40</v>
      </c>
      <c r="AX30" s="227">
        <v>40</v>
      </c>
      <c r="AY30" s="239">
        <v>1</v>
      </c>
      <c r="AZ30" s="227">
        <v>36</v>
      </c>
      <c r="BA30" s="239">
        <v>0.9</v>
      </c>
      <c r="BB30" s="227">
        <v>36</v>
      </c>
      <c r="BC30" s="236">
        <v>0.9</v>
      </c>
    </row>
    <row r="31" spans="1:55" x14ac:dyDescent="0.25">
      <c r="A31" s="230">
        <v>1</v>
      </c>
      <c r="B31" s="215" t="s">
        <v>126</v>
      </c>
      <c r="C31" s="215">
        <v>2086</v>
      </c>
      <c r="D31" s="215" t="s">
        <v>211</v>
      </c>
      <c r="E31" s="215">
        <v>338</v>
      </c>
      <c r="F31" s="215">
        <v>342</v>
      </c>
      <c r="G31" s="215"/>
      <c r="H31" s="224" t="str">
        <f>HYPERLINK("https://map.geo.admin.ch/?zoom=7&amp;E=564500&amp;N=172200&amp;layers=ch.kantone.cadastralwebmap-farbe,ch.swisstopo.amtliches-strassenverzeichnis,ch.bfs.gebaeude_wohnungs_register,KML||https://tinyurl.com/yy7ya4g9/FR/2086_bdg_erw.kml","KML building")</f>
        <v>KML building</v>
      </c>
      <c r="I31" s="158">
        <v>5</v>
      </c>
      <c r="J31" s="245" t="s">
        <v>1080</v>
      </c>
      <c r="K31" s="64">
        <v>1.4792899408284023E-2</v>
      </c>
      <c r="L31" s="65">
        <v>0</v>
      </c>
      <c r="M31" s="65"/>
      <c r="N31" s="204">
        <v>0</v>
      </c>
      <c r="O31" s="159"/>
      <c r="P31" s="64"/>
      <c r="Q31" s="65">
        <v>0</v>
      </c>
      <c r="R31" s="65"/>
      <c r="S31" s="204">
        <v>0</v>
      </c>
      <c r="T31" s="159"/>
      <c r="U31" s="64"/>
      <c r="V31" s="65">
        <v>0</v>
      </c>
      <c r="W31" s="65"/>
      <c r="X31" s="204">
        <v>0</v>
      </c>
      <c r="Y31" s="159"/>
      <c r="Z31" s="64"/>
      <c r="AA31" s="65">
        <v>0</v>
      </c>
      <c r="AB31" s="65"/>
      <c r="AC31" s="204">
        <v>0</v>
      </c>
      <c r="AD31" s="159"/>
      <c r="AE31" s="64"/>
      <c r="AF31" s="65">
        <v>2</v>
      </c>
      <c r="AG31" s="65"/>
      <c r="AH31" s="204">
        <v>5.8999999999999999E-3</v>
      </c>
      <c r="AI31" s="159"/>
      <c r="AJ31" s="64"/>
      <c r="AK31" s="65">
        <v>0</v>
      </c>
      <c r="AL31" s="65"/>
      <c r="AM31" s="204">
        <v>0</v>
      </c>
      <c r="AN31" s="159"/>
      <c r="AO31" s="234">
        <v>5.8999999999999999E-3</v>
      </c>
      <c r="AP31" s="227">
        <v>149</v>
      </c>
      <c r="AQ31" s="227">
        <v>147</v>
      </c>
      <c r="AR31" s="239">
        <v>0.98699999999999999</v>
      </c>
      <c r="AS31" s="227">
        <v>100</v>
      </c>
      <c r="AT31" s="239">
        <v>0.67100000000000004</v>
      </c>
      <c r="AU31" s="227">
        <v>100</v>
      </c>
      <c r="AV31" s="236">
        <v>0.67100000000000004</v>
      </c>
      <c r="AW31" s="227">
        <v>89</v>
      </c>
      <c r="AX31" s="227">
        <v>87</v>
      </c>
      <c r="AY31" s="239">
        <v>0.97799999999999998</v>
      </c>
      <c r="AZ31" s="227">
        <v>71</v>
      </c>
      <c r="BA31" s="239">
        <v>0.79800000000000004</v>
      </c>
      <c r="BB31" s="227">
        <v>71</v>
      </c>
      <c r="BC31" s="236">
        <v>0.79800000000000004</v>
      </c>
    </row>
    <row r="32" spans="1:55" x14ac:dyDescent="0.25">
      <c r="A32" s="230">
        <v>1</v>
      </c>
      <c r="B32" s="215" t="s">
        <v>126</v>
      </c>
      <c r="C32" s="215">
        <v>2087</v>
      </c>
      <c r="D32" s="215" t="s">
        <v>212</v>
      </c>
      <c r="E32" s="215">
        <v>626</v>
      </c>
      <c r="F32" s="215">
        <v>641</v>
      </c>
      <c r="G32" s="215"/>
      <c r="H32" s="224" t="str">
        <f>HYPERLINK("https://map.geo.admin.ch/?zoom=7&amp;E=560800&amp;N=169800&amp;layers=ch.kantone.cadastralwebmap-farbe,ch.swisstopo.amtliches-strassenverzeichnis,ch.bfs.gebaeude_wohnungs_register,KML||https://tinyurl.com/yy7ya4g9/FR/2087_bdg_erw.kml","KML building")</f>
        <v>KML building</v>
      </c>
      <c r="I32" s="158">
        <v>20</v>
      </c>
      <c r="J32" s="247" t="s">
        <v>1081</v>
      </c>
      <c r="K32" s="157">
        <v>3.1948881789137379E-2</v>
      </c>
      <c r="L32" s="65">
        <v>0</v>
      </c>
      <c r="M32" s="65"/>
      <c r="N32" s="204">
        <v>0</v>
      </c>
      <c r="O32" s="159"/>
      <c r="P32" s="64"/>
      <c r="Q32" s="65">
        <v>0</v>
      </c>
      <c r="R32" s="65"/>
      <c r="S32" s="204">
        <v>0</v>
      </c>
      <c r="T32" s="159"/>
      <c r="U32" s="64"/>
      <c r="V32" s="65">
        <v>0</v>
      </c>
      <c r="W32" s="65"/>
      <c r="X32" s="204">
        <v>0</v>
      </c>
      <c r="Y32" s="159"/>
      <c r="Z32" s="64"/>
      <c r="AA32" s="65">
        <v>0</v>
      </c>
      <c r="AB32" s="65"/>
      <c r="AC32" s="204">
        <v>0</v>
      </c>
      <c r="AD32" s="161"/>
      <c r="AE32" s="64"/>
      <c r="AF32" s="65">
        <v>3</v>
      </c>
      <c r="AG32" s="65"/>
      <c r="AH32" s="204">
        <v>4.7999999999999996E-3</v>
      </c>
      <c r="AI32" s="161"/>
      <c r="AJ32" s="64"/>
      <c r="AK32" s="65">
        <v>5</v>
      </c>
      <c r="AL32" s="65"/>
      <c r="AM32" s="204">
        <v>8.0000000000000002E-3</v>
      </c>
      <c r="AN32" s="161"/>
      <c r="AO32" s="234">
        <v>1.2799999999999999E-2</v>
      </c>
      <c r="AP32" s="227">
        <v>301</v>
      </c>
      <c r="AQ32" s="227">
        <v>300</v>
      </c>
      <c r="AR32" s="239">
        <v>0.997</v>
      </c>
      <c r="AS32" s="227">
        <v>203</v>
      </c>
      <c r="AT32" s="239">
        <v>0.67400000000000004</v>
      </c>
      <c r="AU32" s="227">
        <v>203</v>
      </c>
      <c r="AV32" s="236">
        <v>0.67400000000000004</v>
      </c>
      <c r="AW32" s="227">
        <v>154</v>
      </c>
      <c r="AX32" s="227">
        <v>153</v>
      </c>
      <c r="AY32" s="239">
        <v>0.99399999999999999</v>
      </c>
      <c r="AZ32" s="227">
        <v>125</v>
      </c>
      <c r="BA32" s="239">
        <v>0.81200000000000006</v>
      </c>
      <c r="BB32" s="227">
        <v>125</v>
      </c>
      <c r="BC32" s="236">
        <v>0.81200000000000006</v>
      </c>
    </row>
    <row r="33" spans="1:55" x14ac:dyDescent="0.25">
      <c r="A33" s="230">
        <v>1</v>
      </c>
      <c r="B33" s="215" t="s">
        <v>126</v>
      </c>
      <c r="C33" s="215">
        <v>2089</v>
      </c>
      <c r="D33" s="215" t="s">
        <v>213</v>
      </c>
      <c r="E33" s="215">
        <v>249</v>
      </c>
      <c r="F33" s="215">
        <v>250</v>
      </c>
      <c r="G33" s="215"/>
      <c r="H33" s="224" t="str">
        <f>HYPERLINK("https://map.geo.admin.ch/?zoom=7&amp;E=552200&amp;N=166100&amp;layers=ch.kantone.cadastralwebmap-farbe,ch.swisstopo.amtliches-strassenverzeichnis,ch.bfs.gebaeude_wohnungs_register,KML||https://tinyurl.com/yy7ya4g9/FR/2089_bdg_erw.kml","KML building")</f>
        <v>KML building</v>
      </c>
      <c r="I33" s="158">
        <v>20</v>
      </c>
      <c r="J33" s="247" t="s">
        <v>1082</v>
      </c>
      <c r="K33" s="157">
        <v>8.0321285140562249E-2</v>
      </c>
      <c r="L33" s="65">
        <v>0</v>
      </c>
      <c r="M33" s="65"/>
      <c r="N33" s="204">
        <v>0</v>
      </c>
      <c r="O33" s="159"/>
      <c r="P33" s="64"/>
      <c r="Q33" s="65">
        <v>0</v>
      </c>
      <c r="R33" s="65"/>
      <c r="S33" s="204">
        <v>0</v>
      </c>
      <c r="T33" s="159"/>
      <c r="U33" s="64"/>
      <c r="V33" s="65">
        <v>0</v>
      </c>
      <c r="W33" s="65"/>
      <c r="X33" s="204">
        <v>0</v>
      </c>
      <c r="Y33" s="159"/>
      <c r="Z33" s="64"/>
      <c r="AA33" s="65">
        <v>0</v>
      </c>
      <c r="AB33" s="65"/>
      <c r="AC33" s="204">
        <v>0</v>
      </c>
      <c r="AD33" s="161"/>
      <c r="AE33" s="64"/>
      <c r="AF33" s="65">
        <v>2</v>
      </c>
      <c r="AG33" s="65"/>
      <c r="AH33" s="204">
        <v>8.0000000000000002E-3</v>
      </c>
      <c r="AI33" s="161"/>
      <c r="AJ33" s="64"/>
      <c r="AK33" s="65">
        <v>1</v>
      </c>
      <c r="AL33" s="65"/>
      <c r="AM33" s="204">
        <v>4.0000000000000001E-3</v>
      </c>
      <c r="AN33" s="161"/>
      <c r="AO33" s="234">
        <v>1.2E-2</v>
      </c>
      <c r="AP33" s="227">
        <v>92</v>
      </c>
      <c r="AQ33" s="227">
        <v>91</v>
      </c>
      <c r="AR33" s="239">
        <v>0.98899999999999999</v>
      </c>
      <c r="AS33" s="227">
        <v>69</v>
      </c>
      <c r="AT33" s="239">
        <v>0.75</v>
      </c>
      <c r="AU33" s="227">
        <v>69</v>
      </c>
      <c r="AV33" s="236">
        <v>0.75</v>
      </c>
      <c r="AW33" s="227">
        <v>41</v>
      </c>
      <c r="AX33" s="227">
        <v>40</v>
      </c>
      <c r="AY33" s="239">
        <v>0.97599999999999998</v>
      </c>
      <c r="AZ33" s="227">
        <v>32</v>
      </c>
      <c r="BA33" s="239">
        <v>0.78</v>
      </c>
      <c r="BB33" s="227">
        <v>32</v>
      </c>
      <c r="BC33" s="236">
        <v>0.78</v>
      </c>
    </row>
    <row r="34" spans="1:55" x14ac:dyDescent="0.25">
      <c r="A34" s="230">
        <v>1</v>
      </c>
      <c r="B34" s="215" t="s">
        <v>126</v>
      </c>
      <c r="C34" s="215">
        <v>2096</v>
      </c>
      <c r="D34" s="215" t="s">
        <v>214</v>
      </c>
      <c r="E34" s="215">
        <v>1555</v>
      </c>
      <c r="F34" s="215">
        <v>1588</v>
      </c>
      <c r="G34" s="215"/>
      <c r="H34" s="224" t="str">
        <f>HYPERLINK("https://map.geo.admin.ch/?zoom=7&amp;E=560300&amp;N=171800&amp;layers=ch.kantone.cadastralwebmap-farbe,ch.swisstopo.amtliches-strassenverzeichnis,ch.bfs.gebaeude_wohnungs_register,KML||https://tinyurl.com/yy7ya4g9/FR/2096_bdg_erw.kml","KML building")</f>
        <v>KML building</v>
      </c>
      <c r="I34" s="158">
        <v>73</v>
      </c>
      <c r="J34" s="247" t="s">
        <v>1083</v>
      </c>
      <c r="K34" s="157">
        <v>4.694533762057878E-2</v>
      </c>
      <c r="L34" s="65">
        <v>0</v>
      </c>
      <c r="M34" s="65"/>
      <c r="N34" s="204">
        <v>0</v>
      </c>
      <c r="O34" s="159"/>
      <c r="P34" s="64"/>
      <c r="Q34" s="65">
        <v>0</v>
      </c>
      <c r="R34" s="65"/>
      <c r="S34" s="204">
        <v>0</v>
      </c>
      <c r="T34" s="159"/>
      <c r="U34" s="64"/>
      <c r="V34" s="65">
        <v>0</v>
      </c>
      <c r="W34" s="65"/>
      <c r="X34" s="204">
        <v>0</v>
      </c>
      <c r="Y34" s="159"/>
      <c r="Z34" s="64"/>
      <c r="AA34" s="65">
        <v>0</v>
      </c>
      <c r="AB34" s="65"/>
      <c r="AC34" s="204">
        <v>0</v>
      </c>
      <c r="AD34" s="161"/>
      <c r="AE34" s="64"/>
      <c r="AF34" s="65">
        <v>25</v>
      </c>
      <c r="AG34" s="65"/>
      <c r="AH34" s="204">
        <v>1.61E-2</v>
      </c>
      <c r="AI34" s="161"/>
      <c r="AJ34" s="64"/>
      <c r="AK34" s="65">
        <v>8</v>
      </c>
      <c r="AL34" s="65"/>
      <c r="AM34" s="204">
        <v>5.1000000000000004E-3</v>
      </c>
      <c r="AN34" s="161"/>
      <c r="AO34" s="234">
        <v>2.12E-2</v>
      </c>
      <c r="AP34" s="227">
        <v>636</v>
      </c>
      <c r="AQ34" s="227">
        <v>603</v>
      </c>
      <c r="AR34" s="239">
        <v>0.94799999999999995</v>
      </c>
      <c r="AS34" s="227">
        <v>445</v>
      </c>
      <c r="AT34" s="239">
        <v>0.7</v>
      </c>
      <c r="AU34" s="227">
        <v>437</v>
      </c>
      <c r="AV34" s="236">
        <v>0.68700000000000006</v>
      </c>
      <c r="AW34" s="227">
        <v>393</v>
      </c>
      <c r="AX34" s="227">
        <v>361</v>
      </c>
      <c r="AY34" s="239">
        <v>0.91900000000000004</v>
      </c>
      <c r="AZ34" s="227">
        <v>299</v>
      </c>
      <c r="BA34" s="239">
        <v>0.76100000000000001</v>
      </c>
      <c r="BB34" s="227">
        <v>291</v>
      </c>
      <c r="BC34" s="236">
        <v>0.74</v>
      </c>
    </row>
    <row r="35" spans="1:55" x14ac:dyDescent="0.25">
      <c r="A35" s="230">
        <v>1</v>
      </c>
      <c r="B35" s="215" t="s">
        <v>126</v>
      </c>
      <c r="C35" s="215">
        <v>2097</v>
      </c>
      <c r="D35" s="215" t="s">
        <v>215</v>
      </c>
      <c r="E35" s="215">
        <v>938</v>
      </c>
      <c r="F35" s="215">
        <v>964</v>
      </c>
      <c r="G35" s="215"/>
      <c r="H35" s="224" t="str">
        <f>HYPERLINK("https://map.geo.admin.ch/?zoom=7&amp;E=552900&amp;N=163400&amp;layers=ch.kantone.cadastralwebmap-farbe,ch.swisstopo.amtliches-strassenverzeichnis,ch.bfs.gebaeude_wohnungs_register,KML||https://tinyurl.com/yy7ya4g9/FR/2097_bdg_erw.kml","KML building")</f>
        <v>KML building</v>
      </c>
      <c r="I35" s="158">
        <v>52</v>
      </c>
      <c r="J35" s="247" t="s">
        <v>1084</v>
      </c>
      <c r="K35" s="157">
        <v>5.5437100213219619E-2</v>
      </c>
      <c r="L35" s="65">
        <v>0</v>
      </c>
      <c r="M35" s="65"/>
      <c r="N35" s="204">
        <v>0</v>
      </c>
      <c r="O35" s="159"/>
      <c r="P35" s="64"/>
      <c r="Q35" s="65">
        <v>0</v>
      </c>
      <c r="R35" s="65"/>
      <c r="S35" s="204">
        <v>0</v>
      </c>
      <c r="T35" s="159"/>
      <c r="U35" s="64"/>
      <c r="V35" s="65">
        <v>0</v>
      </c>
      <c r="W35" s="65"/>
      <c r="X35" s="204">
        <v>0</v>
      </c>
      <c r="Y35" s="159"/>
      <c r="Z35" s="64"/>
      <c r="AA35" s="65">
        <v>0</v>
      </c>
      <c r="AB35" s="65"/>
      <c r="AC35" s="204">
        <v>0</v>
      </c>
      <c r="AD35" s="161"/>
      <c r="AE35" s="64"/>
      <c r="AF35" s="65">
        <v>12</v>
      </c>
      <c r="AG35" s="65"/>
      <c r="AH35" s="204">
        <v>1.2800000000000001E-2</v>
      </c>
      <c r="AI35" s="161"/>
      <c r="AJ35" s="64"/>
      <c r="AK35" s="65">
        <v>3</v>
      </c>
      <c r="AL35" s="65"/>
      <c r="AM35" s="204">
        <v>3.2000000000000002E-3</v>
      </c>
      <c r="AN35" s="161"/>
      <c r="AO35" s="234">
        <v>1.6E-2</v>
      </c>
      <c r="AP35" s="227">
        <v>406</v>
      </c>
      <c r="AQ35" s="227">
        <v>402</v>
      </c>
      <c r="AR35" s="239">
        <v>0.99</v>
      </c>
      <c r="AS35" s="227">
        <v>296</v>
      </c>
      <c r="AT35" s="239">
        <v>0.72899999999999998</v>
      </c>
      <c r="AU35" s="227">
        <v>295</v>
      </c>
      <c r="AV35" s="236">
        <v>0.72699999999999998</v>
      </c>
      <c r="AW35" s="227">
        <v>210</v>
      </c>
      <c r="AX35" s="227">
        <v>206</v>
      </c>
      <c r="AY35" s="239">
        <v>0.98099999999999998</v>
      </c>
      <c r="AZ35" s="227">
        <v>167</v>
      </c>
      <c r="BA35" s="239">
        <v>0.79500000000000004</v>
      </c>
      <c r="BB35" s="227">
        <v>166</v>
      </c>
      <c r="BC35" s="236">
        <v>0.79</v>
      </c>
    </row>
    <row r="36" spans="1:55" x14ac:dyDescent="0.25">
      <c r="A36" s="230">
        <v>1</v>
      </c>
      <c r="B36" s="215" t="s">
        <v>126</v>
      </c>
      <c r="C36" s="215">
        <v>2099</v>
      </c>
      <c r="D36" s="215" t="s">
        <v>216</v>
      </c>
      <c r="E36" s="215">
        <v>1371</v>
      </c>
      <c r="F36" s="215">
        <v>1394</v>
      </c>
      <c r="G36" s="215"/>
      <c r="H36" s="224" t="str">
        <f>HYPERLINK("https://map.geo.admin.ch/?zoom=7&amp;E=557100&amp;N=167600&amp;layers=ch.kantone.cadastralwebmap-farbe,ch.swisstopo.amtliches-strassenverzeichnis,ch.bfs.gebaeude_wohnungs_register,KML||https://tinyurl.com/yy7ya4g9/FR/2099_bdg_erw.kml","KML building")</f>
        <v>KML building</v>
      </c>
      <c r="I36" s="158">
        <v>25</v>
      </c>
      <c r="J36" s="247" t="s">
        <v>1085</v>
      </c>
      <c r="K36" s="157">
        <v>1.8234865061998541E-2</v>
      </c>
      <c r="L36" s="65">
        <v>0</v>
      </c>
      <c r="M36" s="65"/>
      <c r="N36" s="204">
        <v>0</v>
      </c>
      <c r="O36" s="159"/>
      <c r="P36" s="64"/>
      <c r="Q36" s="65">
        <v>0</v>
      </c>
      <c r="R36" s="65"/>
      <c r="S36" s="204">
        <v>0</v>
      </c>
      <c r="T36" s="159"/>
      <c r="U36" s="64"/>
      <c r="V36" s="65">
        <v>0</v>
      </c>
      <c r="W36" s="65"/>
      <c r="X36" s="204">
        <v>0</v>
      </c>
      <c r="Y36" s="159"/>
      <c r="Z36" s="64"/>
      <c r="AA36" s="65">
        <v>0</v>
      </c>
      <c r="AB36" s="65"/>
      <c r="AC36" s="204">
        <v>0</v>
      </c>
      <c r="AD36" s="161"/>
      <c r="AE36" s="64"/>
      <c r="AF36" s="65">
        <v>11</v>
      </c>
      <c r="AG36" s="65"/>
      <c r="AH36" s="204">
        <v>8.0000000000000002E-3</v>
      </c>
      <c r="AI36" s="161"/>
      <c r="AJ36" s="64"/>
      <c r="AK36" s="65">
        <v>5</v>
      </c>
      <c r="AL36" s="65"/>
      <c r="AM36" s="204">
        <v>3.5999999999999999E-3</v>
      </c>
      <c r="AN36" s="161"/>
      <c r="AO36" s="234">
        <v>1.1599999999999999E-2</v>
      </c>
      <c r="AP36" s="227">
        <v>614</v>
      </c>
      <c r="AQ36" s="227">
        <v>605</v>
      </c>
      <c r="AR36" s="239">
        <v>0.98499999999999999</v>
      </c>
      <c r="AS36" s="227">
        <v>416</v>
      </c>
      <c r="AT36" s="239">
        <v>0.67800000000000005</v>
      </c>
      <c r="AU36" s="227">
        <v>414</v>
      </c>
      <c r="AV36" s="236">
        <v>0.67400000000000004</v>
      </c>
      <c r="AW36" s="227">
        <v>340</v>
      </c>
      <c r="AX36" s="227">
        <v>331</v>
      </c>
      <c r="AY36" s="239">
        <v>0.97399999999999998</v>
      </c>
      <c r="AZ36" s="227">
        <v>261</v>
      </c>
      <c r="BA36" s="239">
        <v>0.76800000000000002</v>
      </c>
      <c r="BB36" s="227">
        <v>259</v>
      </c>
      <c r="BC36" s="236">
        <v>0.76200000000000001</v>
      </c>
    </row>
    <row r="37" spans="1:55" x14ac:dyDescent="0.25">
      <c r="A37" s="230">
        <v>1</v>
      </c>
      <c r="B37" s="215" t="s">
        <v>126</v>
      </c>
      <c r="C37" s="215">
        <v>2102</v>
      </c>
      <c r="D37" s="215" t="s">
        <v>217</v>
      </c>
      <c r="E37" s="215">
        <v>1425</v>
      </c>
      <c r="F37" s="215">
        <v>1449</v>
      </c>
      <c r="G37" s="215"/>
      <c r="H37" s="224" t="str">
        <f>HYPERLINK("https://map.geo.admin.ch/?zoom=7&amp;E=553700&amp;N=165000&amp;layers=ch.kantone.cadastralwebmap-farbe,ch.swisstopo.amtliches-strassenverzeichnis,ch.bfs.gebaeude_wohnungs_register,KML||https://tinyurl.com/yy7ya4g9/FR/2102_bdg_erw.kml","KML building")</f>
        <v>KML building</v>
      </c>
      <c r="I37" s="158">
        <v>15</v>
      </c>
      <c r="J37" s="247" t="s">
        <v>1086</v>
      </c>
      <c r="K37" s="157">
        <v>1.0526315789473684E-2</v>
      </c>
      <c r="L37" s="65">
        <v>0</v>
      </c>
      <c r="M37" s="65"/>
      <c r="N37" s="204">
        <v>0</v>
      </c>
      <c r="O37" s="159"/>
      <c r="P37" s="64"/>
      <c r="Q37" s="65">
        <v>0</v>
      </c>
      <c r="R37" s="65"/>
      <c r="S37" s="204">
        <v>0</v>
      </c>
      <c r="T37" s="159"/>
      <c r="U37" s="64"/>
      <c r="V37" s="65">
        <v>0</v>
      </c>
      <c r="W37" s="65"/>
      <c r="X37" s="204">
        <v>0</v>
      </c>
      <c r="Y37" s="159"/>
      <c r="Z37" s="64"/>
      <c r="AA37" s="65">
        <v>0</v>
      </c>
      <c r="AB37" s="65"/>
      <c r="AC37" s="204">
        <v>0</v>
      </c>
      <c r="AD37" s="161"/>
      <c r="AE37" s="64"/>
      <c r="AF37" s="65">
        <v>6</v>
      </c>
      <c r="AG37" s="65"/>
      <c r="AH37" s="204">
        <v>4.1999999999999997E-3</v>
      </c>
      <c r="AI37" s="161"/>
      <c r="AJ37" s="64"/>
      <c r="AK37" s="65">
        <v>6</v>
      </c>
      <c r="AL37" s="65"/>
      <c r="AM37" s="204">
        <v>4.1999999999999997E-3</v>
      </c>
      <c r="AN37" s="161"/>
      <c r="AO37" s="234">
        <v>8.3999999999999995E-3</v>
      </c>
      <c r="AP37" s="227">
        <v>535</v>
      </c>
      <c r="AQ37" s="227">
        <v>514</v>
      </c>
      <c r="AR37" s="239">
        <v>0.96099999999999997</v>
      </c>
      <c r="AS37" s="227">
        <v>391</v>
      </c>
      <c r="AT37" s="239">
        <v>0.73099999999999998</v>
      </c>
      <c r="AU37" s="227">
        <v>390</v>
      </c>
      <c r="AV37" s="236">
        <v>0.72899999999999998</v>
      </c>
      <c r="AW37" s="227">
        <v>282</v>
      </c>
      <c r="AX37" s="227">
        <v>262</v>
      </c>
      <c r="AY37" s="239">
        <v>0.92900000000000005</v>
      </c>
      <c r="AZ37" s="227">
        <v>202</v>
      </c>
      <c r="BA37" s="239">
        <v>0.71599999999999997</v>
      </c>
      <c r="BB37" s="227">
        <v>201</v>
      </c>
      <c r="BC37" s="236">
        <v>0.71299999999999997</v>
      </c>
    </row>
    <row r="38" spans="1:55" x14ac:dyDescent="0.25">
      <c r="A38" s="230">
        <v>1</v>
      </c>
      <c r="B38" s="215" t="s">
        <v>126</v>
      </c>
      <c r="C38" s="215">
        <v>2113</v>
      </c>
      <c r="D38" s="215" t="s">
        <v>218</v>
      </c>
      <c r="E38" s="215">
        <v>1522</v>
      </c>
      <c r="F38" s="215">
        <v>1524</v>
      </c>
      <c r="G38" s="215"/>
      <c r="H38" s="224" t="str">
        <f>HYPERLINK("https://map.geo.admin.ch/?zoom=7&amp;E=561000&amp;N=167300&amp;layers=ch.kantone.cadastralwebmap-farbe,ch.swisstopo.amtliches-strassenverzeichnis,ch.bfs.gebaeude_wohnungs_register,KML||https://tinyurl.com/yy7ya4g9/FR/2113_bdg_erw.kml","KML building")</f>
        <v>KML building</v>
      </c>
      <c r="I38" s="158">
        <v>15</v>
      </c>
      <c r="J38" s="247" t="s">
        <v>1087</v>
      </c>
      <c r="K38" s="157">
        <v>9.8554533508541393E-3</v>
      </c>
      <c r="L38" s="65">
        <v>0</v>
      </c>
      <c r="M38" s="65"/>
      <c r="N38" s="204">
        <v>0</v>
      </c>
      <c r="O38" s="159"/>
      <c r="P38" s="64"/>
      <c r="Q38" s="65">
        <v>0</v>
      </c>
      <c r="R38" s="65"/>
      <c r="S38" s="204">
        <v>0</v>
      </c>
      <c r="T38" s="159"/>
      <c r="U38" s="64"/>
      <c r="V38" s="65">
        <v>0</v>
      </c>
      <c r="W38" s="65"/>
      <c r="X38" s="204">
        <v>0</v>
      </c>
      <c r="Y38" s="159"/>
      <c r="Z38" s="64"/>
      <c r="AA38" s="65">
        <v>0</v>
      </c>
      <c r="AB38" s="65"/>
      <c r="AC38" s="204">
        <v>0</v>
      </c>
      <c r="AD38" s="161"/>
      <c r="AE38" s="64"/>
      <c r="AF38" s="65">
        <v>14</v>
      </c>
      <c r="AG38" s="65"/>
      <c r="AH38" s="204">
        <v>9.1999999999999998E-3</v>
      </c>
      <c r="AI38" s="161"/>
      <c r="AJ38" s="64"/>
      <c r="AK38" s="65">
        <v>6</v>
      </c>
      <c r="AL38" s="65"/>
      <c r="AM38" s="204">
        <v>3.8999999999999998E-3</v>
      </c>
      <c r="AN38" s="161"/>
      <c r="AO38" s="234">
        <v>1.3100000000000001E-2</v>
      </c>
      <c r="AP38" s="227">
        <v>720</v>
      </c>
      <c r="AQ38" s="227">
        <v>708</v>
      </c>
      <c r="AR38" s="239">
        <v>0.98299999999999998</v>
      </c>
      <c r="AS38" s="227">
        <v>486</v>
      </c>
      <c r="AT38" s="239">
        <v>0.67500000000000004</v>
      </c>
      <c r="AU38" s="227">
        <v>485</v>
      </c>
      <c r="AV38" s="236">
        <v>0.67400000000000004</v>
      </c>
      <c r="AW38" s="227">
        <v>390</v>
      </c>
      <c r="AX38" s="227">
        <v>378</v>
      </c>
      <c r="AY38" s="239">
        <v>0.96899999999999997</v>
      </c>
      <c r="AZ38" s="227">
        <v>333</v>
      </c>
      <c r="BA38" s="239">
        <v>0.85399999999999998</v>
      </c>
      <c r="BB38" s="227">
        <v>332</v>
      </c>
      <c r="BC38" s="236">
        <v>0.85099999999999998</v>
      </c>
    </row>
    <row r="39" spans="1:55" x14ac:dyDescent="0.25">
      <c r="A39" s="230">
        <v>1</v>
      </c>
      <c r="B39" s="215" t="s">
        <v>126</v>
      </c>
      <c r="C39" s="215">
        <v>2114</v>
      </c>
      <c r="D39" s="215" t="s">
        <v>219</v>
      </c>
      <c r="E39" s="215">
        <v>1021</v>
      </c>
      <c r="F39" s="215">
        <v>1042</v>
      </c>
      <c r="G39" s="215"/>
      <c r="H39" s="224" t="str">
        <f>HYPERLINK("https://map.geo.admin.ch/?zoom=7&amp;E=566100&amp;N=174000&amp;layers=ch.kantone.cadastralwebmap-farbe,ch.swisstopo.amtliches-strassenverzeichnis,ch.bfs.gebaeude_wohnungs_register,KML||https://tinyurl.com/yy7ya4g9/FR/2114_bdg_erw.kml","KML building")</f>
        <v>KML building</v>
      </c>
      <c r="I39" s="158">
        <v>11</v>
      </c>
      <c r="J39" s="247" t="s">
        <v>1088</v>
      </c>
      <c r="K39" s="157">
        <v>1.0773751224289911E-2</v>
      </c>
      <c r="L39" s="65">
        <v>0</v>
      </c>
      <c r="M39" s="65"/>
      <c r="N39" s="204">
        <v>0</v>
      </c>
      <c r="O39" s="159"/>
      <c r="P39" s="64"/>
      <c r="Q39" s="65">
        <v>0</v>
      </c>
      <c r="R39" s="65"/>
      <c r="S39" s="204">
        <v>0</v>
      </c>
      <c r="T39" s="159"/>
      <c r="U39" s="64"/>
      <c r="V39" s="65">
        <v>0</v>
      </c>
      <c r="W39" s="65"/>
      <c r="X39" s="204">
        <v>0</v>
      </c>
      <c r="Y39" s="159"/>
      <c r="Z39" s="64"/>
      <c r="AA39" s="65">
        <v>0</v>
      </c>
      <c r="AB39" s="65"/>
      <c r="AC39" s="204">
        <v>0</v>
      </c>
      <c r="AD39" s="161"/>
      <c r="AE39" s="64"/>
      <c r="AF39" s="65">
        <v>6</v>
      </c>
      <c r="AG39" s="65"/>
      <c r="AH39" s="204">
        <v>5.8999999999999999E-3</v>
      </c>
      <c r="AI39" s="161"/>
      <c r="AJ39" s="64"/>
      <c r="AK39" s="65">
        <v>3</v>
      </c>
      <c r="AL39" s="65"/>
      <c r="AM39" s="204">
        <v>2.8999999999999998E-3</v>
      </c>
      <c r="AN39" s="161"/>
      <c r="AO39" s="234">
        <v>8.7999999999999988E-3</v>
      </c>
      <c r="AP39" s="227">
        <v>469</v>
      </c>
      <c r="AQ39" s="227">
        <v>464</v>
      </c>
      <c r="AR39" s="239">
        <v>0.98899999999999999</v>
      </c>
      <c r="AS39" s="227">
        <v>328</v>
      </c>
      <c r="AT39" s="239">
        <v>0.69899999999999995</v>
      </c>
      <c r="AU39" s="227">
        <v>327</v>
      </c>
      <c r="AV39" s="236">
        <v>0.69699999999999995</v>
      </c>
      <c r="AW39" s="227">
        <v>239</v>
      </c>
      <c r="AX39" s="227">
        <v>234</v>
      </c>
      <c r="AY39" s="239">
        <v>0.97899999999999998</v>
      </c>
      <c r="AZ39" s="227">
        <v>213</v>
      </c>
      <c r="BA39" s="239">
        <v>0.89100000000000001</v>
      </c>
      <c r="BB39" s="227">
        <v>212</v>
      </c>
      <c r="BC39" s="236">
        <v>0.88700000000000001</v>
      </c>
    </row>
    <row r="40" spans="1:55" x14ac:dyDescent="0.25">
      <c r="A40" s="230">
        <v>1</v>
      </c>
      <c r="B40" s="215" t="s">
        <v>126</v>
      </c>
      <c r="C40" s="215">
        <v>2115</v>
      </c>
      <c r="D40" s="215" t="s">
        <v>220</v>
      </c>
      <c r="E40" s="215">
        <v>696</v>
      </c>
      <c r="F40" s="215">
        <v>727</v>
      </c>
      <c r="G40" s="215"/>
      <c r="H40" s="224" t="str">
        <f>HYPERLINK("https://map.geo.admin.ch/?zoom=7&amp;E=563900&amp;N=180000&amp;layers=ch.kantone.cadastralwebmap-farbe,ch.swisstopo.amtliches-strassenverzeichnis,ch.bfs.gebaeude_wohnungs_register,KML||https://tinyurl.com/yy7ya4g9/FR/2115_bdg_erw.kml","KML building")</f>
        <v>KML building</v>
      </c>
      <c r="I40" s="158">
        <v>13</v>
      </c>
      <c r="J40" s="247" t="s">
        <v>1089</v>
      </c>
      <c r="K40" s="157">
        <v>1.8678160919540231E-2</v>
      </c>
      <c r="L40" s="65">
        <v>0</v>
      </c>
      <c r="M40" s="65"/>
      <c r="N40" s="204">
        <v>0</v>
      </c>
      <c r="O40" s="159"/>
      <c r="P40" s="64"/>
      <c r="Q40" s="65">
        <v>0</v>
      </c>
      <c r="R40" s="65"/>
      <c r="S40" s="204">
        <v>0</v>
      </c>
      <c r="T40" s="159"/>
      <c r="U40" s="64"/>
      <c r="V40" s="65">
        <v>0</v>
      </c>
      <c r="W40" s="65"/>
      <c r="X40" s="204">
        <v>0</v>
      </c>
      <c r="Y40" s="159"/>
      <c r="Z40" s="64"/>
      <c r="AA40" s="65">
        <v>0</v>
      </c>
      <c r="AB40" s="65"/>
      <c r="AC40" s="204">
        <v>0</v>
      </c>
      <c r="AD40" s="161"/>
      <c r="AE40" s="64"/>
      <c r="AF40" s="65">
        <v>3</v>
      </c>
      <c r="AG40" s="65"/>
      <c r="AH40" s="204">
        <v>4.3E-3</v>
      </c>
      <c r="AI40" s="161"/>
      <c r="AJ40" s="64"/>
      <c r="AK40" s="65">
        <v>1</v>
      </c>
      <c r="AL40" s="65"/>
      <c r="AM40" s="204">
        <v>1.4E-3</v>
      </c>
      <c r="AN40" s="161"/>
      <c r="AO40" s="234">
        <v>5.7000000000000002E-3</v>
      </c>
      <c r="AP40" s="227">
        <v>337</v>
      </c>
      <c r="AQ40" s="227">
        <v>335</v>
      </c>
      <c r="AR40" s="239">
        <v>0.99399999999999999</v>
      </c>
      <c r="AS40" s="227">
        <v>221</v>
      </c>
      <c r="AT40" s="239">
        <v>0.65600000000000003</v>
      </c>
      <c r="AU40" s="227">
        <v>221</v>
      </c>
      <c r="AV40" s="236">
        <v>0.65600000000000003</v>
      </c>
      <c r="AW40" s="227">
        <v>161</v>
      </c>
      <c r="AX40" s="227">
        <v>159</v>
      </c>
      <c r="AY40" s="239">
        <v>0.98799999999999999</v>
      </c>
      <c r="AZ40" s="227">
        <v>140</v>
      </c>
      <c r="BA40" s="239">
        <v>0.87</v>
      </c>
      <c r="BB40" s="227">
        <v>140</v>
      </c>
      <c r="BC40" s="236">
        <v>0.87</v>
      </c>
    </row>
    <row r="41" spans="1:55" x14ac:dyDescent="0.25">
      <c r="A41" s="230">
        <v>1</v>
      </c>
      <c r="B41" s="215" t="s">
        <v>126</v>
      </c>
      <c r="C41" s="215">
        <v>2117</v>
      </c>
      <c r="D41" s="215" t="s">
        <v>221</v>
      </c>
      <c r="E41" s="215">
        <v>1274</v>
      </c>
      <c r="F41" s="215">
        <v>1301</v>
      </c>
      <c r="G41" s="215"/>
      <c r="H41" s="224" t="str">
        <f>HYPERLINK("https://map.geo.admin.ch/?zoom=7&amp;E=563200&amp;N=174400&amp;layers=ch.kantone.cadastralwebmap-farbe,ch.swisstopo.amtliches-strassenverzeichnis,ch.bfs.gebaeude_wohnungs_register,KML||https://tinyurl.com/yy7ya4g9/FR/2117_bdg_erw.kml","KML building")</f>
        <v>KML building</v>
      </c>
      <c r="I41" s="158">
        <v>19</v>
      </c>
      <c r="J41" s="247" t="s">
        <v>1090</v>
      </c>
      <c r="K41" s="157">
        <v>1.4913657770800628E-2</v>
      </c>
      <c r="L41" s="65">
        <v>0</v>
      </c>
      <c r="M41" s="65"/>
      <c r="N41" s="204">
        <v>0</v>
      </c>
      <c r="O41" s="159"/>
      <c r="P41" s="64"/>
      <c r="Q41" s="65">
        <v>0</v>
      </c>
      <c r="R41" s="65"/>
      <c r="S41" s="204">
        <v>0</v>
      </c>
      <c r="T41" s="159"/>
      <c r="U41" s="64"/>
      <c r="V41" s="65">
        <v>0</v>
      </c>
      <c r="W41" s="65"/>
      <c r="X41" s="204">
        <v>0</v>
      </c>
      <c r="Y41" s="159"/>
      <c r="Z41" s="64"/>
      <c r="AA41" s="65">
        <v>0</v>
      </c>
      <c r="AB41" s="65"/>
      <c r="AC41" s="204">
        <v>0</v>
      </c>
      <c r="AD41" s="161"/>
      <c r="AE41" s="64"/>
      <c r="AF41" s="65">
        <v>3</v>
      </c>
      <c r="AG41" s="65"/>
      <c r="AH41" s="204">
        <v>2.3999999999999998E-3</v>
      </c>
      <c r="AI41" s="161"/>
      <c r="AJ41" s="64"/>
      <c r="AK41" s="65">
        <v>5</v>
      </c>
      <c r="AL41" s="65"/>
      <c r="AM41" s="204">
        <v>3.8999999999999998E-3</v>
      </c>
      <c r="AN41" s="161"/>
      <c r="AO41" s="234">
        <v>6.3E-3</v>
      </c>
      <c r="AP41" s="227">
        <v>559</v>
      </c>
      <c r="AQ41" s="227">
        <v>546</v>
      </c>
      <c r="AR41" s="239">
        <v>0.97699999999999998</v>
      </c>
      <c r="AS41" s="227">
        <v>374</v>
      </c>
      <c r="AT41" s="239">
        <v>0.66900000000000004</v>
      </c>
      <c r="AU41" s="227">
        <v>373</v>
      </c>
      <c r="AV41" s="236">
        <v>0.66700000000000004</v>
      </c>
      <c r="AW41" s="227">
        <v>285</v>
      </c>
      <c r="AX41" s="227">
        <v>272</v>
      </c>
      <c r="AY41" s="239">
        <v>0.95399999999999996</v>
      </c>
      <c r="AZ41" s="227">
        <v>217</v>
      </c>
      <c r="BA41" s="239">
        <v>0.76100000000000001</v>
      </c>
      <c r="BB41" s="227">
        <v>216</v>
      </c>
      <c r="BC41" s="236">
        <v>0.75800000000000001</v>
      </c>
    </row>
    <row r="42" spans="1:55" x14ac:dyDescent="0.25">
      <c r="A42" s="230">
        <v>1</v>
      </c>
      <c r="B42" s="215" t="s">
        <v>126</v>
      </c>
      <c r="C42" s="215">
        <v>2121</v>
      </c>
      <c r="D42" s="215" t="s">
        <v>222</v>
      </c>
      <c r="E42" s="215">
        <v>1642</v>
      </c>
      <c r="F42" s="215">
        <v>1664</v>
      </c>
      <c r="G42" s="215"/>
      <c r="H42" s="224" t="str">
        <f>HYPERLINK("https://map.geo.admin.ch/?zoom=7&amp;E=570600&amp;N=151900&amp;layers=ch.kantone.cadastralwebmap-farbe,ch.swisstopo.amtliches-strassenverzeichnis,ch.bfs.gebaeude_wohnungs_register,KML||https://tinyurl.com/yy7ya4g9/FR/2121_bdg_erw.kml","KML building")</f>
        <v>KML building</v>
      </c>
      <c r="I42" s="158">
        <v>41</v>
      </c>
      <c r="J42" s="247" t="s">
        <v>1091</v>
      </c>
      <c r="K42" s="157">
        <v>2.4969549330085262E-2</v>
      </c>
      <c r="L42" s="65">
        <v>0</v>
      </c>
      <c r="M42" s="65"/>
      <c r="N42" s="204">
        <v>0</v>
      </c>
      <c r="O42" s="159"/>
      <c r="P42" s="64"/>
      <c r="Q42" s="65">
        <v>0</v>
      </c>
      <c r="R42" s="65"/>
      <c r="S42" s="204">
        <v>0</v>
      </c>
      <c r="T42" s="159"/>
      <c r="U42" s="64"/>
      <c r="V42" s="65">
        <v>0</v>
      </c>
      <c r="W42" s="65"/>
      <c r="X42" s="204">
        <v>0</v>
      </c>
      <c r="Y42" s="159"/>
      <c r="Z42" s="64"/>
      <c r="AA42" s="65">
        <v>0</v>
      </c>
      <c r="AB42" s="65"/>
      <c r="AC42" s="204">
        <v>0</v>
      </c>
      <c r="AD42" s="161"/>
      <c r="AE42" s="64"/>
      <c r="AF42" s="65">
        <v>8</v>
      </c>
      <c r="AG42" s="65"/>
      <c r="AH42" s="204">
        <v>4.8999999999999998E-3</v>
      </c>
      <c r="AI42" s="161"/>
      <c r="AJ42" s="64"/>
      <c r="AK42" s="65">
        <v>7</v>
      </c>
      <c r="AL42" s="65"/>
      <c r="AM42" s="204">
        <v>4.3E-3</v>
      </c>
      <c r="AN42" s="161"/>
      <c r="AO42" s="234">
        <v>9.1999999999999998E-3</v>
      </c>
      <c r="AP42" s="227">
        <v>889</v>
      </c>
      <c r="AQ42" s="227">
        <v>875</v>
      </c>
      <c r="AR42" s="239">
        <v>0.98399999999999999</v>
      </c>
      <c r="AS42" s="227">
        <v>566</v>
      </c>
      <c r="AT42" s="239">
        <v>0.63700000000000001</v>
      </c>
      <c r="AU42" s="227">
        <v>561</v>
      </c>
      <c r="AV42" s="236">
        <v>0.63100000000000001</v>
      </c>
      <c r="AW42" s="227">
        <v>579</v>
      </c>
      <c r="AX42" s="227">
        <v>566</v>
      </c>
      <c r="AY42" s="239">
        <v>0.97799999999999998</v>
      </c>
      <c r="AZ42" s="227">
        <v>475</v>
      </c>
      <c r="BA42" s="239">
        <v>0.82</v>
      </c>
      <c r="BB42" s="227">
        <v>470</v>
      </c>
      <c r="BC42" s="236">
        <v>0.81200000000000006</v>
      </c>
    </row>
    <row r="43" spans="1:55" x14ac:dyDescent="0.25">
      <c r="A43" s="230">
        <v>1</v>
      </c>
      <c r="B43" s="215" t="s">
        <v>126</v>
      </c>
      <c r="C43" s="215">
        <v>2122</v>
      </c>
      <c r="D43" s="215" t="s">
        <v>223</v>
      </c>
      <c r="E43" s="215">
        <v>1252</v>
      </c>
      <c r="F43" s="215">
        <v>1276</v>
      </c>
      <c r="G43" s="215"/>
      <c r="H43" s="224" t="str">
        <f>HYPERLINK("https://map.geo.admin.ch/?zoom=7&amp;E=573000&amp;N=170700&amp;layers=ch.kantone.cadastralwebmap-farbe,ch.swisstopo.amtliches-strassenverzeichnis,ch.bfs.gebaeude_wohnungs_register,KML||https://tinyurl.com/yy7ya4g9/FR/2122_bdg_erw.kml","KML building")</f>
        <v>KML building</v>
      </c>
      <c r="I43" s="158">
        <v>17</v>
      </c>
      <c r="J43" s="247" t="s">
        <v>1092</v>
      </c>
      <c r="K43" s="157">
        <v>1.3578274760383386E-2</v>
      </c>
      <c r="L43" s="65">
        <v>0</v>
      </c>
      <c r="M43" s="65"/>
      <c r="N43" s="204">
        <v>0</v>
      </c>
      <c r="O43" s="159"/>
      <c r="P43" s="64"/>
      <c r="Q43" s="65">
        <v>0</v>
      </c>
      <c r="R43" s="65"/>
      <c r="S43" s="204">
        <v>0</v>
      </c>
      <c r="T43" s="159"/>
      <c r="U43" s="64"/>
      <c r="V43" s="65">
        <v>0</v>
      </c>
      <c r="W43" s="65"/>
      <c r="X43" s="204">
        <v>0</v>
      </c>
      <c r="Y43" s="159"/>
      <c r="Z43" s="64"/>
      <c r="AA43" s="65">
        <v>0</v>
      </c>
      <c r="AB43" s="65"/>
      <c r="AC43" s="204">
        <v>0</v>
      </c>
      <c r="AD43" s="161"/>
      <c r="AE43" s="64"/>
      <c r="AF43" s="65">
        <v>13</v>
      </c>
      <c r="AG43" s="65"/>
      <c r="AH43" s="204">
        <v>1.04E-2</v>
      </c>
      <c r="AI43" s="161"/>
      <c r="AJ43" s="64"/>
      <c r="AK43" s="65">
        <v>5</v>
      </c>
      <c r="AL43" s="65"/>
      <c r="AM43" s="204">
        <v>4.0000000000000001E-3</v>
      </c>
      <c r="AN43" s="161"/>
      <c r="AO43" s="234">
        <v>1.44E-2</v>
      </c>
      <c r="AP43" s="227">
        <v>567</v>
      </c>
      <c r="AQ43" s="227">
        <v>560</v>
      </c>
      <c r="AR43" s="239">
        <v>0.98799999999999999</v>
      </c>
      <c r="AS43" s="227">
        <v>385</v>
      </c>
      <c r="AT43" s="239">
        <v>0.67900000000000005</v>
      </c>
      <c r="AU43" s="227">
        <v>385</v>
      </c>
      <c r="AV43" s="236">
        <v>0.67900000000000005</v>
      </c>
      <c r="AW43" s="227">
        <v>251</v>
      </c>
      <c r="AX43" s="227">
        <v>245</v>
      </c>
      <c r="AY43" s="239">
        <v>0.97599999999999998</v>
      </c>
      <c r="AZ43" s="227">
        <v>189</v>
      </c>
      <c r="BA43" s="239">
        <v>0.753</v>
      </c>
      <c r="BB43" s="227">
        <v>189</v>
      </c>
      <c r="BC43" s="236">
        <v>0.753</v>
      </c>
    </row>
    <row r="44" spans="1:55" x14ac:dyDescent="0.25">
      <c r="A44" s="230">
        <v>1</v>
      </c>
      <c r="B44" s="215" t="s">
        <v>126</v>
      </c>
      <c r="C44" s="215">
        <v>2123</v>
      </c>
      <c r="D44" s="215" t="s">
        <v>224</v>
      </c>
      <c r="E44" s="215">
        <v>445</v>
      </c>
      <c r="F44" s="215">
        <v>451</v>
      </c>
      <c r="G44" s="215"/>
      <c r="H44" s="224" t="str">
        <f>HYPERLINK("https://map.geo.admin.ch/?zoom=7&amp;E=575000&amp;N=163400&amp;layers=ch.kantone.cadastralwebmap-farbe,ch.swisstopo.amtliches-strassenverzeichnis,ch.bfs.gebaeude_wohnungs_register,KML||https://tinyurl.com/yy7ya4g9/FR/2123_bdg_erw.kml","KML building")</f>
        <v>KML building</v>
      </c>
      <c r="I44" s="158">
        <v>6</v>
      </c>
      <c r="J44" s="247" t="s">
        <v>1093</v>
      </c>
      <c r="K44" s="157">
        <v>1.3483146067415731E-2</v>
      </c>
      <c r="L44" s="65">
        <v>0</v>
      </c>
      <c r="M44" s="65"/>
      <c r="N44" s="204">
        <v>0</v>
      </c>
      <c r="O44" s="159"/>
      <c r="P44" s="64"/>
      <c r="Q44" s="65">
        <v>0</v>
      </c>
      <c r="R44" s="65"/>
      <c r="S44" s="204">
        <v>0</v>
      </c>
      <c r="T44" s="159"/>
      <c r="U44" s="64"/>
      <c r="V44" s="65">
        <v>0</v>
      </c>
      <c r="W44" s="65"/>
      <c r="X44" s="204">
        <v>0</v>
      </c>
      <c r="Y44" s="159"/>
      <c r="Z44" s="64"/>
      <c r="AA44" s="65">
        <v>0</v>
      </c>
      <c r="AB44" s="65"/>
      <c r="AC44" s="204">
        <v>0</v>
      </c>
      <c r="AD44" s="161"/>
      <c r="AE44" s="64"/>
      <c r="AF44" s="65">
        <v>4</v>
      </c>
      <c r="AG44" s="65"/>
      <c r="AH44" s="204">
        <v>8.9999999999999993E-3</v>
      </c>
      <c r="AI44" s="161"/>
      <c r="AJ44" s="64"/>
      <c r="AK44" s="65">
        <v>0</v>
      </c>
      <c r="AL44" s="65"/>
      <c r="AM44" s="204">
        <v>0</v>
      </c>
      <c r="AN44" s="161"/>
      <c r="AO44" s="234">
        <v>8.9999999999999993E-3</v>
      </c>
      <c r="AP44" s="227">
        <v>209</v>
      </c>
      <c r="AQ44" s="227">
        <v>203</v>
      </c>
      <c r="AR44" s="239">
        <v>0.97099999999999997</v>
      </c>
      <c r="AS44" s="227">
        <v>172</v>
      </c>
      <c r="AT44" s="239">
        <v>0.82299999999999995</v>
      </c>
      <c r="AU44" s="227">
        <v>172</v>
      </c>
      <c r="AV44" s="236">
        <v>0.82299999999999995</v>
      </c>
      <c r="AW44" s="227">
        <v>90</v>
      </c>
      <c r="AX44" s="227">
        <v>85</v>
      </c>
      <c r="AY44" s="239">
        <v>0.94399999999999995</v>
      </c>
      <c r="AZ44" s="227">
        <v>72</v>
      </c>
      <c r="BA44" s="239">
        <v>0.8</v>
      </c>
      <c r="BB44" s="227">
        <v>72</v>
      </c>
      <c r="BC44" s="236">
        <v>0.8</v>
      </c>
    </row>
    <row r="45" spans="1:55" x14ac:dyDescent="0.25">
      <c r="A45" s="230">
        <v>1</v>
      </c>
      <c r="B45" s="215" t="s">
        <v>126</v>
      </c>
      <c r="C45" s="215">
        <v>2124</v>
      </c>
      <c r="D45" s="215" t="s">
        <v>225</v>
      </c>
      <c r="E45" s="215">
        <v>1138</v>
      </c>
      <c r="F45" s="215">
        <v>1148</v>
      </c>
      <c r="G45" s="215"/>
      <c r="H45" s="224" t="str">
        <f>HYPERLINK("https://map.geo.admin.ch/?zoom=7&amp;E=574000&amp;N=161400&amp;layers=ch.kantone.cadastralwebmap-farbe,ch.swisstopo.amtliches-strassenverzeichnis,ch.bfs.gebaeude_wohnungs_register,KML||https://tinyurl.com/yy7ya4g9/FR/2124_bdg_erw.kml","KML building")</f>
        <v>KML building</v>
      </c>
      <c r="I45" s="158">
        <v>15</v>
      </c>
      <c r="J45" s="247" t="s">
        <v>1094</v>
      </c>
      <c r="K45" s="157">
        <v>1.3181019332161687E-2</v>
      </c>
      <c r="L45" s="65">
        <v>0</v>
      </c>
      <c r="M45" s="65"/>
      <c r="N45" s="204">
        <v>0</v>
      </c>
      <c r="O45" s="159"/>
      <c r="P45" s="64"/>
      <c r="Q45" s="65">
        <v>0</v>
      </c>
      <c r="R45" s="65"/>
      <c r="S45" s="204">
        <v>0</v>
      </c>
      <c r="T45" s="159"/>
      <c r="U45" s="64"/>
      <c r="V45" s="65">
        <v>0</v>
      </c>
      <c r="W45" s="65"/>
      <c r="X45" s="204">
        <v>0</v>
      </c>
      <c r="Y45" s="159"/>
      <c r="Z45" s="64"/>
      <c r="AA45" s="65">
        <v>0</v>
      </c>
      <c r="AB45" s="65"/>
      <c r="AC45" s="204">
        <v>0</v>
      </c>
      <c r="AD45" s="161"/>
      <c r="AE45" s="64"/>
      <c r="AF45" s="65">
        <v>39</v>
      </c>
      <c r="AG45" s="65"/>
      <c r="AH45" s="204">
        <v>3.4299999999999997E-2</v>
      </c>
      <c r="AI45" s="161"/>
      <c r="AJ45" s="64"/>
      <c r="AK45" s="65">
        <v>10</v>
      </c>
      <c r="AL45" s="65"/>
      <c r="AM45" s="204">
        <v>8.8000000000000005E-3</v>
      </c>
      <c r="AN45" s="161"/>
      <c r="AO45" s="234">
        <v>4.3099999999999999E-2</v>
      </c>
      <c r="AP45" s="227">
        <v>537</v>
      </c>
      <c r="AQ45" s="227">
        <v>528</v>
      </c>
      <c r="AR45" s="239">
        <v>0.98299999999999998</v>
      </c>
      <c r="AS45" s="227">
        <v>382</v>
      </c>
      <c r="AT45" s="239">
        <v>0.71099999999999997</v>
      </c>
      <c r="AU45" s="227">
        <v>380</v>
      </c>
      <c r="AV45" s="236">
        <v>0.70799999999999996</v>
      </c>
      <c r="AW45" s="227">
        <v>279</v>
      </c>
      <c r="AX45" s="227">
        <v>272</v>
      </c>
      <c r="AY45" s="239">
        <v>0.97499999999999998</v>
      </c>
      <c r="AZ45" s="227">
        <v>209</v>
      </c>
      <c r="BA45" s="239">
        <v>0.749</v>
      </c>
      <c r="BB45" s="227">
        <v>207</v>
      </c>
      <c r="BC45" s="236">
        <v>0.74199999999999999</v>
      </c>
    </row>
    <row r="46" spans="1:55" x14ac:dyDescent="0.25">
      <c r="A46" s="230">
        <v>1</v>
      </c>
      <c r="B46" s="215" t="s">
        <v>126</v>
      </c>
      <c r="C46" s="215">
        <v>2125</v>
      </c>
      <c r="D46" s="215" t="s">
        <v>226</v>
      </c>
      <c r="E46" s="215">
        <v>5813</v>
      </c>
      <c r="F46" s="215">
        <v>6011</v>
      </c>
      <c r="G46" s="215"/>
      <c r="H46" s="224" t="str">
        <f>HYPERLINK("https://map.geo.admin.ch/?zoom=7&amp;E=570800&amp;N=162700&amp;layers=ch.kantone.cadastralwebmap-farbe,ch.swisstopo.amtliches-strassenverzeichnis,ch.bfs.gebaeude_wohnungs_register,KML||https://tinyurl.com/yy7ya4g9/FR/2125_bdg_erw.kml","KML building")</f>
        <v>KML building</v>
      </c>
      <c r="I46" s="158">
        <v>27</v>
      </c>
      <c r="J46" s="247" t="s">
        <v>1095</v>
      </c>
      <c r="K46" s="157">
        <v>4.6447617409255118E-3</v>
      </c>
      <c r="L46" s="65">
        <v>0</v>
      </c>
      <c r="M46" s="65"/>
      <c r="N46" s="204">
        <v>0</v>
      </c>
      <c r="O46" s="159"/>
      <c r="P46" s="64"/>
      <c r="Q46" s="65">
        <v>0</v>
      </c>
      <c r="R46" s="65"/>
      <c r="S46" s="204">
        <v>0</v>
      </c>
      <c r="T46" s="159"/>
      <c r="U46" s="64"/>
      <c r="V46" s="65">
        <v>0</v>
      </c>
      <c r="W46" s="65"/>
      <c r="X46" s="204">
        <v>0</v>
      </c>
      <c r="Y46" s="159"/>
      <c r="Z46" s="64"/>
      <c r="AA46" s="65">
        <v>0</v>
      </c>
      <c r="AB46" s="65"/>
      <c r="AC46" s="204">
        <v>0</v>
      </c>
      <c r="AD46" s="161"/>
      <c r="AE46" s="64"/>
      <c r="AF46" s="65">
        <v>112</v>
      </c>
      <c r="AG46" s="65"/>
      <c r="AH46" s="204">
        <v>1.9300000000000001E-2</v>
      </c>
      <c r="AI46" s="161"/>
      <c r="AJ46" s="64"/>
      <c r="AK46" s="65">
        <v>83</v>
      </c>
      <c r="AL46" s="65"/>
      <c r="AM46" s="204">
        <v>1.43E-2</v>
      </c>
      <c r="AN46" s="161"/>
      <c r="AO46" s="234">
        <v>3.3600000000000005E-2</v>
      </c>
      <c r="AP46" s="227">
        <v>2317</v>
      </c>
      <c r="AQ46" s="227">
        <v>2184</v>
      </c>
      <c r="AR46" s="239">
        <v>0.94299999999999995</v>
      </c>
      <c r="AS46" s="227">
        <v>1348</v>
      </c>
      <c r="AT46" s="239">
        <v>0.58199999999999996</v>
      </c>
      <c r="AU46" s="227">
        <v>1329</v>
      </c>
      <c r="AV46" s="236">
        <v>0.57399999999999995</v>
      </c>
      <c r="AW46" s="227">
        <v>1045</v>
      </c>
      <c r="AX46" s="227">
        <v>926</v>
      </c>
      <c r="AY46" s="239">
        <v>0.88600000000000001</v>
      </c>
      <c r="AZ46" s="227">
        <v>689</v>
      </c>
      <c r="BA46" s="239">
        <v>0.65900000000000003</v>
      </c>
      <c r="BB46" s="227">
        <v>672</v>
      </c>
      <c r="BC46" s="236">
        <v>0.64300000000000002</v>
      </c>
    </row>
    <row r="47" spans="1:55" x14ac:dyDescent="0.25">
      <c r="A47" s="230">
        <v>1</v>
      </c>
      <c r="B47" s="215" t="s">
        <v>126</v>
      </c>
      <c r="C47" s="215">
        <v>2128</v>
      </c>
      <c r="D47" s="215" t="s">
        <v>227</v>
      </c>
      <c r="E47" s="215">
        <v>279</v>
      </c>
      <c r="F47" s="215">
        <v>280</v>
      </c>
      <c r="G47" s="215"/>
      <c r="H47" s="224" t="str">
        <f>HYPERLINK("https://map.geo.admin.ch/?zoom=7&amp;E=576000&amp;N=162500&amp;layers=ch.kantone.cadastralwebmap-farbe,ch.swisstopo.amtliches-strassenverzeichnis,ch.bfs.gebaeude_wohnungs_register,KML||https://tinyurl.com/yy7ya4g9/FR/2128_bdg_erw.kml","KML building")</f>
        <v>KML building</v>
      </c>
      <c r="I47" s="158">
        <v>3</v>
      </c>
      <c r="J47" s="247" t="s">
        <v>1096</v>
      </c>
      <c r="K47" s="157">
        <v>1.0752688172043012E-2</v>
      </c>
      <c r="L47" s="65">
        <v>0</v>
      </c>
      <c r="M47" s="65"/>
      <c r="N47" s="204">
        <v>0</v>
      </c>
      <c r="O47" s="159"/>
      <c r="P47" s="64"/>
      <c r="Q47" s="65">
        <v>0</v>
      </c>
      <c r="R47" s="65"/>
      <c r="S47" s="204">
        <v>0</v>
      </c>
      <c r="T47" s="159"/>
      <c r="U47" s="64"/>
      <c r="V47" s="65">
        <v>0</v>
      </c>
      <c r="W47" s="65"/>
      <c r="X47" s="204">
        <v>0</v>
      </c>
      <c r="Y47" s="159"/>
      <c r="Z47" s="64"/>
      <c r="AA47" s="65">
        <v>0</v>
      </c>
      <c r="AB47" s="65"/>
      <c r="AC47" s="204">
        <v>0</v>
      </c>
      <c r="AD47" s="161"/>
      <c r="AE47" s="64"/>
      <c r="AF47" s="65">
        <v>2</v>
      </c>
      <c r="AG47" s="65"/>
      <c r="AH47" s="204">
        <v>7.1999999999999998E-3</v>
      </c>
      <c r="AI47" s="161"/>
      <c r="AJ47" s="64"/>
      <c r="AK47" s="65">
        <v>2</v>
      </c>
      <c r="AL47" s="65"/>
      <c r="AM47" s="204">
        <v>7.1999999999999998E-3</v>
      </c>
      <c r="AN47" s="161"/>
      <c r="AO47" s="234">
        <v>1.44E-2</v>
      </c>
      <c r="AP47" s="227">
        <v>113</v>
      </c>
      <c r="AQ47" s="227">
        <v>112</v>
      </c>
      <c r="AR47" s="239">
        <v>0.99099999999999999</v>
      </c>
      <c r="AS47" s="227">
        <v>79</v>
      </c>
      <c r="AT47" s="239">
        <v>0.69899999999999995</v>
      </c>
      <c r="AU47" s="227">
        <v>79</v>
      </c>
      <c r="AV47" s="236">
        <v>0.69899999999999995</v>
      </c>
      <c r="AW47" s="227">
        <v>44</v>
      </c>
      <c r="AX47" s="227">
        <v>43</v>
      </c>
      <c r="AY47" s="239">
        <v>0.97699999999999998</v>
      </c>
      <c r="AZ47" s="227">
        <v>35</v>
      </c>
      <c r="BA47" s="239">
        <v>0.79500000000000004</v>
      </c>
      <c r="BB47" s="227">
        <v>35</v>
      </c>
      <c r="BC47" s="236">
        <v>0.79500000000000004</v>
      </c>
    </row>
    <row r="48" spans="1:55" x14ac:dyDescent="0.25">
      <c r="A48" s="230">
        <v>1</v>
      </c>
      <c r="B48" s="215" t="s">
        <v>126</v>
      </c>
      <c r="C48" s="215">
        <v>2129</v>
      </c>
      <c r="D48" s="215" t="s">
        <v>228</v>
      </c>
      <c r="E48" s="215">
        <v>784</v>
      </c>
      <c r="F48" s="215">
        <v>790</v>
      </c>
      <c r="G48" s="215"/>
      <c r="H48" s="224" t="str">
        <f>HYPERLINK("https://map.geo.admin.ch/?zoom=7&amp;E=574200&amp;N=167600&amp;layers=ch.kantone.cadastralwebmap-farbe,ch.swisstopo.amtliches-strassenverzeichnis,ch.bfs.gebaeude_wohnungs_register,KML||https://tinyurl.com/yy7ya4g9/FR/2129_bdg_erw.kml","KML building")</f>
        <v>KML building</v>
      </c>
      <c r="I48" s="158">
        <v>24</v>
      </c>
      <c r="J48" s="247" t="s">
        <v>1097</v>
      </c>
      <c r="K48" s="157">
        <v>3.0612244897959183E-2</v>
      </c>
      <c r="L48" s="65">
        <v>0</v>
      </c>
      <c r="M48" s="65"/>
      <c r="N48" s="204">
        <v>0</v>
      </c>
      <c r="O48" s="159"/>
      <c r="P48" s="64"/>
      <c r="Q48" s="65">
        <v>0</v>
      </c>
      <c r="R48" s="65"/>
      <c r="S48" s="204">
        <v>0</v>
      </c>
      <c r="T48" s="159"/>
      <c r="U48" s="64"/>
      <c r="V48" s="65">
        <v>0</v>
      </c>
      <c r="W48" s="65"/>
      <c r="X48" s="204">
        <v>0</v>
      </c>
      <c r="Y48" s="159"/>
      <c r="Z48" s="64"/>
      <c r="AA48" s="65">
        <v>0</v>
      </c>
      <c r="AB48" s="65"/>
      <c r="AC48" s="204">
        <v>0</v>
      </c>
      <c r="AD48" s="161"/>
      <c r="AE48" s="64"/>
      <c r="AF48" s="65">
        <v>8</v>
      </c>
      <c r="AG48" s="65"/>
      <c r="AH48" s="204">
        <v>1.0200000000000001E-2</v>
      </c>
      <c r="AI48" s="161"/>
      <c r="AJ48" s="64"/>
      <c r="AK48" s="65">
        <v>9</v>
      </c>
      <c r="AL48" s="65"/>
      <c r="AM48" s="204">
        <v>1.15E-2</v>
      </c>
      <c r="AN48" s="161"/>
      <c r="AO48" s="234">
        <v>2.1700000000000001E-2</v>
      </c>
      <c r="AP48" s="227">
        <v>367</v>
      </c>
      <c r="AQ48" s="227">
        <v>357</v>
      </c>
      <c r="AR48" s="239">
        <v>0.97299999999999998</v>
      </c>
      <c r="AS48" s="227">
        <v>239</v>
      </c>
      <c r="AT48" s="239">
        <v>0.65100000000000002</v>
      </c>
      <c r="AU48" s="227">
        <v>238</v>
      </c>
      <c r="AV48" s="236">
        <v>0.64900000000000002</v>
      </c>
      <c r="AW48" s="227">
        <v>159</v>
      </c>
      <c r="AX48" s="227">
        <v>149</v>
      </c>
      <c r="AY48" s="239">
        <v>0.93700000000000006</v>
      </c>
      <c r="AZ48" s="227">
        <v>129</v>
      </c>
      <c r="BA48" s="239">
        <v>0.81100000000000005</v>
      </c>
      <c r="BB48" s="227">
        <v>128</v>
      </c>
      <c r="BC48" s="236">
        <v>0.80500000000000005</v>
      </c>
    </row>
    <row r="49" spans="1:55" x14ac:dyDescent="0.25">
      <c r="A49" s="230">
        <v>1</v>
      </c>
      <c r="B49" s="215" t="s">
        <v>126</v>
      </c>
      <c r="C49" s="215">
        <v>2130</v>
      </c>
      <c r="D49" s="215" t="s">
        <v>229</v>
      </c>
      <c r="E49" s="215">
        <v>414</v>
      </c>
      <c r="F49" s="215">
        <v>416</v>
      </c>
      <c r="G49" s="215"/>
      <c r="H49" s="224" t="str">
        <f>HYPERLINK("https://map.geo.admin.ch/?zoom=7&amp;E=577100&amp;N=163100&amp;layers=ch.kantone.cadastralwebmap-farbe,ch.swisstopo.amtliches-strassenverzeichnis,ch.bfs.gebaeude_wohnungs_register,KML||https://tinyurl.com/yy7ya4g9/FR/2130_bdg_erw.kml","KML building")</f>
        <v>KML building</v>
      </c>
      <c r="I49" s="158">
        <v>5</v>
      </c>
      <c r="J49" s="247" t="s">
        <v>1098</v>
      </c>
      <c r="K49" s="157">
        <v>1.2077294685990338E-2</v>
      </c>
      <c r="L49" s="65">
        <v>0</v>
      </c>
      <c r="M49" s="65"/>
      <c r="N49" s="204">
        <v>0</v>
      </c>
      <c r="O49" s="159"/>
      <c r="P49" s="64"/>
      <c r="Q49" s="65">
        <v>0</v>
      </c>
      <c r="R49" s="65"/>
      <c r="S49" s="204">
        <v>0</v>
      </c>
      <c r="T49" s="159"/>
      <c r="U49" s="64"/>
      <c r="V49" s="65">
        <v>0</v>
      </c>
      <c r="W49" s="65"/>
      <c r="X49" s="204">
        <v>0</v>
      </c>
      <c r="Y49" s="159"/>
      <c r="Z49" s="64"/>
      <c r="AA49" s="65">
        <v>0</v>
      </c>
      <c r="AB49" s="65"/>
      <c r="AC49" s="204">
        <v>0</v>
      </c>
      <c r="AD49" s="161"/>
      <c r="AE49" s="64"/>
      <c r="AF49" s="65">
        <v>2</v>
      </c>
      <c r="AG49" s="65"/>
      <c r="AH49" s="204">
        <v>4.7999999999999996E-3</v>
      </c>
      <c r="AI49" s="161"/>
      <c r="AJ49" s="64"/>
      <c r="AK49" s="65">
        <v>0</v>
      </c>
      <c r="AL49" s="65"/>
      <c r="AM49" s="204">
        <v>0</v>
      </c>
      <c r="AN49" s="161"/>
      <c r="AO49" s="234">
        <v>4.7999999999999996E-3</v>
      </c>
      <c r="AP49" s="227">
        <v>125</v>
      </c>
      <c r="AQ49" s="227">
        <v>122</v>
      </c>
      <c r="AR49" s="239">
        <v>0.97599999999999998</v>
      </c>
      <c r="AS49" s="227">
        <v>100</v>
      </c>
      <c r="AT49" s="239">
        <v>0.8</v>
      </c>
      <c r="AU49" s="227">
        <v>99</v>
      </c>
      <c r="AV49" s="236">
        <v>0.79200000000000004</v>
      </c>
      <c r="AW49" s="227">
        <v>32</v>
      </c>
      <c r="AX49" s="227">
        <v>29</v>
      </c>
      <c r="AY49" s="239">
        <v>0.90600000000000003</v>
      </c>
      <c r="AZ49" s="227">
        <v>22</v>
      </c>
      <c r="BA49" s="239">
        <v>0.68799999999999994</v>
      </c>
      <c r="BB49" s="227">
        <v>21</v>
      </c>
      <c r="BC49" s="236">
        <v>0.65600000000000003</v>
      </c>
    </row>
    <row r="50" spans="1:55" x14ac:dyDescent="0.25">
      <c r="A50" s="230">
        <v>1</v>
      </c>
      <c r="B50" s="215" t="s">
        <v>126</v>
      </c>
      <c r="C50" s="215">
        <v>2131</v>
      </c>
      <c r="D50" s="215" t="s">
        <v>230</v>
      </c>
      <c r="E50" s="215">
        <v>459</v>
      </c>
      <c r="F50" s="215">
        <v>464</v>
      </c>
      <c r="G50" s="215"/>
      <c r="H50" s="224" t="str">
        <f>HYPERLINK("https://map.geo.admin.ch/?zoom=7&amp;E=572100&amp;N=166400&amp;layers=ch.kantone.cadastralwebmap-farbe,ch.swisstopo.amtliches-strassenverzeichnis,ch.bfs.gebaeude_wohnungs_register,KML||https://tinyurl.com/yy7ya4g9/FR/2131_bdg_erw.kml","KML building")</f>
        <v>KML building</v>
      </c>
      <c r="I50" s="158">
        <v>39</v>
      </c>
      <c r="J50" s="247" t="s">
        <v>1099</v>
      </c>
      <c r="K50" s="157">
        <v>8.4967320261437912E-2</v>
      </c>
      <c r="L50" s="65">
        <v>0</v>
      </c>
      <c r="M50" s="65"/>
      <c r="N50" s="204">
        <v>0</v>
      </c>
      <c r="O50" s="159"/>
      <c r="P50" s="64"/>
      <c r="Q50" s="65">
        <v>0</v>
      </c>
      <c r="R50" s="65"/>
      <c r="S50" s="204">
        <v>0</v>
      </c>
      <c r="T50" s="159"/>
      <c r="U50" s="64"/>
      <c r="V50" s="65">
        <v>0</v>
      </c>
      <c r="W50" s="65"/>
      <c r="X50" s="204">
        <v>0</v>
      </c>
      <c r="Y50" s="159"/>
      <c r="Z50" s="64"/>
      <c r="AA50" s="65">
        <v>0</v>
      </c>
      <c r="AB50" s="65"/>
      <c r="AC50" s="204">
        <v>0</v>
      </c>
      <c r="AD50" s="161"/>
      <c r="AE50" s="64"/>
      <c r="AF50" s="65">
        <v>10</v>
      </c>
      <c r="AG50" s="65"/>
      <c r="AH50" s="204">
        <v>2.18E-2</v>
      </c>
      <c r="AI50" s="161"/>
      <c r="AJ50" s="64"/>
      <c r="AK50" s="65">
        <v>10</v>
      </c>
      <c r="AL50" s="65"/>
      <c r="AM50" s="204">
        <v>2.18E-2</v>
      </c>
      <c r="AN50" s="161"/>
      <c r="AO50" s="234">
        <v>4.36E-2</v>
      </c>
      <c r="AP50" s="227">
        <v>226</v>
      </c>
      <c r="AQ50" s="227">
        <v>221</v>
      </c>
      <c r="AR50" s="239">
        <v>0.97799999999999998</v>
      </c>
      <c r="AS50" s="227">
        <v>169</v>
      </c>
      <c r="AT50" s="239">
        <v>0.748</v>
      </c>
      <c r="AU50" s="227">
        <v>168</v>
      </c>
      <c r="AV50" s="236">
        <v>0.74299999999999999</v>
      </c>
      <c r="AW50" s="227">
        <v>112</v>
      </c>
      <c r="AX50" s="227">
        <v>107</v>
      </c>
      <c r="AY50" s="239">
        <v>0.95499999999999996</v>
      </c>
      <c r="AZ50" s="227">
        <v>86</v>
      </c>
      <c r="BA50" s="239">
        <v>0.76800000000000002</v>
      </c>
      <c r="BB50" s="227">
        <v>85</v>
      </c>
      <c r="BC50" s="236">
        <v>0.75900000000000001</v>
      </c>
    </row>
    <row r="51" spans="1:55" x14ac:dyDescent="0.25">
      <c r="A51" s="230">
        <v>1</v>
      </c>
      <c r="B51" s="215" t="s">
        <v>126</v>
      </c>
      <c r="C51" s="215">
        <v>2134</v>
      </c>
      <c r="D51" s="215" t="s">
        <v>231</v>
      </c>
      <c r="E51" s="215">
        <v>705</v>
      </c>
      <c r="F51" s="215">
        <v>722</v>
      </c>
      <c r="G51" s="215"/>
      <c r="H51" s="224" t="str">
        <f>HYPERLINK("https://map.geo.admin.ch/?zoom=7&amp;E=573000&amp;N=154200&amp;layers=ch.kantone.cadastralwebmap-farbe,ch.swisstopo.amtliches-strassenverzeichnis,ch.bfs.gebaeude_wohnungs_register,KML||https://tinyurl.com/yy7ya4g9/FR/2134_bdg_erw.kml","KML building")</f>
        <v>KML building</v>
      </c>
      <c r="I51" s="158">
        <v>12</v>
      </c>
      <c r="J51" s="247" t="s">
        <v>1100</v>
      </c>
      <c r="K51" s="157">
        <v>1.7021276595744681E-2</v>
      </c>
      <c r="L51" s="65">
        <v>0</v>
      </c>
      <c r="M51" s="65"/>
      <c r="N51" s="204">
        <v>0</v>
      </c>
      <c r="O51" s="159"/>
      <c r="P51" s="64"/>
      <c r="Q51" s="65">
        <v>0</v>
      </c>
      <c r="R51" s="65"/>
      <c r="S51" s="204">
        <v>0</v>
      </c>
      <c r="T51" s="159"/>
      <c r="U51" s="64"/>
      <c r="V51" s="65">
        <v>0</v>
      </c>
      <c r="W51" s="65"/>
      <c r="X51" s="204">
        <v>0</v>
      </c>
      <c r="Y51" s="159"/>
      <c r="Z51" s="64"/>
      <c r="AA51" s="65">
        <v>0</v>
      </c>
      <c r="AB51" s="65"/>
      <c r="AC51" s="204">
        <v>0</v>
      </c>
      <c r="AD51" s="161"/>
      <c r="AE51" s="64"/>
      <c r="AF51" s="65">
        <v>0</v>
      </c>
      <c r="AG51" s="65"/>
      <c r="AH51" s="204">
        <v>0</v>
      </c>
      <c r="AI51" s="161"/>
      <c r="AJ51" s="64"/>
      <c r="AK51" s="65">
        <v>10</v>
      </c>
      <c r="AL51" s="65"/>
      <c r="AM51" s="204">
        <v>1.4200000000000001E-2</v>
      </c>
      <c r="AN51" s="161"/>
      <c r="AO51" s="234">
        <v>1.4200000000000001E-2</v>
      </c>
      <c r="AP51" s="227">
        <v>380</v>
      </c>
      <c r="AQ51" s="227">
        <v>370</v>
      </c>
      <c r="AR51" s="239">
        <v>0.97399999999999998</v>
      </c>
      <c r="AS51" s="227">
        <v>269</v>
      </c>
      <c r="AT51" s="239">
        <v>0.70799999999999996</v>
      </c>
      <c r="AU51" s="227">
        <v>268</v>
      </c>
      <c r="AV51" s="236">
        <v>0.70499999999999996</v>
      </c>
      <c r="AW51" s="227">
        <v>217</v>
      </c>
      <c r="AX51" s="227">
        <v>208</v>
      </c>
      <c r="AY51" s="239">
        <v>0.95899999999999996</v>
      </c>
      <c r="AZ51" s="227">
        <v>167</v>
      </c>
      <c r="BA51" s="239">
        <v>0.77</v>
      </c>
      <c r="BB51" s="227">
        <v>167</v>
      </c>
      <c r="BC51" s="236">
        <v>0.77</v>
      </c>
    </row>
    <row r="52" spans="1:55" x14ac:dyDescent="0.25">
      <c r="A52" s="230">
        <v>1</v>
      </c>
      <c r="B52" s="215" t="s">
        <v>126</v>
      </c>
      <c r="C52" s="215">
        <v>2135</v>
      </c>
      <c r="D52" s="215" t="s">
        <v>232</v>
      </c>
      <c r="E52" s="215">
        <v>1642</v>
      </c>
      <c r="F52" s="215">
        <v>1664</v>
      </c>
      <c r="G52" s="215"/>
      <c r="H52" s="224" t="str">
        <f>HYPERLINK("https://map.geo.admin.ch/?zoom=7&amp;E=572700&amp;N=159200&amp;layers=ch.kantone.cadastralwebmap-farbe,ch.swisstopo.amtliches-strassenverzeichnis,ch.bfs.gebaeude_wohnungs_register,KML||https://tinyurl.com/yy7ya4g9/FR/2135_bdg_erw.kml","KML building")</f>
        <v>KML building</v>
      </c>
      <c r="I52" s="158">
        <v>6</v>
      </c>
      <c r="J52" s="247" t="s">
        <v>1101</v>
      </c>
      <c r="K52" s="157">
        <v>3.6540803897685747E-3</v>
      </c>
      <c r="L52" s="65">
        <v>0</v>
      </c>
      <c r="M52" s="65"/>
      <c r="N52" s="204">
        <v>0</v>
      </c>
      <c r="O52" s="159"/>
      <c r="P52" s="64"/>
      <c r="Q52" s="65">
        <v>0</v>
      </c>
      <c r="R52" s="65"/>
      <c r="S52" s="204">
        <v>0</v>
      </c>
      <c r="T52" s="159"/>
      <c r="U52" s="64"/>
      <c r="V52" s="65">
        <v>0</v>
      </c>
      <c r="W52" s="65"/>
      <c r="X52" s="204">
        <v>0</v>
      </c>
      <c r="Y52" s="159"/>
      <c r="Z52" s="64"/>
      <c r="AA52" s="65">
        <v>0</v>
      </c>
      <c r="AB52" s="65"/>
      <c r="AC52" s="204">
        <v>0</v>
      </c>
      <c r="AD52" s="161"/>
      <c r="AE52" s="64"/>
      <c r="AF52" s="65">
        <v>23</v>
      </c>
      <c r="AG52" s="65"/>
      <c r="AH52" s="204">
        <v>1.4E-2</v>
      </c>
      <c r="AI52" s="161"/>
      <c r="AJ52" s="64"/>
      <c r="AK52" s="65">
        <v>27</v>
      </c>
      <c r="AL52" s="65"/>
      <c r="AM52" s="204">
        <v>1.6400000000000001E-2</v>
      </c>
      <c r="AN52" s="161"/>
      <c r="AO52" s="234">
        <v>3.0400000000000003E-2</v>
      </c>
      <c r="AP52" s="227">
        <v>764</v>
      </c>
      <c r="AQ52" s="227">
        <v>710</v>
      </c>
      <c r="AR52" s="239">
        <v>0.92900000000000005</v>
      </c>
      <c r="AS52" s="227">
        <v>429</v>
      </c>
      <c r="AT52" s="239">
        <v>0.56200000000000006</v>
      </c>
      <c r="AU52" s="227">
        <v>422</v>
      </c>
      <c r="AV52" s="236">
        <v>0.55200000000000005</v>
      </c>
      <c r="AW52" s="227">
        <v>375</v>
      </c>
      <c r="AX52" s="227">
        <v>321</v>
      </c>
      <c r="AY52" s="239">
        <v>0.85599999999999998</v>
      </c>
      <c r="AZ52" s="227">
        <v>235</v>
      </c>
      <c r="BA52" s="239">
        <v>0.627</v>
      </c>
      <c r="BB52" s="227">
        <v>228</v>
      </c>
      <c r="BC52" s="236">
        <v>0.60799999999999998</v>
      </c>
    </row>
    <row r="53" spans="1:55" x14ac:dyDescent="0.25">
      <c r="A53" s="230">
        <v>1</v>
      </c>
      <c r="B53" s="215" t="s">
        <v>126</v>
      </c>
      <c r="C53" s="215">
        <v>2137</v>
      </c>
      <c r="D53" s="215" t="s">
        <v>233</v>
      </c>
      <c r="E53" s="215">
        <v>603</v>
      </c>
      <c r="F53" s="215">
        <v>604</v>
      </c>
      <c r="G53" s="215"/>
      <c r="H53" s="224" t="str">
        <f>HYPERLINK("https://map.geo.admin.ch/?zoom=7&amp;E=574800&amp;N=168800&amp;layers=ch.kantone.cadastralwebmap-farbe,ch.swisstopo.amtliches-strassenverzeichnis,ch.bfs.gebaeude_wohnungs_register,KML||https://tinyurl.com/yy7ya4g9/FR/2137_bdg_erw.kml","KML building")</f>
        <v>KML building</v>
      </c>
      <c r="I53" s="158">
        <v>4</v>
      </c>
      <c r="J53" s="247" t="s">
        <v>1102</v>
      </c>
      <c r="K53" s="157">
        <v>6.6334991708126038E-3</v>
      </c>
      <c r="L53" s="65">
        <v>0</v>
      </c>
      <c r="M53" s="65"/>
      <c r="N53" s="204">
        <v>0</v>
      </c>
      <c r="O53" s="159"/>
      <c r="P53" s="64"/>
      <c r="Q53" s="65">
        <v>0</v>
      </c>
      <c r="R53" s="65"/>
      <c r="S53" s="204">
        <v>0</v>
      </c>
      <c r="T53" s="159"/>
      <c r="U53" s="64"/>
      <c r="V53" s="65">
        <v>0</v>
      </c>
      <c r="W53" s="65"/>
      <c r="X53" s="204">
        <v>0</v>
      </c>
      <c r="Y53" s="159"/>
      <c r="Z53" s="64"/>
      <c r="AA53" s="65">
        <v>0</v>
      </c>
      <c r="AB53" s="65"/>
      <c r="AC53" s="204">
        <v>0</v>
      </c>
      <c r="AD53" s="161"/>
      <c r="AE53" s="64"/>
      <c r="AF53" s="65">
        <v>3</v>
      </c>
      <c r="AG53" s="65"/>
      <c r="AH53" s="204">
        <v>5.0000000000000001E-3</v>
      </c>
      <c r="AI53" s="161"/>
      <c r="AJ53" s="64"/>
      <c r="AK53" s="65">
        <v>0</v>
      </c>
      <c r="AL53" s="65"/>
      <c r="AM53" s="204">
        <v>0</v>
      </c>
      <c r="AN53" s="161"/>
      <c r="AO53" s="234">
        <v>5.0000000000000001E-3</v>
      </c>
      <c r="AP53" s="227">
        <v>297</v>
      </c>
      <c r="AQ53" s="227">
        <v>294</v>
      </c>
      <c r="AR53" s="239">
        <v>0.99</v>
      </c>
      <c r="AS53" s="227">
        <v>219</v>
      </c>
      <c r="AT53" s="239">
        <v>0.73699999999999999</v>
      </c>
      <c r="AU53" s="227">
        <v>217</v>
      </c>
      <c r="AV53" s="236">
        <v>0.73099999999999998</v>
      </c>
      <c r="AW53" s="227">
        <v>138</v>
      </c>
      <c r="AX53" s="227">
        <v>135</v>
      </c>
      <c r="AY53" s="239">
        <v>0.97799999999999998</v>
      </c>
      <c r="AZ53" s="227">
        <v>106</v>
      </c>
      <c r="BA53" s="239">
        <v>0.76800000000000002</v>
      </c>
      <c r="BB53" s="227">
        <v>104</v>
      </c>
      <c r="BC53" s="236">
        <v>0.754</v>
      </c>
    </row>
    <row r="54" spans="1:55" x14ac:dyDescent="0.25">
      <c r="A54" s="230">
        <v>1</v>
      </c>
      <c r="B54" s="215" t="s">
        <v>126</v>
      </c>
      <c r="C54" s="215">
        <v>2138</v>
      </c>
      <c r="D54" s="215" t="s">
        <v>234</v>
      </c>
      <c r="E54" s="215">
        <v>1069</v>
      </c>
      <c r="F54" s="215">
        <v>1069</v>
      </c>
      <c r="G54" s="215"/>
      <c r="H54" s="224" t="str">
        <f>HYPERLINK("https://map.geo.admin.ch/?zoom=7&amp;E=587700&amp;N=162200&amp;layers=ch.kantone.cadastralwebmap-farbe,ch.swisstopo.amtliches-strassenverzeichnis,ch.bfs.gebaeude_wohnungs_register,KML||https://tinyurl.com/yy7ya4g9/FR/2138_bdg_erw.kml","KML building")</f>
        <v>KML building</v>
      </c>
      <c r="I54" s="158">
        <v>9</v>
      </c>
      <c r="J54" s="247" t="s">
        <v>1103</v>
      </c>
      <c r="K54" s="157">
        <v>8.4190832553788595E-3</v>
      </c>
      <c r="L54" s="65">
        <v>0</v>
      </c>
      <c r="M54" s="65"/>
      <c r="N54" s="204">
        <v>0</v>
      </c>
      <c r="O54" s="159"/>
      <c r="P54" s="64"/>
      <c r="Q54" s="65">
        <v>0</v>
      </c>
      <c r="R54" s="65"/>
      <c r="S54" s="204">
        <v>0</v>
      </c>
      <c r="T54" s="159"/>
      <c r="U54" s="64"/>
      <c r="V54" s="65">
        <v>0</v>
      </c>
      <c r="W54" s="65"/>
      <c r="X54" s="204">
        <v>0</v>
      </c>
      <c r="Y54" s="159"/>
      <c r="Z54" s="64"/>
      <c r="AA54" s="65">
        <v>0</v>
      </c>
      <c r="AB54" s="65"/>
      <c r="AC54" s="204">
        <v>0</v>
      </c>
      <c r="AD54" s="161"/>
      <c r="AE54" s="64"/>
      <c r="AF54" s="65">
        <v>3</v>
      </c>
      <c r="AG54" s="65"/>
      <c r="AH54" s="204">
        <v>2.8E-3</v>
      </c>
      <c r="AI54" s="161"/>
      <c r="AJ54" s="64"/>
      <c r="AK54" s="65">
        <v>3</v>
      </c>
      <c r="AL54" s="65"/>
      <c r="AM54" s="204">
        <v>2.8E-3</v>
      </c>
      <c r="AN54" s="161"/>
      <c r="AO54" s="234">
        <v>5.5999999999999999E-3</v>
      </c>
      <c r="AP54" s="227">
        <v>622</v>
      </c>
      <c r="AQ54" s="227">
        <v>617</v>
      </c>
      <c r="AR54" s="239">
        <v>0.99199999999999999</v>
      </c>
      <c r="AS54" s="227">
        <v>453</v>
      </c>
      <c r="AT54" s="239">
        <v>0.72799999999999998</v>
      </c>
      <c r="AU54" s="227">
        <v>451</v>
      </c>
      <c r="AV54" s="236">
        <v>0.72499999999999998</v>
      </c>
      <c r="AW54" s="227">
        <v>369</v>
      </c>
      <c r="AX54" s="227">
        <v>364</v>
      </c>
      <c r="AY54" s="239">
        <v>0.98599999999999999</v>
      </c>
      <c r="AZ54" s="227">
        <v>322</v>
      </c>
      <c r="BA54" s="239">
        <v>0.873</v>
      </c>
      <c r="BB54" s="227">
        <v>320</v>
      </c>
      <c r="BC54" s="236">
        <v>0.86699999999999999</v>
      </c>
    </row>
    <row r="55" spans="1:55" x14ac:dyDescent="0.25">
      <c r="A55" s="230">
        <v>1</v>
      </c>
      <c r="B55" s="215" t="s">
        <v>126</v>
      </c>
      <c r="C55" s="215">
        <v>2140</v>
      </c>
      <c r="D55" s="215" t="s">
        <v>235</v>
      </c>
      <c r="E55" s="215">
        <v>1139</v>
      </c>
      <c r="F55" s="215">
        <v>1144</v>
      </c>
      <c r="G55" s="215"/>
      <c r="H55" s="224" t="str">
        <f>HYPERLINK("https://map.geo.admin.ch/?zoom=7&amp;E=571200&amp;N=167200&amp;layers=ch.kantone.cadastralwebmap-farbe,ch.swisstopo.amtliches-strassenverzeichnis,ch.bfs.gebaeude_wohnungs_register,KML||https://tinyurl.com/yy7ya4g9/FR/2140_bdg_erw.kml","KML building")</f>
        <v>KML building</v>
      </c>
      <c r="I55" s="158">
        <v>27</v>
      </c>
      <c r="J55" s="247" t="s">
        <v>1104</v>
      </c>
      <c r="K55" s="157">
        <v>2.3705004389815629E-2</v>
      </c>
      <c r="L55" s="65">
        <v>0</v>
      </c>
      <c r="M55" s="65"/>
      <c r="N55" s="204">
        <v>0</v>
      </c>
      <c r="O55" s="159"/>
      <c r="P55" s="64"/>
      <c r="Q55" s="65">
        <v>0</v>
      </c>
      <c r="R55" s="65"/>
      <c r="S55" s="204">
        <v>0</v>
      </c>
      <c r="T55" s="159"/>
      <c r="U55" s="64"/>
      <c r="V55" s="65">
        <v>0</v>
      </c>
      <c r="W55" s="65"/>
      <c r="X55" s="204">
        <v>0</v>
      </c>
      <c r="Y55" s="159"/>
      <c r="Z55" s="64"/>
      <c r="AA55" s="65">
        <v>0</v>
      </c>
      <c r="AB55" s="65"/>
      <c r="AC55" s="204">
        <v>0</v>
      </c>
      <c r="AD55" s="161"/>
      <c r="AE55" s="64"/>
      <c r="AF55" s="65">
        <v>9</v>
      </c>
      <c r="AG55" s="65"/>
      <c r="AH55" s="204">
        <v>7.9000000000000008E-3</v>
      </c>
      <c r="AI55" s="161"/>
      <c r="AJ55" s="64"/>
      <c r="AK55" s="65">
        <v>6</v>
      </c>
      <c r="AL55" s="65"/>
      <c r="AM55" s="204">
        <v>5.3E-3</v>
      </c>
      <c r="AN55" s="161"/>
      <c r="AO55" s="234">
        <v>1.32E-2</v>
      </c>
      <c r="AP55" s="227">
        <v>524</v>
      </c>
      <c r="AQ55" s="227">
        <v>512</v>
      </c>
      <c r="AR55" s="239">
        <v>0.97699999999999998</v>
      </c>
      <c r="AS55" s="227">
        <v>349</v>
      </c>
      <c r="AT55" s="239">
        <v>0.66600000000000004</v>
      </c>
      <c r="AU55" s="227">
        <v>346</v>
      </c>
      <c r="AV55" s="236">
        <v>0.66</v>
      </c>
      <c r="AW55" s="227">
        <v>230</v>
      </c>
      <c r="AX55" s="227">
        <v>218</v>
      </c>
      <c r="AY55" s="239">
        <v>0.94799999999999995</v>
      </c>
      <c r="AZ55" s="227">
        <v>180</v>
      </c>
      <c r="BA55" s="239">
        <v>0.78300000000000003</v>
      </c>
      <c r="BB55" s="227">
        <v>177</v>
      </c>
      <c r="BC55" s="236">
        <v>0.77</v>
      </c>
    </row>
    <row r="56" spans="1:55" x14ac:dyDescent="0.25">
      <c r="A56" s="230">
        <v>1</v>
      </c>
      <c r="B56" s="215" t="s">
        <v>126</v>
      </c>
      <c r="C56" s="215">
        <v>2143</v>
      </c>
      <c r="D56" s="215" t="s">
        <v>236</v>
      </c>
      <c r="E56" s="215">
        <v>355</v>
      </c>
      <c r="F56" s="215">
        <v>365</v>
      </c>
      <c r="G56" s="215"/>
      <c r="H56" s="224" t="str">
        <f>HYPERLINK("https://map.geo.admin.ch/?zoom=7&amp;E=573000&amp;N=163900&amp;layers=ch.kantone.cadastralwebmap-farbe,ch.swisstopo.amtliches-strassenverzeichnis,ch.bfs.gebaeude_wohnungs_register,KML||https://tinyurl.com/yy7ya4g9/FR/2143_bdg_erw.kml","KML building")</f>
        <v>KML building</v>
      </c>
      <c r="I56" s="158">
        <v>48</v>
      </c>
      <c r="J56" s="247" t="s">
        <v>1105</v>
      </c>
      <c r="K56" s="157">
        <v>0.13521126760563379</v>
      </c>
      <c r="L56" s="65">
        <v>0</v>
      </c>
      <c r="M56" s="65"/>
      <c r="N56" s="204">
        <v>0</v>
      </c>
      <c r="O56" s="159"/>
      <c r="P56" s="64"/>
      <c r="Q56" s="65">
        <v>0</v>
      </c>
      <c r="R56" s="65"/>
      <c r="S56" s="204">
        <v>0</v>
      </c>
      <c r="T56" s="159"/>
      <c r="U56" s="64"/>
      <c r="V56" s="65">
        <v>0</v>
      </c>
      <c r="W56" s="65"/>
      <c r="X56" s="204">
        <v>0</v>
      </c>
      <c r="Y56" s="159"/>
      <c r="Z56" s="64"/>
      <c r="AA56" s="65">
        <v>0</v>
      </c>
      <c r="AB56" s="65"/>
      <c r="AC56" s="204">
        <v>0</v>
      </c>
      <c r="AD56" s="161"/>
      <c r="AE56" s="64"/>
      <c r="AF56" s="65">
        <v>5</v>
      </c>
      <c r="AG56" s="65"/>
      <c r="AH56" s="204">
        <v>1.41E-2</v>
      </c>
      <c r="AI56" s="161"/>
      <c r="AJ56" s="64"/>
      <c r="AK56" s="65">
        <v>14</v>
      </c>
      <c r="AL56" s="65"/>
      <c r="AM56" s="204">
        <v>3.9399999999999998E-2</v>
      </c>
      <c r="AN56" s="161"/>
      <c r="AO56" s="234">
        <v>5.3499999999999999E-2</v>
      </c>
      <c r="AP56" s="227">
        <v>136</v>
      </c>
      <c r="AQ56" s="227">
        <v>133</v>
      </c>
      <c r="AR56" s="239">
        <v>0.97799999999999998</v>
      </c>
      <c r="AS56" s="227">
        <v>106</v>
      </c>
      <c r="AT56" s="239">
        <v>0.77900000000000003</v>
      </c>
      <c r="AU56" s="227">
        <v>106</v>
      </c>
      <c r="AV56" s="236">
        <v>0.77900000000000003</v>
      </c>
      <c r="AW56" s="227">
        <v>60</v>
      </c>
      <c r="AX56" s="227">
        <v>57</v>
      </c>
      <c r="AY56" s="239">
        <v>0.95</v>
      </c>
      <c r="AZ56" s="227">
        <v>46</v>
      </c>
      <c r="BA56" s="239">
        <v>0.76700000000000002</v>
      </c>
      <c r="BB56" s="227">
        <v>46</v>
      </c>
      <c r="BC56" s="236">
        <v>0.76700000000000002</v>
      </c>
    </row>
    <row r="57" spans="1:55" x14ac:dyDescent="0.25">
      <c r="A57" s="230">
        <v>1</v>
      </c>
      <c r="B57" s="215" t="s">
        <v>126</v>
      </c>
      <c r="C57" s="215">
        <v>2145</v>
      </c>
      <c r="D57" s="215" t="s">
        <v>237</v>
      </c>
      <c r="E57" s="215">
        <v>679</v>
      </c>
      <c r="F57" s="215">
        <v>690</v>
      </c>
      <c r="G57" s="215"/>
      <c r="H57" s="224" t="str">
        <f>HYPERLINK("https://map.geo.admin.ch/?zoom=7&amp;E=570600&amp;N=160300&amp;layers=ch.kantone.cadastralwebmap-farbe,ch.swisstopo.amtliches-strassenverzeichnis,ch.bfs.gebaeude_wohnungs_register,KML||https://tinyurl.com/yy7ya4g9/FR/2145_bdg_erw.kml","KML building")</f>
        <v>KML building</v>
      </c>
      <c r="I57" s="158">
        <v>71</v>
      </c>
      <c r="J57" s="247" t="s">
        <v>1106</v>
      </c>
      <c r="K57" s="157">
        <v>0.10456553755522828</v>
      </c>
      <c r="L57" s="65">
        <v>0</v>
      </c>
      <c r="M57" s="65"/>
      <c r="N57" s="204">
        <v>0</v>
      </c>
      <c r="O57" s="159"/>
      <c r="P57" s="64"/>
      <c r="Q57" s="65">
        <v>0</v>
      </c>
      <c r="R57" s="65"/>
      <c r="S57" s="204">
        <v>0</v>
      </c>
      <c r="T57" s="159"/>
      <c r="U57" s="64"/>
      <c r="V57" s="65">
        <v>0</v>
      </c>
      <c r="W57" s="65"/>
      <c r="X57" s="204">
        <v>0</v>
      </c>
      <c r="Y57" s="159"/>
      <c r="Z57" s="64"/>
      <c r="AA57" s="65">
        <v>0</v>
      </c>
      <c r="AB57" s="65"/>
      <c r="AC57" s="204">
        <v>0</v>
      </c>
      <c r="AD57" s="161"/>
      <c r="AE57" s="64"/>
      <c r="AF57" s="65">
        <v>9</v>
      </c>
      <c r="AG57" s="65"/>
      <c r="AH57" s="204">
        <v>1.3299999999999999E-2</v>
      </c>
      <c r="AI57" s="161"/>
      <c r="AJ57" s="64"/>
      <c r="AK57" s="65">
        <v>11</v>
      </c>
      <c r="AL57" s="65"/>
      <c r="AM57" s="204">
        <v>1.6199999999999999E-2</v>
      </c>
      <c r="AN57" s="161"/>
      <c r="AO57" s="234">
        <v>2.9499999999999998E-2</v>
      </c>
      <c r="AP57" s="227">
        <v>262</v>
      </c>
      <c r="AQ57" s="227">
        <v>261</v>
      </c>
      <c r="AR57" s="239">
        <v>0.996</v>
      </c>
      <c r="AS57" s="227">
        <v>205</v>
      </c>
      <c r="AT57" s="239">
        <v>0.78200000000000003</v>
      </c>
      <c r="AU57" s="227">
        <v>205</v>
      </c>
      <c r="AV57" s="236">
        <v>0.78200000000000003</v>
      </c>
      <c r="AW57" s="227">
        <v>126</v>
      </c>
      <c r="AX57" s="227">
        <v>126</v>
      </c>
      <c r="AY57" s="239">
        <v>1</v>
      </c>
      <c r="AZ57" s="227">
        <v>99</v>
      </c>
      <c r="BA57" s="239">
        <v>0.78600000000000003</v>
      </c>
      <c r="BB57" s="227">
        <v>99</v>
      </c>
      <c r="BC57" s="236">
        <v>0.78600000000000003</v>
      </c>
    </row>
    <row r="58" spans="1:55" x14ac:dyDescent="0.25">
      <c r="A58" s="230">
        <v>1</v>
      </c>
      <c r="B58" s="215" t="s">
        <v>126</v>
      </c>
      <c r="C58" s="215">
        <v>2147</v>
      </c>
      <c r="D58" s="215" t="s">
        <v>238</v>
      </c>
      <c r="E58" s="215">
        <v>442</v>
      </c>
      <c r="F58" s="215">
        <v>442</v>
      </c>
      <c r="G58" s="215"/>
      <c r="H58" s="224" t="str">
        <f>HYPERLINK("https://map.geo.admin.ch/?zoom=7&amp;E=574900&amp;N=172200&amp;layers=ch.kantone.cadastralwebmap-farbe,ch.swisstopo.amtliches-strassenverzeichnis,ch.bfs.gebaeude_wohnungs_register,KML||https://tinyurl.com/yy7ya4g9/FR/2147_bdg_erw.kml","KML building")</f>
        <v>KML building</v>
      </c>
      <c r="I58" s="158">
        <v>3</v>
      </c>
      <c r="J58" s="247" t="s">
        <v>1107</v>
      </c>
      <c r="K58" s="157">
        <v>6.7873303167420816E-3</v>
      </c>
      <c r="L58" s="65">
        <v>0</v>
      </c>
      <c r="M58" s="65"/>
      <c r="N58" s="204">
        <v>0</v>
      </c>
      <c r="O58" s="159"/>
      <c r="P58" s="64"/>
      <c r="Q58" s="65">
        <v>0</v>
      </c>
      <c r="R58" s="65"/>
      <c r="S58" s="204">
        <v>0</v>
      </c>
      <c r="T58" s="159"/>
      <c r="U58" s="64"/>
      <c r="V58" s="65">
        <v>0</v>
      </c>
      <c r="W58" s="65"/>
      <c r="X58" s="204">
        <v>0</v>
      </c>
      <c r="Y58" s="159"/>
      <c r="Z58" s="64"/>
      <c r="AA58" s="65">
        <v>0</v>
      </c>
      <c r="AB58" s="65"/>
      <c r="AC58" s="204">
        <v>0</v>
      </c>
      <c r="AD58" s="161"/>
      <c r="AE58" s="64"/>
      <c r="AF58" s="65">
        <v>2</v>
      </c>
      <c r="AG58" s="65"/>
      <c r="AH58" s="204">
        <v>4.4999999999999997E-3</v>
      </c>
      <c r="AI58" s="161"/>
      <c r="AJ58" s="64"/>
      <c r="AK58" s="65">
        <v>0</v>
      </c>
      <c r="AL58" s="65"/>
      <c r="AM58" s="204">
        <v>0</v>
      </c>
      <c r="AN58" s="161"/>
      <c r="AO58" s="234">
        <v>4.4999999999999997E-3</v>
      </c>
      <c r="AP58" s="227">
        <v>203</v>
      </c>
      <c r="AQ58" s="227">
        <v>200</v>
      </c>
      <c r="AR58" s="239">
        <v>0.98499999999999999</v>
      </c>
      <c r="AS58" s="227">
        <v>136</v>
      </c>
      <c r="AT58" s="239">
        <v>0.67</v>
      </c>
      <c r="AU58" s="227">
        <v>134</v>
      </c>
      <c r="AV58" s="236">
        <v>0.66</v>
      </c>
      <c r="AW58" s="227">
        <v>88</v>
      </c>
      <c r="AX58" s="227">
        <v>87</v>
      </c>
      <c r="AY58" s="239">
        <v>0.98899999999999999</v>
      </c>
      <c r="AZ58" s="227">
        <v>75</v>
      </c>
      <c r="BA58" s="239">
        <v>0.85199999999999998</v>
      </c>
      <c r="BB58" s="227">
        <v>74</v>
      </c>
      <c r="BC58" s="236">
        <v>0.84099999999999997</v>
      </c>
    </row>
    <row r="59" spans="1:55" x14ac:dyDescent="0.25">
      <c r="A59" s="230">
        <v>1</v>
      </c>
      <c r="B59" s="215" t="s">
        <v>126</v>
      </c>
      <c r="C59" s="215">
        <v>2148</v>
      </c>
      <c r="D59" s="215" t="s">
        <v>239</v>
      </c>
      <c r="E59" s="215">
        <v>1467</v>
      </c>
      <c r="F59" s="215">
        <v>1484</v>
      </c>
      <c r="G59" s="215"/>
      <c r="H59" s="224" t="str">
        <f>HYPERLINK("https://map.geo.admin.ch/?zoom=7&amp;E=571100&amp;N=165500&amp;layers=ch.kantone.cadastralwebmap-farbe,ch.swisstopo.amtliches-strassenverzeichnis,ch.bfs.gebaeude_wohnungs_register,KML||https://tinyurl.com/yy7ya4g9/FR/2148_bdg_erw.kml","KML building")</f>
        <v>KML building</v>
      </c>
      <c r="I59" s="158">
        <v>4</v>
      </c>
      <c r="J59" s="247" t="s">
        <v>1108</v>
      </c>
      <c r="K59" s="157">
        <v>2.7266530334014998E-3</v>
      </c>
      <c r="L59" s="65">
        <v>0</v>
      </c>
      <c r="M59" s="65"/>
      <c r="N59" s="204">
        <v>0</v>
      </c>
      <c r="O59" s="159"/>
      <c r="P59" s="64"/>
      <c r="Q59" s="65">
        <v>0</v>
      </c>
      <c r="R59" s="65"/>
      <c r="S59" s="204">
        <v>0</v>
      </c>
      <c r="T59" s="159"/>
      <c r="U59" s="64"/>
      <c r="V59" s="65">
        <v>0</v>
      </c>
      <c r="W59" s="65"/>
      <c r="X59" s="204">
        <v>0</v>
      </c>
      <c r="Y59" s="159"/>
      <c r="Z59" s="64"/>
      <c r="AA59" s="65">
        <v>0</v>
      </c>
      <c r="AB59" s="65"/>
      <c r="AC59" s="204">
        <v>0</v>
      </c>
      <c r="AD59" s="161"/>
      <c r="AE59" s="64"/>
      <c r="AF59" s="65">
        <v>28</v>
      </c>
      <c r="AG59" s="65"/>
      <c r="AH59" s="204">
        <v>1.9099999999999999E-2</v>
      </c>
      <c r="AI59" s="161"/>
      <c r="AJ59" s="64"/>
      <c r="AK59" s="65">
        <v>14</v>
      </c>
      <c r="AL59" s="65"/>
      <c r="AM59" s="204">
        <v>9.4999999999999998E-3</v>
      </c>
      <c r="AN59" s="161"/>
      <c r="AO59" s="234">
        <v>2.86E-2</v>
      </c>
      <c r="AP59" s="227">
        <v>618</v>
      </c>
      <c r="AQ59" s="227">
        <v>593</v>
      </c>
      <c r="AR59" s="239">
        <v>0.96</v>
      </c>
      <c r="AS59" s="227">
        <v>328</v>
      </c>
      <c r="AT59" s="239">
        <v>0.53100000000000003</v>
      </c>
      <c r="AU59" s="227">
        <v>324</v>
      </c>
      <c r="AV59" s="236">
        <v>0.52400000000000002</v>
      </c>
      <c r="AW59" s="227">
        <v>200</v>
      </c>
      <c r="AX59" s="227">
        <v>177</v>
      </c>
      <c r="AY59" s="239">
        <v>0.88500000000000001</v>
      </c>
      <c r="AZ59" s="227">
        <v>129</v>
      </c>
      <c r="BA59" s="239">
        <v>0.64500000000000002</v>
      </c>
      <c r="BB59" s="227">
        <v>125</v>
      </c>
      <c r="BC59" s="236">
        <v>0.625</v>
      </c>
    </row>
    <row r="60" spans="1:55" x14ac:dyDescent="0.25">
      <c r="A60" s="230">
        <v>1</v>
      </c>
      <c r="B60" s="215" t="s">
        <v>126</v>
      </c>
      <c r="C60" s="215">
        <v>2149</v>
      </c>
      <c r="D60" s="215" t="s">
        <v>240</v>
      </c>
      <c r="E60" s="215">
        <v>1301</v>
      </c>
      <c r="F60" s="215">
        <v>1312</v>
      </c>
      <c r="G60" s="215"/>
      <c r="H60" s="224" t="str">
        <f>HYPERLINK("https://map.geo.admin.ch/?zoom=7&amp;E=577000&amp;N=171700&amp;layers=ch.kantone.cadastralwebmap-farbe,ch.swisstopo.amtliches-strassenverzeichnis,ch.bfs.gebaeude_wohnungs_register,KML||https://tinyurl.com/yy7ya4g9/FR/2149_bdg_erw.kml","KML building")</f>
        <v>KML building</v>
      </c>
      <c r="I60" s="158">
        <v>25</v>
      </c>
      <c r="J60" s="247" t="s">
        <v>1109</v>
      </c>
      <c r="K60" s="157">
        <v>1.921598770176787E-2</v>
      </c>
      <c r="L60" s="65">
        <v>0</v>
      </c>
      <c r="M60" s="65"/>
      <c r="N60" s="204">
        <v>0</v>
      </c>
      <c r="O60" s="159"/>
      <c r="P60" s="64"/>
      <c r="Q60" s="65">
        <v>0</v>
      </c>
      <c r="R60" s="65"/>
      <c r="S60" s="204">
        <v>0</v>
      </c>
      <c r="T60" s="159"/>
      <c r="U60" s="64"/>
      <c r="V60" s="65">
        <v>0</v>
      </c>
      <c r="W60" s="65"/>
      <c r="X60" s="204">
        <v>0</v>
      </c>
      <c r="Y60" s="159"/>
      <c r="Z60" s="64"/>
      <c r="AA60" s="65">
        <v>0</v>
      </c>
      <c r="AB60" s="65"/>
      <c r="AC60" s="204">
        <v>0</v>
      </c>
      <c r="AD60" s="161"/>
      <c r="AE60" s="64"/>
      <c r="AF60" s="65">
        <v>7</v>
      </c>
      <c r="AG60" s="65"/>
      <c r="AH60" s="204">
        <v>5.4000000000000003E-3</v>
      </c>
      <c r="AI60" s="161"/>
      <c r="AJ60" s="64"/>
      <c r="AK60" s="65">
        <v>6</v>
      </c>
      <c r="AL60" s="65"/>
      <c r="AM60" s="204">
        <v>4.5999999999999999E-3</v>
      </c>
      <c r="AN60" s="161"/>
      <c r="AO60" s="234">
        <v>0.01</v>
      </c>
      <c r="AP60" s="227">
        <v>640</v>
      </c>
      <c r="AQ60" s="227">
        <v>630</v>
      </c>
      <c r="AR60" s="239">
        <v>0.98399999999999999</v>
      </c>
      <c r="AS60" s="227">
        <v>495</v>
      </c>
      <c r="AT60" s="239">
        <v>0.77300000000000002</v>
      </c>
      <c r="AU60" s="227">
        <v>491</v>
      </c>
      <c r="AV60" s="236">
        <v>0.76700000000000002</v>
      </c>
      <c r="AW60" s="227">
        <v>295</v>
      </c>
      <c r="AX60" s="227">
        <v>286</v>
      </c>
      <c r="AY60" s="239">
        <v>0.96899999999999997</v>
      </c>
      <c r="AZ60" s="227">
        <v>231</v>
      </c>
      <c r="BA60" s="239">
        <v>0.78300000000000003</v>
      </c>
      <c r="BB60" s="227">
        <v>228</v>
      </c>
      <c r="BC60" s="236">
        <v>0.77300000000000002</v>
      </c>
    </row>
    <row r="61" spans="1:55" x14ac:dyDescent="0.25">
      <c r="A61" s="230">
        <v>1</v>
      </c>
      <c r="B61" s="215" t="s">
        <v>126</v>
      </c>
      <c r="C61" s="215">
        <v>2152</v>
      </c>
      <c r="D61" s="215" t="s">
        <v>241</v>
      </c>
      <c r="E61" s="215">
        <v>1063</v>
      </c>
      <c r="F61" s="215">
        <v>1072</v>
      </c>
      <c r="G61" s="215"/>
      <c r="H61" s="224" t="str">
        <f>HYPERLINK("https://map.geo.admin.ch/?zoom=7&amp;E=564400&amp;N=165000&amp;layers=ch.kantone.cadastralwebmap-farbe,ch.swisstopo.amtliches-strassenverzeichnis,ch.bfs.gebaeude_wohnungs_register,KML||https://tinyurl.com/yy7ya4g9/FR/2152_bdg_erw.kml","KML building")</f>
        <v>KML building</v>
      </c>
      <c r="I61" s="158">
        <v>3</v>
      </c>
      <c r="J61" s="247" t="s">
        <v>1110</v>
      </c>
      <c r="K61" s="157">
        <v>2.8222013170272815E-3</v>
      </c>
      <c r="L61" s="65">
        <v>0</v>
      </c>
      <c r="M61" s="65"/>
      <c r="N61" s="204">
        <v>0</v>
      </c>
      <c r="O61" s="159"/>
      <c r="P61" s="64"/>
      <c r="Q61" s="65">
        <v>0</v>
      </c>
      <c r="R61" s="65"/>
      <c r="S61" s="204">
        <v>0</v>
      </c>
      <c r="T61" s="159"/>
      <c r="U61" s="64"/>
      <c r="V61" s="65">
        <v>0</v>
      </c>
      <c r="W61" s="65"/>
      <c r="X61" s="204">
        <v>0</v>
      </c>
      <c r="Y61" s="159"/>
      <c r="Z61" s="64"/>
      <c r="AA61" s="65">
        <v>0</v>
      </c>
      <c r="AB61" s="65"/>
      <c r="AC61" s="204">
        <v>0</v>
      </c>
      <c r="AD61" s="161"/>
      <c r="AE61" s="64"/>
      <c r="AF61" s="65">
        <v>7</v>
      </c>
      <c r="AG61" s="65"/>
      <c r="AH61" s="204">
        <v>6.6E-3</v>
      </c>
      <c r="AI61" s="161"/>
      <c r="AJ61" s="64"/>
      <c r="AK61" s="65">
        <v>5</v>
      </c>
      <c r="AL61" s="65"/>
      <c r="AM61" s="204">
        <v>4.7000000000000002E-3</v>
      </c>
      <c r="AN61" s="161"/>
      <c r="AO61" s="234">
        <v>1.1300000000000001E-2</v>
      </c>
      <c r="AP61" s="227">
        <v>576</v>
      </c>
      <c r="AQ61" s="227">
        <v>562</v>
      </c>
      <c r="AR61" s="239">
        <v>0.97599999999999998</v>
      </c>
      <c r="AS61" s="227">
        <v>329</v>
      </c>
      <c r="AT61" s="239">
        <v>0.57099999999999995</v>
      </c>
      <c r="AU61" s="227">
        <v>329</v>
      </c>
      <c r="AV61" s="236">
        <v>0.57099999999999995</v>
      </c>
      <c r="AW61" s="227">
        <v>299</v>
      </c>
      <c r="AX61" s="227">
        <v>285</v>
      </c>
      <c r="AY61" s="239">
        <v>0.95299999999999996</v>
      </c>
      <c r="AZ61" s="227">
        <v>208</v>
      </c>
      <c r="BA61" s="239">
        <v>0.69599999999999995</v>
      </c>
      <c r="BB61" s="227">
        <v>208</v>
      </c>
      <c r="BC61" s="236">
        <v>0.69599999999999995</v>
      </c>
    </row>
    <row r="62" spans="1:55" x14ac:dyDescent="0.25">
      <c r="A62" s="230">
        <v>1</v>
      </c>
      <c r="B62" s="215" t="s">
        <v>126</v>
      </c>
      <c r="C62" s="215">
        <v>2153</v>
      </c>
      <c r="D62" s="215" t="s">
        <v>242</v>
      </c>
      <c r="E62" s="215">
        <v>781</v>
      </c>
      <c r="F62" s="215">
        <v>782</v>
      </c>
      <c r="G62" s="215"/>
      <c r="H62" s="224" t="str">
        <f>HYPERLINK("https://map.geo.admin.ch/?zoom=7&amp;E=571000&amp;N=168700&amp;layers=ch.kantone.cadastralwebmap-farbe,ch.swisstopo.amtliches-strassenverzeichnis,ch.bfs.gebaeude_wohnungs_register,KML||https://tinyurl.com/yy7ya4g9/FR/2153_bdg_erw.kml","KML building")</f>
        <v>KML building</v>
      </c>
      <c r="I62" s="158">
        <v>28</v>
      </c>
      <c r="J62" s="247" t="s">
        <v>1111</v>
      </c>
      <c r="K62" s="157">
        <v>3.5851472471190783E-2</v>
      </c>
      <c r="L62" s="65">
        <v>0</v>
      </c>
      <c r="M62" s="65"/>
      <c r="N62" s="204">
        <v>0</v>
      </c>
      <c r="O62" s="159"/>
      <c r="P62" s="64"/>
      <c r="Q62" s="65">
        <v>0</v>
      </c>
      <c r="R62" s="65"/>
      <c r="S62" s="204">
        <v>0</v>
      </c>
      <c r="T62" s="159"/>
      <c r="U62" s="64"/>
      <c r="V62" s="65">
        <v>0</v>
      </c>
      <c r="W62" s="65"/>
      <c r="X62" s="204">
        <v>0</v>
      </c>
      <c r="Y62" s="159"/>
      <c r="Z62" s="64"/>
      <c r="AA62" s="65">
        <v>0</v>
      </c>
      <c r="AB62" s="65"/>
      <c r="AC62" s="204">
        <v>0</v>
      </c>
      <c r="AD62" s="161"/>
      <c r="AE62" s="64"/>
      <c r="AF62" s="65">
        <v>7</v>
      </c>
      <c r="AG62" s="65"/>
      <c r="AH62" s="204">
        <v>8.9999999999999993E-3</v>
      </c>
      <c r="AI62" s="161"/>
      <c r="AJ62" s="64"/>
      <c r="AK62" s="65">
        <v>7</v>
      </c>
      <c r="AL62" s="65"/>
      <c r="AM62" s="204">
        <v>8.9999999999999993E-3</v>
      </c>
      <c r="AN62" s="161"/>
      <c r="AO62" s="234">
        <v>1.7999999999999999E-2</v>
      </c>
      <c r="AP62" s="227">
        <v>401</v>
      </c>
      <c r="AQ62" s="227">
        <v>396</v>
      </c>
      <c r="AR62" s="239">
        <v>0.98799999999999999</v>
      </c>
      <c r="AS62" s="227">
        <v>284</v>
      </c>
      <c r="AT62" s="239">
        <v>0.70799999999999996</v>
      </c>
      <c r="AU62" s="227">
        <v>284</v>
      </c>
      <c r="AV62" s="236">
        <v>0.70799999999999996</v>
      </c>
      <c r="AW62" s="227">
        <v>209</v>
      </c>
      <c r="AX62" s="227">
        <v>204</v>
      </c>
      <c r="AY62" s="239">
        <v>0.97599999999999998</v>
      </c>
      <c r="AZ62" s="227">
        <v>166</v>
      </c>
      <c r="BA62" s="239">
        <v>0.79400000000000004</v>
      </c>
      <c r="BB62" s="227">
        <v>166</v>
      </c>
      <c r="BC62" s="236">
        <v>0.79400000000000004</v>
      </c>
    </row>
    <row r="63" spans="1:55" x14ac:dyDescent="0.25">
      <c r="A63" s="230">
        <v>1</v>
      </c>
      <c r="B63" s="215" t="s">
        <v>126</v>
      </c>
      <c r="C63" s="215">
        <v>2155</v>
      </c>
      <c r="D63" s="215" t="s">
        <v>243</v>
      </c>
      <c r="E63" s="215">
        <v>632</v>
      </c>
      <c r="F63" s="215">
        <v>637</v>
      </c>
      <c r="G63" s="215"/>
      <c r="H63" s="224" t="str">
        <f>HYPERLINK("https://map.geo.admin.ch/?zoom=7&amp;E=565600&amp;N=163400&amp;layers=ch.kantone.cadastralwebmap-farbe,ch.swisstopo.amtliches-strassenverzeichnis,ch.bfs.gebaeude_wohnungs_register,KML||https://tinyurl.com/yy7ya4g9/FR/2155_bdg_erw.kml","KML building")</f>
        <v>KML building</v>
      </c>
      <c r="I63" s="158">
        <v>87</v>
      </c>
      <c r="J63" s="247" t="s">
        <v>1112</v>
      </c>
      <c r="K63" s="157">
        <v>0.13765822784810128</v>
      </c>
      <c r="L63" s="65">
        <v>0</v>
      </c>
      <c r="M63" s="65"/>
      <c r="N63" s="204">
        <v>0</v>
      </c>
      <c r="O63" s="159"/>
      <c r="P63" s="64"/>
      <c r="Q63" s="65">
        <v>0</v>
      </c>
      <c r="R63" s="65"/>
      <c r="S63" s="204">
        <v>0</v>
      </c>
      <c r="T63" s="159"/>
      <c r="U63" s="64"/>
      <c r="V63" s="65">
        <v>0</v>
      </c>
      <c r="W63" s="65"/>
      <c r="X63" s="204">
        <v>0</v>
      </c>
      <c r="Y63" s="159"/>
      <c r="Z63" s="64"/>
      <c r="AA63" s="65">
        <v>0</v>
      </c>
      <c r="AB63" s="65"/>
      <c r="AC63" s="204">
        <v>0</v>
      </c>
      <c r="AD63" s="161"/>
      <c r="AE63" s="64"/>
      <c r="AF63" s="65">
        <v>8</v>
      </c>
      <c r="AG63" s="65"/>
      <c r="AH63" s="204">
        <v>1.2699999999999999E-2</v>
      </c>
      <c r="AI63" s="161"/>
      <c r="AJ63" s="64"/>
      <c r="AK63" s="65">
        <v>8</v>
      </c>
      <c r="AL63" s="65"/>
      <c r="AM63" s="204">
        <v>1.2699999999999999E-2</v>
      </c>
      <c r="AN63" s="161"/>
      <c r="AO63" s="234">
        <v>2.5399999999999999E-2</v>
      </c>
      <c r="AP63" s="227">
        <v>326</v>
      </c>
      <c r="AQ63" s="227">
        <v>317</v>
      </c>
      <c r="AR63" s="239">
        <v>0.97199999999999998</v>
      </c>
      <c r="AS63" s="227">
        <v>232</v>
      </c>
      <c r="AT63" s="239">
        <v>0.71199999999999997</v>
      </c>
      <c r="AU63" s="227">
        <v>231</v>
      </c>
      <c r="AV63" s="236">
        <v>0.70899999999999996</v>
      </c>
      <c r="AW63" s="227">
        <v>182</v>
      </c>
      <c r="AX63" s="227">
        <v>174</v>
      </c>
      <c r="AY63" s="239">
        <v>0.95599999999999996</v>
      </c>
      <c r="AZ63" s="227">
        <v>140</v>
      </c>
      <c r="BA63" s="239">
        <v>0.76900000000000002</v>
      </c>
      <c r="BB63" s="227">
        <v>139</v>
      </c>
      <c r="BC63" s="236">
        <v>0.76400000000000001</v>
      </c>
    </row>
    <row r="64" spans="1:55" x14ac:dyDescent="0.25">
      <c r="A64" s="230">
        <v>1</v>
      </c>
      <c r="B64" s="215" t="s">
        <v>126</v>
      </c>
      <c r="C64" s="215">
        <v>2160</v>
      </c>
      <c r="D64" s="215" t="s">
        <v>244</v>
      </c>
      <c r="E64" s="215">
        <v>1237</v>
      </c>
      <c r="F64" s="215">
        <v>1299</v>
      </c>
      <c r="G64" s="215"/>
      <c r="H64" s="224" t="str">
        <f>HYPERLINK("https://map.geo.admin.ch/?zoom=7&amp;E=568100&amp;N=163000&amp;layers=ch.kantone.cadastralwebmap-farbe,ch.swisstopo.amtliches-strassenverzeichnis,ch.bfs.gebaeude_wohnungs_register,KML||https://tinyurl.com/yy7ya4g9/FR/2160_bdg_erw.kml","KML building")</f>
        <v>KML building</v>
      </c>
      <c r="I64" s="158">
        <v>40</v>
      </c>
      <c r="J64" s="247" t="s">
        <v>1113</v>
      </c>
      <c r="K64" s="157">
        <v>3.2336297493936947E-2</v>
      </c>
      <c r="L64" s="65">
        <v>0</v>
      </c>
      <c r="M64" s="65"/>
      <c r="N64" s="204">
        <v>0</v>
      </c>
      <c r="O64" s="159"/>
      <c r="P64" s="64"/>
      <c r="Q64" s="65">
        <v>0</v>
      </c>
      <c r="R64" s="65"/>
      <c r="S64" s="204">
        <v>0</v>
      </c>
      <c r="T64" s="159"/>
      <c r="U64" s="64"/>
      <c r="V64" s="65">
        <v>0</v>
      </c>
      <c r="W64" s="65"/>
      <c r="X64" s="204">
        <v>0</v>
      </c>
      <c r="Y64" s="159"/>
      <c r="Z64" s="64"/>
      <c r="AA64" s="65">
        <v>0</v>
      </c>
      <c r="AB64" s="65"/>
      <c r="AC64" s="204">
        <v>0</v>
      </c>
      <c r="AD64" s="161"/>
      <c r="AE64" s="64"/>
      <c r="AF64" s="65">
        <v>10</v>
      </c>
      <c r="AG64" s="65"/>
      <c r="AH64" s="204">
        <v>8.0999999999999996E-3</v>
      </c>
      <c r="AI64" s="161"/>
      <c r="AJ64" s="64"/>
      <c r="AK64" s="65">
        <v>3</v>
      </c>
      <c r="AL64" s="65"/>
      <c r="AM64" s="204">
        <v>2.3999999999999998E-3</v>
      </c>
      <c r="AN64" s="161"/>
      <c r="AO64" s="234">
        <v>1.0499999999999999E-2</v>
      </c>
      <c r="AP64" s="227">
        <v>526</v>
      </c>
      <c r="AQ64" s="227">
        <v>514</v>
      </c>
      <c r="AR64" s="239">
        <v>0.97699999999999998</v>
      </c>
      <c r="AS64" s="227">
        <v>389</v>
      </c>
      <c r="AT64" s="239">
        <v>0.74</v>
      </c>
      <c r="AU64" s="227">
        <v>388</v>
      </c>
      <c r="AV64" s="236">
        <v>0.73799999999999999</v>
      </c>
      <c r="AW64" s="227">
        <v>257</v>
      </c>
      <c r="AX64" s="227">
        <v>252</v>
      </c>
      <c r="AY64" s="239">
        <v>0.98099999999999998</v>
      </c>
      <c r="AZ64" s="227">
        <v>202</v>
      </c>
      <c r="BA64" s="239">
        <v>0.78600000000000003</v>
      </c>
      <c r="BB64" s="227">
        <v>202</v>
      </c>
      <c r="BC64" s="236">
        <v>0.78600000000000003</v>
      </c>
    </row>
    <row r="65" spans="1:55" x14ac:dyDescent="0.25">
      <c r="A65" s="230">
        <v>1</v>
      </c>
      <c r="B65" s="215" t="s">
        <v>126</v>
      </c>
      <c r="C65" s="215">
        <v>2162</v>
      </c>
      <c r="D65" s="215" t="s">
        <v>245</v>
      </c>
      <c r="E65" s="215">
        <v>1016</v>
      </c>
      <c r="F65" s="215">
        <v>1025</v>
      </c>
      <c r="G65" s="215"/>
      <c r="H65" s="224" t="str">
        <f>HYPERLINK("https://map.geo.admin.ch/?zoom=7&amp;E=572800&amp;N=157300&amp;layers=ch.kantone.cadastralwebmap-farbe,ch.swisstopo.amtliches-strassenverzeichnis,ch.bfs.gebaeude_wohnungs_register,KML||https://tinyurl.com/yy7ya4g9/FR/2162_bdg_erw.kml","KML building")</f>
        <v>KML building</v>
      </c>
      <c r="I65" s="158">
        <v>86</v>
      </c>
      <c r="J65" s="247" t="s">
        <v>1114</v>
      </c>
      <c r="K65" s="157">
        <v>8.4645669291338585E-2</v>
      </c>
      <c r="L65" s="65">
        <v>0</v>
      </c>
      <c r="M65" s="65"/>
      <c r="N65" s="204">
        <v>0</v>
      </c>
      <c r="O65" s="159"/>
      <c r="P65" s="64"/>
      <c r="Q65" s="65">
        <v>0</v>
      </c>
      <c r="R65" s="65"/>
      <c r="S65" s="204">
        <v>0</v>
      </c>
      <c r="T65" s="159"/>
      <c r="U65" s="64"/>
      <c r="V65" s="65">
        <v>0</v>
      </c>
      <c r="W65" s="65"/>
      <c r="X65" s="204">
        <v>0</v>
      </c>
      <c r="Y65" s="159"/>
      <c r="Z65" s="64"/>
      <c r="AA65" s="65">
        <v>0</v>
      </c>
      <c r="AB65" s="65"/>
      <c r="AC65" s="204">
        <v>0</v>
      </c>
      <c r="AD65" s="161"/>
      <c r="AE65" s="64"/>
      <c r="AF65" s="65">
        <v>13</v>
      </c>
      <c r="AG65" s="65"/>
      <c r="AH65" s="204">
        <v>1.2800000000000001E-2</v>
      </c>
      <c r="AI65" s="161"/>
      <c r="AJ65" s="64"/>
      <c r="AK65" s="65">
        <v>21</v>
      </c>
      <c r="AL65" s="65"/>
      <c r="AM65" s="204">
        <v>2.07E-2</v>
      </c>
      <c r="AN65" s="161"/>
      <c r="AO65" s="234">
        <v>3.3500000000000002E-2</v>
      </c>
      <c r="AP65" s="227">
        <v>494</v>
      </c>
      <c r="AQ65" s="227">
        <v>488</v>
      </c>
      <c r="AR65" s="239">
        <v>0.98799999999999999</v>
      </c>
      <c r="AS65" s="227">
        <v>336</v>
      </c>
      <c r="AT65" s="239">
        <v>0.68</v>
      </c>
      <c r="AU65" s="227">
        <v>335</v>
      </c>
      <c r="AV65" s="236">
        <v>0.67800000000000005</v>
      </c>
      <c r="AW65" s="227">
        <v>287</v>
      </c>
      <c r="AX65" s="227">
        <v>281</v>
      </c>
      <c r="AY65" s="239">
        <v>0.97899999999999998</v>
      </c>
      <c r="AZ65" s="227">
        <v>220</v>
      </c>
      <c r="BA65" s="239">
        <v>0.76700000000000002</v>
      </c>
      <c r="BB65" s="227">
        <v>219</v>
      </c>
      <c r="BC65" s="236">
        <v>0.76300000000000001</v>
      </c>
    </row>
    <row r="66" spans="1:55" x14ac:dyDescent="0.25">
      <c r="A66" s="230">
        <v>1</v>
      </c>
      <c r="B66" s="215" t="s">
        <v>126</v>
      </c>
      <c r="C66" s="215">
        <v>2163</v>
      </c>
      <c r="D66" s="215" t="s">
        <v>246</v>
      </c>
      <c r="E66" s="215">
        <v>2501</v>
      </c>
      <c r="F66" s="215">
        <v>2518</v>
      </c>
      <c r="G66" s="215"/>
      <c r="H66" s="224" t="str">
        <f>HYPERLINK("https://map.geo.admin.ch/?zoom=7&amp;E=578800&amp;N=163500&amp;layers=ch.kantone.cadastralwebmap-farbe,ch.swisstopo.amtliches-strassenverzeichnis,ch.bfs.gebaeude_wohnungs_register,KML||https://tinyurl.com/yy7ya4g9/FR/2163_bdg_erw.kml","KML building")</f>
        <v>KML building</v>
      </c>
      <c r="I66" s="158">
        <v>14</v>
      </c>
      <c r="J66" s="247" t="s">
        <v>1115</v>
      </c>
      <c r="K66" s="157">
        <v>5.5977608956417433E-3</v>
      </c>
      <c r="L66" s="65">
        <v>0</v>
      </c>
      <c r="M66" s="65"/>
      <c r="N66" s="204">
        <v>0</v>
      </c>
      <c r="O66" s="159"/>
      <c r="P66" s="64"/>
      <c r="Q66" s="65">
        <v>0</v>
      </c>
      <c r="R66" s="65"/>
      <c r="S66" s="204">
        <v>0</v>
      </c>
      <c r="T66" s="159"/>
      <c r="U66" s="64"/>
      <c r="V66" s="65">
        <v>0</v>
      </c>
      <c r="W66" s="65"/>
      <c r="X66" s="204">
        <v>0</v>
      </c>
      <c r="Y66" s="159"/>
      <c r="Z66" s="64"/>
      <c r="AA66" s="65">
        <v>0</v>
      </c>
      <c r="AB66" s="65"/>
      <c r="AC66" s="204">
        <v>0</v>
      </c>
      <c r="AD66" s="161"/>
      <c r="AE66" s="64"/>
      <c r="AF66" s="65">
        <v>19</v>
      </c>
      <c r="AG66" s="65"/>
      <c r="AH66" s="204">
        <v>7.6E-3</v>
      </c>
      <c r="AI66" s="161"/>
      <c r="AJ66" s="64"/>
      <c r="AK66" s="65">
        <v>37</v>
      </c>
      <c r="AL66" s="65"/>
      <c r="AM66" s="204">
        <v>1.4800000000000001E-2</v>
      </c>
      <c r="AN66" s="161"/>
      <c r="AO66" s="234">
        <v>2.24E-2</v>
      </c>
      <c r="AP66" s="227">
        <v>1227</v>
      </c>
      <c r="AQ66" s="227">
        <v>1212</v>
      </c>
      <c r="AR66" s="239">
        <v>0.98799999999999999</v>
      </c>
      <c r="AS66" s="227">
        <v>784</v>
      </c>
      <c r="AT66" s="239">
        <v>0.63900000000000001</v>
      </c>
      <c r="AU66" s="227">
        <v>782</v>
      </c>
      <c r="AV66" s="236">
        <v>0.63700000000000001</v>
      </c>
      <c r="AW66" s="227">
        <v>697</v>
      </c>
      <c r="AX66" s="227">
        <v>682</v>
      </c>
      <c r="AY66" s="239">
        <v>0.97799999999999998</v>
      </c>
      <c r="AZ66" s="227">
        <v>528</v>
      </c>
      <c r="BA66" s="239">
        <v>0.75800000000000001</v>
      </c>
      <c r="BB66" s="227">
        <v>526</v>
      </c>
      <c r="BC66" s="236">
        <v>0.755</v>
      </c>
    </row>
    <row r="67" spans="1:55" x14ac:dyDescent="0.25">
      <c r="A67" s="230">
        <v>1</v>
      </c>
      <c r="B67" s="215" t="s">
        <v>126</v>
      </c>
      <c r="C67" s="215">
        <v>2173</v>
      </c>
      <c r="D67" s="215" t="s">
        <v>247</v>
      </c>
      <c r="E67" s="215">
        <v>478</v>
      </c>
      <c r="F67" s="215">
        <v>482</v>
      </c>
      <c r="G67" s="215"/>
      <c r="H67" s="224" t="str">
        <f>HYPERLINK("https://map.geo.admin.ch/?zoom=7&amp;E=568100&amp;N=176200&amp;layers=ch.kantone.cadastralwebmap-farbe,ch.swisstopo.amtliches-strassenverzeichnis,ch.bfs.gebaeude_wohnungs_register,KML||https://tinyurl.com/yy7ya4g9/FR/2173_bdg_erw.kml","KML building")</f>
        <v>KML building</v>
      </c>
      <c r="I67" s="158">
        <v>2</v>
      </c>
      <c r="J67" s="247" t="s">
        <v>1116</v>
      </c>
      <c r="K67" s="157">
        <v>4.1841004184100415E-3</v>
      </c>
      <c r="L67" s="65">
        <v>0</v>
      </c>
      <c r="M67" s="65"/>
      <c r="N67" s="204">
        <v>0</v>
      </c>
      <c r="O67" s="159"/>
      <c r="P67" s="64"/>
      <c r="Q67" s="65">
        <v>0</v>
      </c>
      <c r="R67" s="65"/>
      <c r="S67" s="204">
        <v>0</v>
      </c>
      <c r="T67" s="159"/>
      <c r="U67" s="64"/>
      <c r="V67" s="65">
        <v>0</v>
      </c>
      <c r="W67" s="65"/>
      <c r="X67" s="204">
        <v>0</v>
      </c>
      <c r="Y67" s="159"/>
      <c r="Z67" s="64"/>
      <c r="AA67" s="65">
        <v>0</v>
      </c>
      <c r="AB67" s="65"/>
      <c r="AC67" s="204">
        <v>0</v>
      </c>
      <c r="AD67" s="161"/>
      <c r="AE67" s="64"/>
      <c r="AF67" s="65">
        <v>6</v>
      </c>
      <c r="AG67" s="65"/>
      <c r="AH67" s="204">
        <v>1.26E-2</v>
      </c>
      <c r="AI67" s="161"/>
      <c r="AJ67" s="64"/>
      <c r="AK67" s="65">
        <v>1</v>
      </c>
      <c r="AL67" s="65"/>
      <c r="AM67" s="204">
        <v>2.0999999999999999E-3</v>
      </c>
      <c r="AN67" s="161"/>
      <c r="AO67" s="234">
        <v>1.47E-2</v>
      </c>
      <c r="AP67" s="227">
        <v>230</v>
      </c>
      <c r="AQ67" s="227">
        <v>228</v>
      </c>
      <c r="AR67" s="239">
        <v>0.99099999999999999</v>
      </c>
      <c r="AS67" s="227">
        <v>178</v>
      </c>
      <c r="AT67" s="239">
        <v>0.77400000000000002</v>
      </c>
      <c r="AU67" s="227">
        <v>178</v>
      </c>
      <c r="AV67" s="236">
        <v>0.77400000000000002</v>
      </c>
      <c r="AW67" s="227">
        <v>108</v>
      </c>
      <c r="AX67" s="227">
        <v>107</v>
      </c>
      <c r="AY67" s="239">
        <v>0.99099999999999999</v>
      </c>
      <c r="AZ67" s="227">
        <v>93</v>
      </c>
      <c r="BA67" s="239">
        <v>0.86099999999999999</v>
      </c>
      <c r="BB67" s="227">
        <v>93</v>
      </c>
      <c r="BC67" s="236">
        <v>0.86099999999999999</v>
      </c>
    </row>
    <row r="68" spans="1:55" x14ac:dyDescent="0.25">
      <c r="A68" s="230">
        <v>1</v>
      </c>
      <c r="B68" s="215" t="s">
        <v>126</v>
      </c>
      <c r="C68" s="215">
        <v>2174</v>
      </c>
      <c r="D68" s="215" t="s">
        <v>248</v>
      </c>
      <c r="E68" s="215">
        <v>968</v>
      </c>
      <c r="F68" s="215">
        <v>993</v>
      </c>
      <c r="G68" s="215"/>
      <c r="H68" s="224" t="str">
        <f>HYPERLINK("https://map.geo.admin.ch/?zoom=7&amp;E=571900&amp;N=182000&amp;layers=ch.kantone.cadastralwebmap-farbe,ch.swisstopo.amtliches-strassenverzeichnis,ch.bfs.gebaeude_wohnungs_register,KML||https://tinyurl.com/yy7ya4g9/FR/2174_bdg_erw.kml","KML building")</f>
        <v>KML building</v>
      </c>
      <c r="I68" s="158">
        <v>10</v>
      </c>
      <c r="J68" s="247" t="s">
        <v>1117</v>
      </c>
      <c r="K68" s="157">
        <v>1.0330578512396695E-2</v>
      </c>
      <c r="L68" s="65">
        <v>0</v>
      </c>
      <c r="M68" s="65"/>
      <c r="N68" s="204">
        <v>0</v>
      </c>
      <c r="O68" s="159"/>
      <c r="P68" s="64"/>
      <c r="Q68" s="65">
        <v>0</v>
      </c>
      <c r="R68" s="65"/>
      <c r="S68" s="204">
        <v>0</v>
      </c>
      <c r="T68" s="159"/>
      <c r="U68" s="64"/>
      <c r="V68" s="65">
        <v>0</v>
      </c>
      <c r="W68" s="65"/>
      <c r="X68" s="204">
        <v>0</v>
      </c>
      <c r="Y68" s="159"/>
      <c r="Z68" s="64"/>
      <c r="AA68" s="65">
        <v>0</v>
      </c>
      <c r="AB68" s="65"/>
      <c r="AC68" s="204">
        <v>0</v>
      </c>
      <c r="AD68" s="161"/>
      <c r="AE68" s="64"/>
      <c r="AF68" s="65">
        <v>8</v>
      </c>
      <c r="AG68" s="65"/>
      <c r="AH68" s="204">
        <v>8.3000000000000001E-3</v>
      </c>
      <c r="AI68" s="161"/>
      <c r="AJ68" s="64"/>
      <c r="AK68" s="65">
        <v>1</v>
      </c>
      <c r="AL68" s="65"/>
      <c r="AM68" s="204">
        <v>1E-3</v>
      </c>
      <c r="AN68" s="161"/>
      <c r="AO68" s="234">
        <v>9.2999999999999992E-3</v>
      </c>
      <c r="AP68" s="227">
        <v>396</v>
      </c>
      <c r="AQ68" s="227">
        <v>374</v>
      </c>
      <c r="AR68" s="239">
        <v>0.94399999999999995</v>
      </c>
      <c r="AS68" s="227">
        <v>295</v>
      </c>
      <c r="AT68" s="239">
        <v>0.745</v>
      </c>
      <c r="AU68" s="227">
        <v>293</v>
      </c>
      <c r="AV68" s="236">
        <v>0.74</v>
      </c>
      <c r="AW68" s="227">
        <v>174</v>
      </c>
      <c r="AX68" s="227">
        <v>152</v>
      </c>
      <c r="AY68" s="239">
        <v>0.874</v>
      </c>
      <c r="AZ68" s="227">
        <v>126</v>
      </c>
      <c r="BA68" s="239">
        <v>0.72399999999999998</v>
      </c>
      <c r="BB68" s="227">
        <v>124</v>
      </c>
      <c r="BC68" s="236">
        <v>0.71299999999999997</v>
      </c>
    </row>
    <row r="69" spans="1:55" x14ac:dyDescent="0.25">
      <c r="A69" s="230">
        <v>1</v>
      </c>
      <c r="B69" s="215" t="s">
        <v>126</v>
      </c>
      <c r="C69" s="215">
        <v>2175</v>
      </c>
      <c r="D69" s="215" t="s">
        <v>249</v>
      </c>
      <c r="E69" s="215">
        <v>1263</v>
      </c>
      <c r="F69" s="215">
        <v>1269</v>
      </c>
      <c r="G69" s="215"/>
      <c r="H69" s="224" t="str">
        <f>HYPERLINK("https://map.geo.admin.ch/?zoom=7&amp;E=574700&amp;N=185600&amp;layers=ch.kantone.cadastralwebmap-farbe,ch.swisstopo.amtliches-strassenverzeichnis,ch.bfs.gebaeude_wohnungs_register,KML||https://tinyurl.com/yy7ya4g9/FR/2175_bdg_erw.kml","KML building")</f>
        <v>KML building</v>
      </c>
      <c r="I69" s="158">
        <v>13</v>
      </c>
      <c r="J69" s="247" t="s">
        <v>1118</v>
      </c>
      <c r="K69" s="157">
        <v>1.0292953285827395E-2</v>
      </c>
      <c r="L69" s="65">
        <v>0</v>
      </c>
      <c r="M69" s="65"/>
      <c r="N69" s="204">
        <v>0</v>
      </c>
      <c r="O69" s="159"/>
      <c r="P69" s="64"/>
      <c r="Q69" s="65">
        <v>0</v>
      </c>
      <c r="R69" s="65"/>
      <c r="S69" s="204">
        <v>0</v>
      </c>
      <c r="T69" s="159"/>
      <c r="U69" s="64"/>
      <c r="V69" s="65">
        <v>0</v>
      </c>
      <c r="W69" s="65"/>
      <c r="X69" s="204">
        <v>0</v>
      </c>
      <c r="Y69" s="159"/>
      <c r="Z69" s="64"/>
      <c r="AA69" s="65">
        <v>0</v>
      </c>
      <c r="AB69" s="65"/>
      <c r="AC69" s="204">
        <v>0</v>
      </c>
      <c r="AD69" s="161"/>
      <c r="AE69" s="64"/>
      <c r="AF69" s="65">
        <v>5</v>
      </c>
      <c r="AG69" s="65"/>
      <c r="AH69" s="204">
        <v>4.0000000000000001E-3</v>
      </c>
      <c r="AI69" s="161"/>
      <c r="AJ69" s="64"/>
      <c r="AK69" s="65">
        <v>2</v>
      </c>
      <c r="AL69" s="65"/>
      <c r="AM69" s="204">
        <v>1.6000000000000001E-3</v>
      </c>
      <c r="AN69" s="161"/>
      <c r="AO69" s="234">
        <v>5.5999999999999999E-3</v>
      </c>
      <c r="AP69" s="227">
        <v>539</v>
      </c>
      <c r="AQ69" s="227">
        <v>532</v>
      </c>
      <c r="AR69" s="239">
        <v>0.98699999999999999</v>
      </c>
      <c r="AS69" s="227">
        <v>384</v>
      </c>
      <c r="AT69" s="239">
        <v>0.71199999999999997</v>
      </c>
      <c r="AU69" s="227">
        <v>383</v>
      </c>
      <c r="AV69" s="236">
        <v>0.71099999999999997</v>
      </c>
      <c r="AW69" s="227">
        <v>251</v>
      </c>
      <c r="AX69" s="227">
        <v>244</v>
      </c>
      <c r="AY69" s="239">
        <v>0.97199999999999998</v>
      </c>
      <c r="AZ69" s="227">
        <v>199</v>
      </c>
      <c r="BA69" s="239">
        <v>0.79300000000000004</v>
      </c>
      <c r="BB69" s="227">
        <v>198</v>
      </c>
      <c r="BC69" s="236">
        <v>0.78900000000000003</v>
      </c>
    </row>
    <row r="70" spans="1:55" x14ac:dyDescent="0.25">
      <c r="A70" s="230">
        <v>1</v>
      </c>
      <c r="B70" s="215" t="s">
        <v>126</v>
      </c>
      <c r="C70" s="215">
        <v>2177</v>
      </c>
      <c r="D70" s="215" t="s">
        <v>250</v>
      </c>
      <c r="E70" s="215">
        <v>457</v>
      </c>
      <c r="F70" s="215">
        <v>462</v>
      </c>
      <c r="G70" s="215"/>
      <c r="H70" s="224" t="str">
        <f>HYPERLINK("https://map.geo.admin.ch/?zoom=7&amp;E=566600&amp;N=176700&amp;layers=ch.kantone.cadastralwebmap-farbe,ch.swisstopo.amtliches-strassenverzeichnis,ch.bfs.gebaeude_wohnungs_register,KML||https://tinyurl.com/yy7ya4g9/FR/2177_bdg_erw.kml","KML building")</f>
        <v>KML building</v>
      </c>
      <c r="I70" s="158">
        <v>5</v>
      </c>
      <c r="J70" s="247" t="s">
        <v>1119</v>
      </c>
      <c r="K70" s="157">
        <v>1.0940919037199124E-2</v>
      </c>
      <c r="L70" s="65">
        <v>0</v>
      </c>
      <c r="M70" s="65"/>
      <c r="N70" s="204">
        <v>0</v>
      </c>
      <c r="O70" s="159"/>
      <c r="P70" s="64"/>
      <c r="Q70" s="65">
        <v>0</v>
      </c>
      <c r="R70" s="65"/>
      <c r="S70" s="204">
        <v>0</v>
      </c>
      <c r="T70" s="159"/>
      <c r="U70" s="64"/>
      <c r="V70" s="65">
        <v>0</v>
      </c>
      <c r="W70" s="65"/>
      <c r="X70" s="204">
        <v>0</v>
      </c>
      <c r="Y70" s="159"/>
      <c r="Z70" s="64"/>
      <c r="AA70" s="65">
        <v>0</v>
      </c>
      <c r="AB70" s="65"/>
      <c r="AC70" s="204">
        <v>0</v>
      </c>
      <c r="AD70" s="161"/>
      <c r="AE70" s="64"/>
      <c r="AF70" s="65">
        <v>3</v>
      </c>
      <c r="AG70" s="65"/>
      <c r="AH70" s="204">
        <v>6.6E-3</v>
      </c>
      <c r="AI70" s="161"/>
      <c r="AJ70" s="64"/>
      <c r="AK70" s="65">
        <v>2</v>
      </c>
      <c r="AL70" s="65"/>
      <c r="AM70" s="204">
        <v>4.4000000000000003E-3</v>
      </c>
      <c r="AN70" s="161"/>
      <c r="AO70" s="234">
        <v>1.0999999999999999E-2</v>
      </c>
      <c r="AP70" s="227">
        <v>177</v>
      </c>
      <c r="AQ70" s="227">
        <v>174</v>
      </c>
      <c r="AR70" s="239">
        <v>0.98299999999999998</v>
      </c>
      <c r="AS70" s="227">
        <v>123</v>
      </c>
      <c r="AT70" s="239">
        <v>0.69499999999999995</v>
      </c>
      <c r="AU70" s="227">
        <v>122</v>
      </c>
      <c r="AV70" s="236">
        <v>0.68899999999999995</v>
      </c>
      <c r="AW70" s="227">
        <v>78</v>
      </c>
      <c r="AX70" s="227">
        <v>75</v>
      </c>
      <c r="AY70" s="239">
        <v>0.96199999999999997</v>
      </c>
      <c r="AZ70" s="227">
        <v>68</v>
      </c>
      <c r="BA70" s="239">
        <v>0.872</v>
      </c>
      <c r="BB70" s="227">
        <v>67</v>
      </c>
      <c r="BC70" s="236">
        <v>0.85899999999999999</v>
      </c>
    </row>
    <row r="71" spans="1:55" x14ac:dyDescent="0.25">
      <c r="A71" s="230">
        <v>1</v>
      </c>
      <c r="B71" s="215" t="s">
        <v>126</v>
      </c>
      <c r="C71" s="215">
        <v>2183</v>
      </c>
      <c r="D71" s="215" t="s">
        <v>251</v>
      </c>
      <c r="E71" s="215">
        <v>1263</v>
      </c>
      <c r="F71" s="215">
        <v>1284</v>
      </c>
      <c r="G71" s="215"/>
      <c r="H71" s="224" t="str">
        <f>HYPERLINK("https://map.geo.admin.ch/?zoom=7&amp;E=574500&amp;N=184200&amp;layers=ch.kantone.cadastralwebmap-farbe,ch.swisstopo.amtliches-strassenverzeichnis,ch.bfs.gebaeude_wohnungs_register,KML||https://tinyurl.com/yy7ya4g9/FR/2183_bdg_erw.kml","KML building")</f>
        <v>KML building</v>
      </c>
      <c r="I71" s="158">
        <v>10</v>
      </c>
      <c r="J71" s="247" t="s">
        <v>1120</v>
      </c>
      <c r="K71" s="157">
        <v>7.91765637371338E-3</v>
      </c>
      <c r="L71" s="65">
        <v>0</v>
      </c>
      <c r="M71" s="65"/>
      <c r="N71" s="204">
        <v>0</v>
      </c>
      <c r="O71" s="159"/>
      <c r="P71" s="64"/>
      <c r="Q71" s="65">
        <v>0</v>
      </c>
      <c r="R71" s="65"/>
      <c r="S71" s="204">
        <v>0</v>
      </c>
      <c r="T71" s="159"/>
      <c r="U71" s="64"/>
      <c r="V71" s="65">
        <v>0</v>
      </c>
      <c r="W71" s="65"/>
      <c r="X71" s="204">
        <v>0</v>
      </c>
      <c r="Y71" s="159"/>
      <c r="Z71" s="64"/>
      <c r="AA71" s="65">
        <v>0</v>
      </c>
      <c r="AB71" s="65"/>
      <c r="AC71" s="204">
        <v>0</v>
      </c>
      <c r="AD71" s="161"/>
      <c r="AE71" s="64"/>
      <c r="AF71" s="65">
        <v>7</v>
      </c>
      <c r="AG71" s="65"/>
      <c r="AH71" s="204">
        <v>5.4999999999999997E-3</v>
      </c>
      <c r="AI71" s="161"/>
      <c r="AJ71" s="64"/>
      <c r="AK71" s="65">
        <v>2</v>
      </c>
      <c r="AL71" s="65"/>
      <c r="AM71" s="204">
        <v>1.6000000000000001E-3</v>
      </c>
      <c r="AN71" s="161"/>
      <c r="AO71" s="234">
        <v>7.0999999999999995E-3</v>
      </c>
      <c r="AP71" s="227">
        <v>451</v>
      </c>
      <c r="AQ71" s="227">
        <v>442</v>
      </c>
      <c r="AR71" s="239">
        <v>0.98</v>
      </c>
      <c r="AS71" s="227">
        <v>334</v>
      </c>
      <c r="AT71" s="239">
        <v>0.74099999999999999</v>
      </c>
      <c r="AU71" s="227">
        <v>333</v>
      </c>
      <c r="AV71" s="236">
        <v>0.73799999999999999</v>
      </c>
      <c r="AW71" s="227">
        <v>185</v>
      </c>
      <c r="AX71" s="227">
        <v>176</v>
      </c>
      <c r="AY71" s="239">
        <v>0.95099999999999996</v>
      </c>
      <c r="AZ71" s="227">
        <v>140</v>
      </c>
      <c r="BA71" s="239">
        <v>0.75700000000000001</v>
      </c>
      <c r="BB71" s="227">
        <v>139</v>
      </c>
      <c r="BC71" s="236">
        <v>0.751</v>
      </c>
    </row>
    <row r="72" spans="1:55" x14ac:dyDescent="0.25">
      <c r="A72" s="230">
        <v>1</v>
      </c>
      <c r="B72" s="215" t="s">
        <v>126</v>
      </c>
      <c r="C72" s="215">
        <v>2186</v>
      </c>
      <c r="D72" s="215" t="s">
        <v>252</v>
      </c>
      <c r="E72" s="215">
        <v>744</v>
      </c>
      <c r="F72" s="215">
        <v>751</v>
      </c>
      <c r="G72" s="215"/>
      <c r="H72" s="224" t="str">
        <f>HYPERLINK("https://map.geo.admin.ch/?zoom=7&amp;E=568900&amp;N=177900&amp;layers=ch.kantone.cadastralwebmap-farbe,ch.swisstopo.amtliches-strassenverzeichnis,ch.bfs.gebaeude_wohnungs_register,KML||https://tinyurl.com/yy7ya4g9/FR/2186_bdg_erw.kml","KML building")</f>
        <v>KML building</v>
      </c>
      <c r="I72" s="158">
        <v>6</v>
      </c>
      <c r="J72" s="247" t="s">
        <v>1121</v>
      </c>
      <c r="K72" s="157">
        <v>8.0645161290322578E-3</v>
      </c>
      <c r="L72" s="65">
        <v>0</v>
      </c>
      <c r="M72" s="65"/>
      <c r="N72" s="204">
        <v>0</v>
      </c>
      <c r="O72" s="159"/>
      <c r="P72" s="64"/>
      <c r="Q72" s="65">
        <v>0</v>
      </c>
      <c r="R72" s="65"/>
      <c r="S72" s="204">
        <v>0</v>
      </c>
      <c r="T72" s="159"/>
      <c r="U72" s="64"/>
      <c r="V72" s="65">
        <v>0</v>
      </c>
      <c r="W72" s="65"/>
      <c r="X72" s="204">
        <v>0</v>
      </c>
      <c r="Y72" s="159"/>
      <c r="Z72" s="64"/>
      <c r="AA72" s="65">
        <v>0</v>
      </c>
      <c r="AB72" s="65"/>
      <c r="AC72" s="204">
        <v>0</v>
      </c>
      <c r="AD72" s="161"/>
      <c r="AE72" s="64"/>
      <c r="AF72" s="65">
        <v>4</v>
      </c>
      <c r="AG72" s="65"/>
      <c r="AH72" s="204">
        <v>5.4000000000000003E-3</v>
      </c>
      <c r="AI72" s="161"/>
      <c r="AJ72" s="64"/>
      <c r="AK72" s="65">
        <v>2</v>
      </c>
      <c r="AL72" s="65"/>
      <c r="AM72" s="204">
        <v>2.7000000000000001E-3</v>
      </c>
      <c r="AN72" s="161"/>
      <c r="AO72" s="234">
        <v>8.0999999999999996E-3</v>
      </c>
      <c r="AP72" s="227">
        <v>303</v>
      </c>
      <c r="AQ72" s="227">
        <v>300</v>
      </c>
      <c r="AR72" s="239">
        <v>0.99</v>
      </c>
      <c r="AS72" s="227">
        <v>216</v>
      </c>
      <c r="AT72" s="239">
        <v>0.71299999999999997</v>
      </c>
      <c r="AU72" s="227">
        <v>216</v>
      </c>
      <c r="AV72" s="236">
        <v>0.71299999999999997</v>
      </c>
      <c r="AW72" s="227">
        <v>136</v>
      </c>
      <c r="AX72" s="227">
        <v>133</v>
      </c>
      <c r="AY72" s="239">
        <v>0.97799999999999998</v>
      </c>
      <c r="AZ72" s="227">
        <v>113</v>
      </c>
      <c r="BA72" s="239">
        <v>0.83099999999999996</v>
      </c>
      <c r="BB72" s="227">
        <v>113</v>
      </c>
      <c r="BC72" s="236">
        <v>0.83099999999999996</v>
      </c>
    </row>
    <row r="73" spans="1:55" x14ac:dyDescent="0.25">
      <c r="A73" s="230">
        <v>1</v>
      </c>
      <c r="B73" s="215" t="s">
        <v>126</v>
      </c>
      <c r="C73" s="215">
        <v>2194</v>
      </c>
      <c r="D73" s="215" t="s">
        <v>253</v>
      </c>
      <c r="E73" s="215">
        <v>185</v>
      </c>
      <c r="F73" s="215">
        <v>187</v>
      </c>
      <c r="G73" s="215"/>
      <c r="H73" s="224" t="str">
        <f>HYPERLINK("https://map.geo.admin.ch/?zoom=7&amp;E=579300&amp;N=177400&amp;layers=ch.kantone.cadastralwebmap-farbe,ch.swisstopo.amtliches-strassenverzeichnis,ch.bfs.gebaeude_wohnungs_register,KML||https://tinyurl.com/yy7ya4g9/FR/2194_bdg_erw.kml","KML building")</f>
        <v>KML building</v>
      </c>
      <c r="I73" s="158">
        <v>3</v>
      </c>
      <c r="J73" s="247" t="s">
        <v>1122</v>
      </c>
      <c r="K73" s="157">
        <v>1.6216216216216217E-2</v>
      </c>
      <c r="L73" s="65">
        <v>0</v>
      </c>
      <c r="M73" s="65"/>
      <c r="N73" s="204">
        <v>0</v>
      </c>
      <c r="O73" s="159"/>
      <c r="P73" s="64"/>
      <c r="Q73" s="65">
        <v>0</v>
      </c>
      <c r="R73" s="65"/>
      <c r="S73" s="204">
        <v>0</v>
      </c>
      <c r="T73" s="159"/>
      <c r="U73" s="64"/>
      <c r="V73" s="65">
        <v>0</v>
      </c>
      <c r="W73" s="65"/>
      <c r="X73" s="204">
        <v>0</v>
      </c>
      <c r="Y73" s="159"/>
      <c r="Z73" s="64"/>
      <c r="AA73" s="65">
        <v>0</v>
      </c>
      <c r="AB73" s="65"/>
      <c r="AC73" s="204">
        <v>0</v>
      </c>
      <c r="AD73" s="161"/>
      <c r="AE73" s="64"/>
      <c r="AF73" s="65">
        <v>2</v>
      </c>
      <c r="AG73" s="65"/>
      <c r="AH73" s="204">
        <v>1.0800000000000001E-2</v>
      </c>
      <c r="AI73" s="161"/>
      <c r="AJ73" s="64"/>
      <c r="AK73" s="65">
        <v>0</v>
      </c>
      <c r="AL73" s="65"/>
      <c r="AM73" s="204">
        <v>0</v>
      </c>
      <c r="AN73" s="161"/>
      <c r="AO73" s="234">
        <v>1.0800000000000001E-2</v>
      </c>
      <c r="AP73" s="227">
        <v>87</v>
      </c>
      <c r="AQ73" s="227">
        <v>86</v>
      </c>
      <c r="AR73" s="239">
        <v>0.98899999999999999</v>
      </c>
      <c r="AS73" s="227">
        <v>53</v>
      </c>
      <c r="AT73" s="239">
        <v>0.60899999999999999</v>
      </c>
      <c r="AU73" s="227">
        <v>53</v>
      </c>
      <c r="AV73" s="236">
        <v>0.60899999999999999</v>
      </c>
      <c r="AW73" s="227">
        <v>39</v>
      </c>
      <c r="AX73" s="227">
        <v>38</v>
      </c>
      <c r="AY73" s="239">
        <v>0.97399999999999998</v>
      </c>
      <c r="AZ73" s="227">
        <v>32</v>
      </c>
      <c r="BA73" s="239">
        <v>0.82099999999999995</v>
      </c>
      <c r="BB73" s="227">
        <v>32</v>
      </c>
      <c r="BC73" s="236">
        <v>0.82099999999999995</v>
      </c>
    </row>
    <row r="74" spans="1:55" x14ac:dyDescent="0.25">
      <c r="A74" s="230">
        <v>1</v>
      </c>
      <c r="B74" s="215" t="s">
        <v>126</v>
      </c>
      <c r="C74" s="215">
        <v>2196</v>
      </c>
      <c r="D74" s="215" t="s">
        <v>254</v>
      </c>
      <c r="E74" s="215">
        <v>5756</v>
      </c>
      <c r="F74" s="215">
        <v>5796</v>
      </c>
      <c r="G74" s="215"/>
      <c r="H74" s="224" t="str">
        <f>HYPERLINK("https://map.geo.admin.ch/?zoom=7&amp;E=577900&amp;N=183600&amp;layers=ch.kantone.cadastralwebmap-farbe,ch.swisstopo.amtliches-strassenverzeichnis,ch.bfs.gebaeude_wohnungs_register,KML||https://tinyurl.com/yy7ya4g9/FR/2196_bdg_erw.kml","KML building")</f>
        <v>KML building</v>
      </c>
      <c r="I74" s="158">
        <v>8</v>
      </c>
      <c r="J74" s="247" t="s">
        <v>1123</v>
      </c>
      <c r="K74" s="157">
        <v>1.389854065323141E-3</v>
      </c>
      <c r="L74" s="65">
        <v>0</v>
      </c>
      <c r="M74" s="65"/>
      <c r="N74" s="204">
        <v>0</v>
      </c>
      <c r="O74" s="159"/>
      <c r="P74" s="64"/>
      <c r="Q74" s="65">
        <v>0</v>
      </c>
      <c r="R74" s="65"/>
      <c r="S74" s="204">
        <v>0</v>
      </c>
      <c r="T74" s="159"/>
      <c r="U74" s="64"/>
      <c r="V74" s="65">
        <v>0</v>
      </c>
      <c r="W74" s="65"/>
      <c r="X74" s="204">
        <v>0</v>
      </c>
      <c r="Y74" s="159"/>
      <c r="Z74" s="64"/>
      <c r="AA74" s="65">
        <v>0</v>
      </c>
      <c r="AB74" s="65"/>
      <c r="AC74" s="204">
        <v>0</v>
      </c>
      <c r="AD74" s="161"/>
      <c r="AE74" s="64"/>
      <c r="AF74" s="65">
        <v>16</v>
      </c>
      <c r="AG74" s="65"/>
      <c r="AH74" s="204">
        <v>2.8E-3</v>
      </c>
      <c r="AI74" s="161"/>
      <c r="AJ74" s="64"/>
      <c r="AK74" s="65">
        <v>50</v>
      </c>
      <c r="AL74" s="65"/>
      <c r="AM74" s="204">
        <v>8.6999999999999994E-3</v>
      </c>
      <c r="AN74" s="161"/>
      <c r="AO74" s="234">
        <v>1.15E-2</v>
      </c>
      <c r="AP74" s="227">
        <v>1852</v>
      </c>
      <c r="AQ74" s="227">
        <v>1579</v>
      </c>
      <c r="AR74" s="239">
        <v>0.85299999999999998</v>
      </c>
      <c r="AS74" s="227">
        <v>1183</v>
      </c>
      <c r="AT74" s="239">
        <v>0.63900000000000001</v>
      </c>
      <c r="AU74" s="227">
        <v>1109</v>
      </c>
      <c r="AV74" s="236">
        <v>0.59899999999999998</v>
      </c>
      <c r="AW74" s="227">
        <v>1074</v>
      </c>
      <c r="AX74" s="227">
        <v>812</v>
      </c>
      <c r="AY74" s="239">
        <v>0.75600000000000001</v>
      </c>
      <c r="AZ74" s="227">
        <v>727</v>
      </c>
      <c r="BA74" s="239">
        <v>0.67700000000000005</v>
      </c>
      <c r="BB74" s="227">
        <v>655</v>
      </c>
      <c r="BC74" s="236">
        <v>0.61</v>
      </c>
    </row>
    <row r="75" spans="1:55" x14ac:dyDescent="0.25">
      <c r="A75" s="230">
        <v>1</v>
      </c>
      <c r="B75" s="215" t="s">
        <v>126</v>
      </c>
      <c r="C75" s="215">
        <v>2197</v>
      </c>
      <c r="D75" s="215" t="s">
        <v>255</v>
      </c>
      <c r="E75" s="215">
        <v>836</v>
      </c>
      <c r="F75" s="215">
        <v>839</v>
      </c>
      <c r="G75" s="215"/>
      <c r="H75" s="224" t="str">
        <f>HYPERLINK("https://map.geo.admin.ch/?zoom=7&amp;E=576500&amp;N=184800&amp;layers=ch.kantone.cadastralwebmap-farbe,ch.swisstopo.amtliches-strassenverzeichnis,ch.bfs.gebaeude_wohnungs_register,KML||https://tinyurl.com/yy7ya4g9/FR/2197_bdg_erw.kml","KML building")</f>
        <v>KML building</v>
      </c>
      <c r="I75" s="158">
        <v>11</v>
      </c>
      <c r="J75" s="247" t="s">
        <v>1124</v>
      </c>
      <c r="K75" s="157">
        <v>1.3157894736842105E-2</v>
      </c>
      <c r="L75" s="65">
        <v>0</v>
      </c>
      <c r="M75" s="65"/>
      <c r="N75" s="204">
        <v>0</v>
      </c>
      <c r="O75" s="159"/>
      <c r="P75" s="64"/>
      <c r="Q75" s="65">
        <v>0</v>
      </c>
      <c r="R75" s="65"/>
      <c r="S75" s="204">
        <v>0</v>
      </c>
      <c r="T75" s="159"/>
      <c r="U75" s="64"/>
      <c r="V75" s="65">
        <v>0</v>
      </c>
      <c r="W75" s="65"/>
      <c r="X75" s="204">
        <v>0</v>
      </c>
      <c r="Y75" s="159"/>
      <c r="Z75" s="64"/>
      <c r="AA75" s="65">
        <v>0</v>
      </c>
      <c r="AB75" s="65"/>
      <c r="AC75" s="204">
        <v>0</v>
      </c>
      <c r="AD75" s="161"/>
      <c r="AE75" s="64"/>
      <c r="AF75" s="65">
        <v>2</v>
      </c>
      <c r="AG75" s="65"/>
      <c r="AH75" s="204">
        <v>2.3999999999999998E-3</v>
      </c>
      <c r="AI75" s="161"/>
      <c r="AJ75" s="64"/>
      <c r="AK75" s="65">
        <v>3</v>
      </c>
      <c r="AL75" s="65"/>
      <c r="AM75" s="204">
        <v>3.5999999999999999E-3</v>
      </c>
      <c r="AN75" s="161"/>
      <c r="AO75" s="234">
        <v>6.0000000000000001E-3</v>
      </c>
      <c r="AP75" s="227">
        <v>381</v>
      </c>
      <c r="AQ75" s="227">
        <v>324</v>
      </c>
      <c r="AR75" s="239">
        <v>0.85</v>
      </c>
      <c r="AS75" s="227">
        <v>236</v>
      </c>
      <c r="AT75" s="239">
        <v>0.61899999999999999</v>
      </c>
      <c r="AU75" s="227">
        <v>232</v>
      </c>
      <c r="AV75" s="236">
        <v>0.60899999999999999</v>
      </c>
      <c r="AW75" s="227">
        <v>186</v>
      </c>
      <c r="AX75" s="227">
        <v>130</v>
      </c>
      <c r="AY75" s="239">
        <v>0.69899999999999995</v>
      </c>
      <c r="AZ75" s="227">
        <v>108</v>
      </c>
      <c r="BA75" s="239">
        <v>0.58099999999999996</v>
      </c>
      <c r="BB75" s="227">
        <v>104</v>
      </c>
      <c r="BC75" s="236">
        <v>0.55900000000000005</v>
      </c>
    </row>
    <row r="76" spans="1:55" x14ac:dyDescent="0.25">
      <c r="A76" s="230">
        <v>1</v>
      </c>
      <c r="B76" s="215" t="s">
        <v>126</v>
      </c>
      <c r="C76" s="215">
        <v>2198</v>
      </c>
      <c r="D76" s="215" t="s">
        <v>256</v>
      </c>
      <c r="E76" s="215">
        <v>871</v>
      </c>
      <c r="F76" s="215">
        <v>905</v>
      </c>
      <c r="G76" s="215"/>
      <c r="H76" s="224" t="str">
        <f>HYPERLINK("https://map.geo.admin.ch/?zoom=7&amp;E=577400&amp;N=186000&amp;layers=ch.kantone.cadastralwebmap-farbe,ch.swisstopo.amtliches-strassenverzeichnis,ch.bfs.gebaeude_wohnungs_register,KML||https://tinyurl.com/yy7ya4g9/FR/2198_bdg_erw.kml","KML building")</f>
        <v>KML building</v>
      </c>
      <c r="I76" s="158">
        <v>10</v>
      </c>
      <c r="J76" s="247" t="s">
        <v>1125</v>
      </c>
      <c r="K76" s="157">
        <v>1.1481056257175661E-2</v>
      </c>
      <c r="L76" s="65">
        <v>0</v>
      </c>
      <c r="M76" s="65"/>
      <c r="N76" s="204">
        <v>0</v>
      </c>
      <c r="O76" s="159"/>
      <c r="P76" s="64"/>
      <c r="Q76" s="65">
        <v>0</v>
      </c>
      <c r="R76" s="65"/>
      <c r="S76" s="204">
        <v>0</v>
      </c>
      <c r="T76" s="159"/>
      <c r="U76" s="64"/>
      <c r="V76" s="65">
        <v>0</v>
      </c>
      <c r="W76" s="65"/>
      <c r="X76" s="204">
        <v>0</v>
      </c>
      <c r="Y76" s="159"/>
      <c r="Z76" s="64"/>
      <c r="AA76" s="65">
        <v>0</v>
      </c>
      <c r="AB76" s="65"/>
      <c r="AC76" s="204">
        <v>0</v>
      </c>
      <c r="AD76" s="161"/>
      <c r="AE76" s="64"/>
      <c r="AF76" s="65">
        <v>2</v>
      </c>
      <c r="AG76" s="65"/>
      <c r="AH76" s="204">
        <v>2.3E-3</v>
      </c>
      <c r="AI76" s="161"/>
      <c r="AJ76" s="64"/>
      <c r="AK76" s="65">
        <v>3</v>
      </c>
      <c r="AL76" s="65"/>
      <c r="AM76" s="204">
        <v>3.3999999999999998E-3</v>
      </c>
      <c r="AN76" s="161"/>
      <c r="AO76" s="234">
        <v>5.7000000000000002E-3</v>
      </c>
      <c r="AP76" s="227">
        <v>349</v>
      </c>
      <c r="AQ76" s="227">
        <v>317</v>
      </c>
      <c r="AR76" s="239">
        <v>0.90800000000000003</v>
      </c>
      <c r="AS76" s="227">
        <v>220</v>
      </c>
      <c r="AT76" s="239">
        <v>0.63</v>
      </c>
      <c r="AU76" s="227">
        <v>216</v>
      </c>
      <c r="AV76" s="236">
        <v>0.61899999999999999</v>
      </c>
      <c r="AW76" s="227">
        <v>187</v>
      </c>
      <c r="AX76" s="227">
        <v>155</v>
      </c>
      <c r="AY76" s="239">
        <v>0.82899999999999996</v>
      </c>
      <c r="AZ76" s="227">
        <v>126</v>
      </c>
      <c r="BA76" s="239">
        <v>0.67400000000000004</v>
      </c>
      <c r="BB76" s="227">
        <v>122</v>
      </c>
      <c r="BC76" s="236">
        <v>0.65200000000000002</v>
      </c>
    </row>
    <row r="77" spans="1:55" x14ac:dyDescent="0.25">
      <c r="A77" s="230">
        <v>1</v>
      </c>
      <c r="B77" s="215" t="s">
        <v>126</v>
      </c>
      <c r="C77" s="215">
        <v>2200</v>
      </c>
      <c r="D77" s="215" t="s">
        <v>257</v>
      </c>
      <c r="E77" s="215">
        <v>998</v>
      </c>
      <c r="F77" s="215">
        <v>1012</v>
      </c>
      <c r="G77" s="215"/>
      <c r="H77" s="224" t="str">
        <f>HYPERLINK("https://map.geo.admin.ch/?zoom=7&amp;E=571900&amp;N=187000&amp;layers=ch.kantone.cadastralwebmap-farbe,ch.swisstopo.amtliches-strassenverzeichnis,ch.bfs.gebaeude_wohnungs_register,KML||https://tinyurl.com/yy7ya4g9/FR/2200_bdg_erw.kml","KML building")</f>
        <v>KML building</v>
      </c>
      <c r="I77" s="158">
        <v>7</v>
      </c>
      <c r="J77" s="247" t="s">
        <v>1126</v>
      </c>
      <c r="K77" s="157">
        <v>7.0140280561122245E-3</v>
      </c>
      <c r="L77" s="65">
        <v>0</v>
      </c>
      <c r="M77" s="65"/>
      <c r="N77" s="204">
        <v>0</v>
      </c>
      <c r="O77" s="159"/>
      <c r="P77" s="64"/>
      <c r="Q77" s="65">
        <v>0</v>
      </c>
      <c r="R77" s="65"/>
      <c r="S77" s="204">
        <v>0</v>
      </c>
      <c r="T77" s="159"/>
      <c r="U77" s="64"/>
      <c r="V77" s="65">
        <v>0</v>
      </c>
      <c r="W77" s="65"/>
      <c r="X77" s="204">
        <v>0</v>
      </c>
      <c r="Y77" s="159"/>
      <c r="Z77" s="64"/>
      <c r="AA77" s="65">
        <v>0</v>
      </c>
      <c r="AB77" s="65"/>
      <c r="AC77" s="204">
        <v>0</v>
      </c>
      <c r="AD77" s="161"/>
      <c r="AE77" s="64"/>
      <c r="AF77" s="65">
        <v>10</v>
      </c>
      <c r="AG77" s="65"/>
      <c r="AH77" s="204">
        <v>0.01</v>
      </c>
      <c r="AI77" s="161"/>
      <c r="AJ77" s="64"/>
      <c r="AK77" s="65">
        <v>11</v>
      </c>
      <c r="AL77" s="65"/>
      <c r="AM77" s="204">
        <v>1.0999999999999999E-2</v>
      </c>
      <c r="AN77" s="161"/>
      <c r="AO77" s="234">
        <v>2.0999999999999998E-2</v>
      </c>
      <c r="AP77" s="227">
        <v>459</v>
      </c>
      <c r="AQ77" s="227">
        <v>449</v>
      </c>
      <c r="AR77" s="239">
        <v>0.97799999999999998</v>
      </c>
      <c r="AS77" s="227">
        <v>336</v>
      </c>
      <c r="AT77" s="239">
        <v>0.73199999999999998</v>
      </c>
      <c r="AU77" s="227">
        <v>332</v>
      </c>
      <c r="AV77" s="236">
        <v>0.72299999999999998</v>
      </c>
      <c r="AW77" s="227">
        <v>197</v>
      </c>
      <c r="AX77" s="227">
        <v>187</v>
      </c>
      <c r="AY77" s="239">
        <v>0.94899999999999995</v>
      </c>
      <c r="AZ77" s="227">
        <v>168</v>
      </c>
      <c r="BA77" s="239">
        <v>0.85299999999999998</v>
      </c>
      <c r="BB77" s="227">
        <v>164</v>
      </c>
      <c r="BC77" s="236">
        <v>0.83199999999999996</v>
      </c>
    </row>
    <row r="78" spans="1:55" x14ac:dyDescent="0.25">
      <c r="A78" s="230">
        <v>1</v>
      </c>
      <c r="B78" s="215" t="s">
        <v>126</v>
      </c>
      <c r="C78" s="215">
        <v>2206</v>
      </c>
      <c r="D78" s="215" t="s">
        <v>258</v>
      </c>
      <c r="E78" s="215">
        <v>2700</v>
      </c>
      <c r="F78" s="215">
        <v>2728</v>
      </c>
      <c r="G78" s="215"/>
      <c r="H78" s="224" t="str">
        <f>HYPERLINK("https://map.geo.admin.ch/?zoom=7&amp;E=578800&amp;N=180600&amp;layers=ch.kantone.cadastralwebmap-farbe,ch.swisstopo.amtliches-strassenverzeichnis,ch.bfs.gebaeude_wohnungs_register,KML||https://tinyurl.com/yy7ya4g9/FR/2206_bdg_erw.kml","KML building")</f>
        <v>KML building</v>
      </c>
      <c r="I78" s="158">
        <v>40</v>
      </c>
      <c r="J78" s="247" t="s">
        <v>1127</v>
      </c>
      <c r="K78" s="157">
        <v>1.4814814814814815E-2</v>
      </c>
      <c r="L78" s="65">
        <v>0</v>
      </c>
      <c r="M78" s="65"/>
      <c r="N78" s="204">
        <v>0</v>
      </c>
      <c r="O78" s="159"/>
      <c r="P78" s="64"/>
      <c r="Q78" s="65">
        <v>0</v>
      </c>
      <c r="R78" s="65"/>
      <c r="S78" s="204">
        <v>0</v>
      </c>
      <c r="T78" s="159"/>
      <c r="U78" s="64"/>
      <c r="V78" s="65">
        <v>0</v>
      </c>
      <c r="W78" s="65"/>
      <c r="X78" s="204">
        <v>0</v>
      </c>
      <c r="Y78" s="159"/>
      <c r="Z78" s="64"/>
      <c r="AA78" s="65">
        <v>0</v>
      </c>
      <c r="AB78" s="65"/>
      <c r="AC78" s="204">
        <v>0</v>
      </c>
      <c r="AD78" s="161"/>
      <c r="AE78" s="64"/>
      <c r="AF78" s="65">
        <v>29</v>
      </c>
      <c r="AG78" s="65"/>
      <c r="AH78" s="204">
        <v>1.0699999999999999E-2</v>
      </c>
      <c r="AI78" s="161"/>
      <c r="AJ78" s="64"/>
      <c r="AK78" s="65">
        <v>8</v>
      </c>
      <c r="AL78" s="65"/>
      <c r="AM78" s="204">
        <v>3.0000000000000001E-3</v>
      </c>
      <c r="AN78" s="161"/>
      <c r="AO78" s="234">
        <v>1.37E-2</v>
      </c>
      <c r="AP78" s="227">
        <v>1101</v>
      </c>
      <c r="AQ78" s="227">
        <v>1048</v>
      </c>
      <c r="AR78" s="239">
        <v>0.95199999999999996</v>
      </c>
      <c r="AS78" s="227">
        <v>835</v>
      </c>
      <c r="AT78" s="239">
        <v>0.75800000000000001</v>
      </c>
      <c r="AU78" s="227">
        <v>828</v>
      </c>
      <c r="AV78" s="236">
        <v>0.752</v>
      </c>
      <c r="AW78" s="227">
        <v>495</v>
      </c>
      <c r="AX78" s="227">
        <v>444</v>
      </c>
      <c r="AY78" s="239">
        <v>0.89700000000000002</v>
      </c>
      <c r="AZ78" s="227">
        <v>370</v>
      </c>
      <c r="BA78" s="239">
        <v>0.747</v>
      </c>
      <c r="BB78" s="227">
        <v>364</v>
      </c>
      <c r="BC78" s="236">
        <v>0.73499999999999999</v>
      </c>
    </row>
    <row r="79" spans="1:55" x14ac:dyDescent="0.25">
      <c r="A79" s="230">
        <v>1</v>
      </c>
      <c r="B79" s="215" t="s">
        <v>126</v>
      </c>
      <c r="C79" s="215">
        <v>2208</v>
      </c>
      <c r="D79" s="215" t="s">
        <v>259</v>
      </c>
      <c r="E79" s="215">
        <v>749</v>
      </c>
      <c r="F79" s="215">
        <v>787</v>
      </c>
      <c r="G79" s="215"/>
      <c r="H79" s="224" t="str">
        <f>HYPERLINK("https://map.geo.admin.ch/?zoom=7&amp;E=573900&amp;N=181500&amp;layers=ch.kantone.cadastralwebmap-farbe,ch.swisstopo.amtliches-strassenverzeichnis,ch.bfs.gebaeude_wohnungs_register,KML||https://tinyurl.com/yy7ya4g9/FR/2208_bdg_erw.kml","KML building")</f>
        <v>KML building</v>
      </c>
      <c r="I79" s="158">
        <v>12</v>
      </c>
      <c r="J79" s="247" t="s">
        <v>1128</v>
      </c>
      <c r="K79" s="157">
        <v>1.602136181575434E-2</v>
      </c>
      <c r="L79" s="65">
        <v>0</v>
      </c>
      <c r="M79" s="65"/>
      <c r="N79" s="204">
        <v>0</v>
      </c>
      <c r="O79" s="159"/>
      <c r="P79" s="64"/>
      <c r="Q79" s="65">
        <v>0</v>
      </c>
      <c r="R79" s="65"/>
      <c r="S79" s="204">
        <v>0</v>
      </c>
      <c r="T79" s="159"/>
      <c r="U79" s="64"/>
      <c r="V79" s="65">
        <v>0</v>
      </c>
      <c r="W79" s="65"/>
      <c r="X79" s="204">
        <v>0</v>
      </c>
      <c r="Y79" s="159"/>
      <c r="Z79" s="64"/>
      <c r="AA79" s="65">
        <v>0</v>
      </c>
      <c r="AB79" s="65"/>
      <c r="AC79" s="204">
        <v>0</v>
      </c>
      <c r="AD79" s="161"/>
      <c r="AE79" s="64"/>
      <c r="AF79" s="65">
        <v>6</v>
      </c>
      <c r="AG79" s="65"/>
      <c r="AH79" s="204">
        <v>8.0000000000000002E-3</v>
      </c>
      <c r="AI79" s="161"/>
      <c r="AJ79" s="64"/>
      <c r="AK79" s="65">
        <v>2</v>
      </c>
      <c r="AL79" s="65"/>
      <c r="AM79" s="204">
        <v>2.7000000000000001E-3</v>
      </c>
      <c r="AN79" s="161"/>
      <c r="AO79" s="234">
        <v>1.0700000000000001E-2</v>
      </c>
      <c r="AP79" s="227">
        <v>281</v>
      </c>
      <c r="AQ79" s="227">
        <v>269</v>
      </c>
      <c r="AR79" s="239">
        <v>0.95699999999999996</v>
      </c>
      <c r="AS79" s="227">
        <v>210</v>
      </c>
      <c r="AT79" s="239">
        <v>0.747</v>
      </c>
      <c r="AU79" s="227">
        <v>208</v>
      </c>
      <c r="AV79" s="236">
        <v>0.74</v>
      </c>
      <c r="AW79" s="227">
        <v>107</v>
      </c>
      <c r="AX79" s="227">
        <v>96</v>
      </c>
      <c r="AY79" s="239">
        <v>0.89700000000000002</v>
      </c>
      <c r="AZ79" s="227">
        <v>83</v>
      </c>
      <c r="BA79" s="239">
        <v>0.77600000000000002</v>
      </c>
      <c r="BB79" s="227">
        <v>82</v>
      </c>
      <c r="BC79" s="236">
        <v>0.76600000000000001</v>
      </c>
    </row>
    <row r="80" spans="1:55" x14ac:dyDescent="0.25">
      <c r="A80" s="230">
        <v>1</v>
      </c>
      <c r="B80" s="215" t="s">
        <v>126</v>
      </c>
      <c r="C80" s="215">
        <v>2211</v>
      </c>
      <c r="D80" s="215" t="s">
        <v>260</v>
      </c>
      <c r="E80" s="215">
        <v>1005</v>
      </c>
      <c r="F80" s="215">
        <v>1021</v>
      </c>
      <c r="G80" s="215"/>
      <c r="H80" s="224" t="str">
        <f>HYPERLINK("https://map.geo.admin.ch/?zoom=7&amp;E=571500&amp;N=179700&amp;layers=ch.kantone.cadastralwebmap-farbe,ch.swisstopo.amtliches-strassenverzeichnis,ch.bfs.gebaeude_wohnungs_register,KML||https://tinyurl.com/yy7ya4g9/FR/2211_bdg_erw.kml","KML building")</f>
        <v>KML building</v>
      </c>
      <c r="I80" s="158">
        <v>13</v>
      </c>
      <c r="J80" s="247" t="s">
        <v>1129</v>
      </c>
      <c r="K80" s="157">
        <v>1.2935323383084577E-2</v>
      </c>
      <c r="L80" s="65">
        <v>0</v>
      </c>
      <c r="M80" s="65"/>
      <c r="N80" s="204">
        <v>0</v>
      </c>
      <c r="O80" s="159"/>
      <c r="P80" s="64"/>
      <c r="Q80" s="65">
        <v>0</v>
      </c>
      <c r="R80" s="65"/>
      <c r="S80" s="204">
        <v>0</v>
      </c>
      <c r="T80" s="159"/>
      <c r="U80" s="64"/>
      <c r="V80" s="65">
        <v>0</v>
      </c>
      <c r="W80" s="65"/>
      <c r="X80" s="204">
        <v>0</v>
      </c>
      <c r="Y80" s="159"/>
      <c r="Z80" s="64"/>
      <c r="AA80" s="65">
        <v>0</v>
      </c>
      <c r="AB80" s="65"/>
      <c r="AC80" s="204">
        <v>0</v>
      </c>
      <c r="AD80" s="161"/>
      <c r="AE80" s="64"/>
      <c r="AF80" s="65">
        <v>20</v>
      </c>
      <c r="AG80" s="65"/>
      <c r="AH80" s="204">
        <v>1.9900000000000001E-2</v>
      </c>
      <c r="AI80" s="161"/>
      <c r="AJ80" s="64"/>
      <c r="AK80" s="65">
        <v>10</v>
      </c>
      <c r="AL80" s="65"/>
      <c r="AM80" s="204">
        <v>0.01</v>
      </c>
      <c r="AN80" s="161"/>
      <c r="AO80" s="234">
        <v>2.9900000000000003E-2</v>
      </c>
      <c r="AP80" s="227">
        <v>303</v>
      </c>
      <c r="AQ80" s="227">
        <v>296</v>
      </c>
      <c r="AR80" s="239">
        <v>0.97699999999999998</v>
      </c>
      <c r="AS80" s="227">
        <v>245</v>
      </c>
      <c r="AT80" s="239">
        <v>0.80900000000000005</v>
      </c>
      <c r="AU80" s="227">
        <v>243</v>
      </c>
      <c r="AV80" s="236">
        <v>0.80200000000000005</v>
      </c>
      <c r="AW80" s="227">
        <v>116</v>
      </c>
      <c r="AX80" s="227">
        <v>109</v>
      </c>
      <c r="AY80" s="239">
        <v>0.94</v>
      </c>
      <c r="AZ80" s="227">
        <v>90</v>
      </c>
      <c r="BA80" s="239">
        <v>0.77600000000000002</v>
      </c>
      <c r="BB80" s="227">
        <v>88</v>
      </c>
      <c r="BC80" s="236">
        <v>0.75900000000000001</v>
      </c>
    </row>
    <row r="81" spans="1:55" x14ac:dyDescent="0.25">
      <c r="A81" s="230">
        <v>1</v>
      </c>
      <c r="B81" s="215" t="s">
        <v>126</v>
      </c>
      <c r="C81" s="215">
        <v>2216</v>
      </c>
      <c r="D81" s="215" t="s">
        <v>261</v>
      </c>
      <c r="E81" s="215">
        <v>158</v>
      </c>
      <c r="F81" s="215">
        <v>158</v>
      </c>
      <c r="G81" s="215"/>
      <c r="H81" s="224" t="str">
        <f>HYPERLINK("https://map.geo.admin.ch/?zoom=7&amp;E=580700&amp;N=181800&amp;layers=ch.kantone.cadastralwebmap-farbe,ch.swisstopo.amtliches-strassenverzeichnis,ch.bfs.gebaeude_wohnungs_register,KML||https://tinyurl.com/yy7ya4g9/FR/2216_bdg_erw.kml","KML building")</f>
        <v>KML building</v>
      </c>
      <c r="I81" s="158">
        <v>14</v>
      </c>
      <c r="J81" s="247" t="s">
        <v>1130</v>
      </c>
      <c r="K81" s="157">
        <v>8.8607594936708861E-2</v>
      </c>
      <c r="L81" s="65">
        <v>0</v>
      </c>
      <c r="M81" s="65"/>
      <c r="N81" s="204">
        <v>0</v>
      </c>
      <c r="O81" s="159"/>
      <c r="P81" s="64"/>
      <c r="Q81" s="65">
        <v>0</v>
      </c>
      <c r="R81" s="65"/>
      <c r="S81" s="204">
        <v>0</v>
      </c>
      <c r="T81" s="159"/>
      <c r="U81" s="64"/>
      <c r="V81" s="65">
        <v>0</v>
      </c>
      <c r="W81" s="65"/>
      <c r="X81" s="204">
        <v>0</v>
      </c>
      <c r="Y81" s="159"/>
      <c r="Z81" s="64"/>
      <c r="AA81" s="65">
        <v>0</v>
      </c>
      <c r="AB81" s="65"/>
      <c r="AC81" s="204">
        <v>0</v>
      </c>
      <c r="AD81" s="161"/>
      <c r="AE81" s="64"/>
      <c r="AF81" s="65">
        <v>2</v>
      </c>
      <c r="AG81" s="65"/>
      <c r="AH81" s="204">
        <v>1.2699999999999999E-2</v>
      </c>
      <c r="AI81" s="161"/>
      <c r="AJ81" s="64"/>
      <c r="AK81" s="65">
        <v>2</v>
      </c>
      <c r="AL81" s="65"/>
      <c r="AM81" s="204">
        <v>1.2699999999999999E-2</v>
      </c>
      <c r="AN81" s="161"/>
      <c r="AO81" s="234">
        <v>2.5399999999999999E-2</v>
      </c>
      <c r="AP81" s="227">
        <v>106</v>
      </c>
      <c r="AQ81" s="227">
        <v>103</v>
      </c>
      <c r="AR81" s="239">
        <v>0.97199999999999998</v>
      </c>
      <c r="AS81" s="227">
        <v>98</v>
      </c>
      <c r="AT81" s="239">
        <v>0.92500000000000004</v>
      </c>
      <c r="AU81" s="227">
        <v>98</v>
      </c>
      <c r="AV81" s="236">
        <v>0.92500000000000004</v>
      </c>
      <c r="AW81" s="227">
        <v>77</v>
      </c>
      <c r="AX81" s="227">
        <v>74</v>
      </c>
      <c r="AY81" s="239">
        <v>0.96099999999999997</v>
      </c>
      <c r="AZ81" s="227">
        <v>71</v>
      </c>
      <c r="BA81" s="239">
        <v>0.92200000000000004</v>
      </c>
      <c r="BB81" s="227">
        <v>71</v>
      </c>
      <c r="BC81" s="236">
        <v>0.92200000000000004</v>
      </c>
    </row>
    <row r="82" spans="1:55" x14ac:dyDescent="0.25">
      <c r="A82" s="230">
        <v>1</v>
      </c>
      <c r="B82" s="215" t="s">
        <v>126</v>
      </c>
      <c r="C82" s="215">
        <v>2217</v>
      </c>
      <c r="D82" s="215" t="s">
        <v>262</v>
      </c>
      <c r="E82" s="215">
        <v>445</v>
      </c>
      <c r="F82" s="215">
        <v>451</v>
      </c>
      <c r="G82" s="215"/>
      <c r="H82" s="224" t="str">
        <f>HYPERLINK("https://map.geo.admin.ch/?zoom=7&amp;E=569600&amp;N=185000&amp;layers=ch.kantone.cadastralwebmap-farbe,ch.swisstopo.amtliches-strassenverzeichnis,ch.bfs.gebaeude_wohnungs_register,KML||https://tinyurl.com/yy7ya4g9/FR/2217_bdg_erw.kml","KML building")</f>
        <v>KML building</v>
      </c>
      <c r="I82" s="158">
        <v>9</v>
      </c>
      <c r="J82" s="247" t="s">
        <v>1131</v>
      </c>
      <c r="K82" s="157">
        <v>2.0224719101123594E-2</v>
      </c>
      <c r="L82" s="65">
        <v>0</v>
      </c>
      <c r="M82" s="65"/>
      <c r="N82" s="204">
        <v>0</v>
      </c>
      <c r="O82" s="159"/>
      <c r="P82" s="64"/>
      <c r="Q82" s="65">
        <v>0</v>
      </c>
      <c r="R82" s="65"/>
      <c r="S82" s="204">
        <v>0</v>
      </c>
      <c r="T82" s="159"/>
      <c r="U82" s="64"/>
      <c r="V82" s="65">
        <v>0</v>
      </c>
      <c r="W82" s="65"/>
      <c r="X82" s="204">
        <v>0</v>
      </c>
      <c r="Y82" s="159"/>
      <c r="Z82" s="64"/>
      <c r="AA82" s="65">
        <v>0</v>
      </c>
      <c r="AB82" s="65"/>
      <c r="AC82" s="204">
        <v>0</v>
      </c>
      <c r="AD82" s="161"/>
      <c r="AE82" s="64"/>
      <c r="AF82" s="65">
        <v>5</v>
      </c>
      <c r="AG82" s="65"/>
      <c r="AH82" s="204">
        <v>1.12E-2</v>
      </c>
      <c r="AI82" s="161"/>
      <c r="AJ82" s="64"/>
      <c r="AK82" s="65">
        <v>0</v>
      </c>
      <c r="AL82" s="65"/>
      <c r="AM82" s="204">
        <v>0</v>
      </c>
      <c r="AN82" s="161"/>
      <c r="AO82" s="234">
        <v>1.12E-2</v>
      </c>
      <c r="AP82" s="227">
        <v>194</v>
      </c>
      <c r="AQ82" s="227">
        <v>192</v>
      </c>
      <c r="AR82" s="239">
        <v>0.99</v>
      </c>
      <c r="AS82" s="227">
        <v>152</v>
      </c>
      <c r="AT82" s="239">
        <v>0.78400000000000003</v>
      </c>
      <c r="AU82" s="227">
        <v>152</v>
      </c>
      <c r="AV82" s="236">
        <v>0.78400000000000003</v>
      </c>
      <c r="AW82" s="227">
        <v>87</v>
      </c>
      <c r="AX82" s="227">
        <v>85</v>
      </c>
      <c r="AY82" s="239">
        <v>0.97699999999999998</v>
      </c>
      <c r="AZ82" s="227">
        <v>66</v>
      </c>
      <c r="BA82" s="239">
        <v>0.75900000000000001</v>
      </c>
      <c r="BB82" s="227">
        <v>66</v>
      </c>
      <c r="BC82" s="236">
        <v>0.75900000000000001</v>
      </c>
    </row>
    <row r="83" spans="1:55" x14ac:dyDescent="0.25">
      <c r="A83" s="230">
        <v>1</v>
      </c>
      <c r="B83" s="215" t="s">
        <v>126</v>
      </c>
      <c r="C83" s="215">
        <v>2220</v>
      </c>
      <c r="D83" s="215" t="s">
        <v>263</v>
      </c>
      <c r="E83" s="215">
        <v>2189</v>
      </c>
      <c r="F83" s="215">
        <v>2211</v>
      </c>
      <c r="G83" s="215"/>
      <c r="H83" s="224" t="str">
        <f>HYPERLINK("https://map.geo.admin.ch/?zoom=7&amp;E=580100&amp;N=177800&amp;layers=ch.kantone.cadastralwebmap-farbe,ch.swisstopo.amtliches-strassenverzeichnis,ch.bfs.gebaeude_wohnungs_register,KML||https://tinyurl.com/yy7ya4g9/FR/2220_bdg_erw.kml","KML building")</f>
        <v>KML building</v>
      </c>
      <c r="I83" s="158">
        <v>26</v>
      </c>
      <c r="J83" s="247" t="s">
        <v>1132</v>
      </c>
      <c r="K83" s="157">
        <v>1.187756966651439E-2</v>
      </c>
      <c r="L83" s="65">
        <v>0</v>
      </c>
      <c r="M83" s="65"/>
      <c r="N83" s="204">
        <v>0</v>
      </c>
      <c r="O83" s="159"/>
      <c r="P83" s="64"/>
      <c r="Q83" s="65">
        <v>0</v>
      </c>
      <c r="R83" s="65"/>
      <c r="S83" s="204">
        <v>0</v>
      </c>
      <c r="T83" s="159"/>
      <c r="U83" s="64"/>
      <c r="V83" s="65">
        <v>0</v>
      </c>
      <c r="W83" s="65"/>
      <c r="X83" s="204">
        <v>0</v>
      </c>
      <c r="Y83" s="159"/>
      <c r="Z83" s="64"/>
      <c r="AA83" s="65">
        <v>0</v>
      </c>
      <c r="AB83" s="65"/>
      <c r="AC83" s="204">
        <v>0</v>
      </c>
      <c r="AD83" s="161"/>
      <c r="AE83" s="64"/>
      <c r="AF83" s="65">
        <v>11</v>
      </c>
      <c r="AG83" s="65"/>
      <c r="AH83" s="204">
        <v>5.0000000000000001E-3</v>
      </c>
      <c r="AI83" s="161"/>
      <c r="AJ83" s="64"/>
      <c r="AK83" s="65">
        <v>5</v>
      </c>
      <c r="AL83" s="65"/>
      <c r="AM83" s="204">
        <v>2.3E-3</v>
      </c>
      <c r="AN83" s="161"/>
      <c r="AO83" s="234">
        <v>7.3000000000000001E-3</v>
      </c>
      <c r="AP83" s="227">
        <v>982</v>
      </c>
      <c r="AQ83" s="227">
        <v>963</v>
      </c>
      <c r="AR83" s="239">
        <v>0.98099999999999998</v>
      </c>
      <c r="AS83" s="227">
        <v>653</v>
      </c>
      <c r="AT83" s="239">
        <v>0.66500000000000004</v>
      </c>
      <c r="AU83" s="227">
        <v>652</v>
      </c>
      <c r="AV83" s="236">
        <v>0.66400000000000003</v>
      </c>
      <c r="AW83" s="227">
        <v>426</v>
      </c>
      <c r="AX83" s="227">
        <v>407</v>
      </c>
      <c r="AY83" s="239">
        <v>0.95499999999999996</v>
      </c>
      <c r="AZ83" s="227">
        <v>341</v>
      </c>
      <c r="BA83" s="239">
        <v>0.8</v>
      </c>
      <c r="BB83" s="227">
        <v>340</v>
      </c>
      <c r="BC83" s="236">
        <v>0.79800000000000004</v>
      </c>
    </row>
    <row r="84" spans="1:55" x14ac:dyDescent="0.25">
      <c r="A84" s="230">
        <v>1</v>
      </c>
      <c r="B84" s="215" t="s">
        <v>126</v>
      </c>
      <c r="C84" s="215">
        <v>2226</v>
      </c>
      <c r="D84" s="215" t="s">
        <v>264</v>
      </c>
      <c r="E84" s="215">
        <v>998</v>
      </c>
      <c r="F84" s="215">
        <v>1000</v>
      </c>
      <c r="G84" s="215"/>
      <c r="H84" s="224" t="str">
        <f>HYPERLINK("https://map.geo.admin.ch/?zoom=7&amp;E=577000&amp;N=175100&amp;layers=ch.kantone.cadastralwebmap-farbe,ch.swisstopo.amtliches-strassenverzeichnis,ch.bfs.gebaeude_wohnungs_register,KML||https://tinyurl.com/yy7ya4g9/FR/2226_bdg_erw.kml","KML building")</f>
        <v>KML building</v>
      </c>
      <c r="I84" s="158">
        <v>14</v>
      </c>
      <c r="J84" s="247" t="s">
        <v>1133</v>
      </c>
      <c r="K84" s="157">
        <v>1.4028056112224449E-2</v>
      </c>
      <c r="L84" s="65">
        <v>0</v>
      </c>
      <c r="M84" s="65"/>
      <c r="N84" s="204">
        <v>0</v>
      </c>
      <c r="O84" s="159"/>
      <c r="P84" s="64"/>
      <c r="Q84" s="65">
        <v>0</v>
      </c>
      <c r="R84" s="65"/>
      <c r="S84" s="204">
        <v>0</v>
      </c>
      <c r="T84" s="159"/>
      <c r="U84" s="64"/>
      <c r="V84" s="65">
        <v>0</v>
      </c>
      <c r="W84" s="65"/>
      <c r="X84" s="204">
        <v>0</v>
      </c>
      <c r="Y84" s="159"/>
      <c r="Z84" s="64"/>
      <c r="AA84" s="65">
        <v>0</v>
      </c>
      <c r="AB84" s="65"/>
      <c r="AC84" s="204">
        <v>0</v>
      </c>
      <c r="AD84" s="161"/>
      <c r="AE84" s="64"/>
      <c r="AF84" s="65">
        <v>16</v>
      </c>
      <c r="AG84" s="65"/>
      <c r="AH84" s="204">
        <v>1.6E-2</v>
      </c>
      <c r="AI84" s="161"/>
      <c r="AJ84" s="64"/>
      <c r="AK84" s="65">
        <v>3</v>
      </c>
      <c r="AL84" s="65"/>
      <c r="AM84" s="204">
        <v>3.0000000000000001E-3</v>
      </c>
      <c r="AN84" s="161"/>
      <c r="AO84" s="234">
        <v>1.9E-2</v>
      </c>
      <c r="AP84" s="227">
        <v>450</v>
      </c>
      <c r="AQ84" s="227">
        <v>445</v>
      </c>
      <c r="AR84" s="239">
        <v>0.98899999999999999</v>
      </c>
      <c r="AS84" s="227">
        <v>380</v>
      </c>
      <c r="AT84" s="239">
        <v>0.84399999999999997</v>
      </c>
      <c r="AU84" s="227">
        <v>379</v>
      </c>
      <c r="AV84" s="236">
        <v>0.84199999999999997</v>
      </c>
      <c r="AW84" s="227">
        <v>212</v>
      </c>
      <c r="AX84" s="227">
        <v>207</v>
      </c>
      <c r="AY84" s="239">
        <v>0.97599999999999998</v>
      </c>
      <c r="AZ84" s="227">
        <v>180</v>
      </c>
      <c r="BA84" s="239">
        <v>0.84899999999999998</v>
      </c>
      <c r="BB84" s="227">
        <v>179</v>
      </c>
      <c r="BC84" s="236">
        <v>0.84399999999999997</v>
      </c>
    </row>
    <row r="85" spans="1:55" x14ac:dyDescent="0.25">
      <c r="A85" s="230">
        <v>1</v>
      </c>
      <c r="B85" s="215" t="s">
        <v>126</v>
      </c>
      <c r="C85" s="215">
        <v>2228</v>
      </c>
      <c r="D85" s="215" t="s">
        <v>265</v>
      </c>
      <c r="E85" s="215">
        <v>2386</v>
      </c>
      <c r="F85" s="215">
        <v>2446</v>
      </c>
      <c r="G85" s="215"/>
      <c r="H85" s="224" t="str">
        <f>HYPERLINK("https://map.geo.admin.ch/?zoom=7&amp;E=577000&amp;N=182200&amp;layers=ch.kantone.cadastralwebmap-farbe,ch.swisstopo.amtliches-strassenverzeichnis,ch.bfs.gebaeude_wohnungs_register,KML||https://tinyurl.com/yy7ya4g9/FR/2228_bdg_erw.kml","KML building")</f>
        <v>KML building</v>
      </c>
      <c r="I85" s="158">
        <v>22</v>
      </c>
      <c r="J85" s="247" t="s">
        <v>1134</v>
      </c>
      <c r="K85" s="157">
        <v>9.2204526404023462E-3</v>
      </c>
      <c r="L85" s="65">
        <v>0</v>
      </c>
      <c r="M85" s="65"/>
      <c r="N85" s="204">
        <v>0</v>
      </c>
      <c r="O85" s="159"/>
      <c r="P85" s="64"/>
      <c r="Q85" s="65">
        <v>0</v>
      </c>
      <c r="R85" s="65"/>
      <c r="S85" s="204">
        <v>0</v>
      </c>
      <c r="T85" s="159"/>
      <c r="U85" s="64"/>
      <c r="V85" s="65">
        <v>0</v>
      </c>
      <c r="W85" s="65"/>
      <c r="X85" s="204">
        <v>0</v>
      </c>
      <c r="Y85" s="159"/>
      <c r="Z85" s="64"/>
      <c r="AA85" s="65">
        <v>0</v>
      </c>
      <c r="AB85" s="65"/>
      <c r="AC85" s="204">
        <v>0</v>
      </c>
      <c r="AD85" s="161"/>
      <c r="AE85" s="64"/>
      <c r="AF85" s="65">
        <v>27</v>
      </c>
      <c r="AG85" s="65"/>
      <c r="AH85" s="204">
        <v>1.1299999999999999E-2</v>
      </c>
      <c r="AI85" s="161"/>
      <c r="AJ85" s="64"/>
      <c r="AK85" s="65">
        <v>18</v>
      </c>
      <c r="AL85" s="65"/>
      <c r="AM85" s="204">
        <v>7.4999999999999997E-3</v>
      </c>
      <c r="AN85" s="161"/>
      <c r="AO85" s="234">
        <v>1.8799999999999997E-2</v>
      </c>
      <c r="AP85" s="227">
        <v>755</v>
      </c>
      <c r="AQ85" s="227">
        <v>368</v>
      </c>
      <c r="AR85" s="239">
        <v>0.48699999999999999</v>
      </c>
      <c r="AS85" s="227">
        <v>252</v>
      </c>
      <c r="AT85" s="239">
        <v>0.33400000000000002</v>
      </c>
      <c r="AU85" s="227">
        <v>243</v>
      </c>
      <c r="AV85" s="236">
        <v>0.32200000000000001</v>
      </c>
      <c r="AW85" s="227">
        <v>365</v>
      </c>
      <c r="AX85" s="227">
        <v>126</v>
      </c>
      <c r="AY85" s="239">
        <v>0.34499999999999997</v>
      </c>
      <c r="AZ85" s="227">
        <v>106</v>
      </c>
      <c r="BA85" s="239">
        <v>0.28999999999999998</v>
      </c>
      <c r="BB85" s="227">
        <v>98</v>
      </c>
      <c r="BC85" s="236">
        <v>0.26800000000000002</v>
      </c>
    </row>
    <row r="86" spans="1:55" x14ac:dyDescent="0.25">
      <c r="A86" s="230">
        <v>1</v>
      </c>
      <c r="B86" s="215" t="s">
        <v>126</v>
      </c>
      <c r="C86" s="215">
        <v>2230</v>
      </c>
      <c r="D86" s="215" t="s">
        <v>266</v>
      </c>
      <c r="E86" s="215">
        <v>69</v>
      </c>
      <c r="F86" s="215">
        <v>69</v>
      </c>
      <c r="G86" s="215"/>
      <c r="H86" s="224" t="str">
        <f>HYPERLINK("https://map.geo.admin.ch/?zoom=7&amp;E=579800&amp;N=178900&amp;layers=ch.kantone.cadastralwebmap-farbe,ch.swisstopo.amtliches-strassenverzeichnis,ch.bfs.gebaeude_wohnungs_register,KML||https://tinyurl.com/yy7ya4g9/FR/2230_bdg_erw.kml","KML building")</f>
        <v>KML building</v>
      </c>
      <c r="I86" s="158">
        <v>0</v>
      </c>
      <c r="J86" s="247" t="s">
        <v>1135</v>
      </c>
      <c r="K86" s="157">
        <v>0</v>
      </c>
      <c r="L86" s="65">
        <v>0</v>
      </c>
      <c r="M86" s="65"/>
      <c r="N86" s="204">
        <v>0</v>
      </c>
      <c r="O86" s="159"/>
      <c r="P86" s="64"/>
      <c r="Q86" s="65">
        <v>0</v>
      </c>
      <c r="R86" s="65"/>
      <c r="S86" s="204">
        <v>0</v>
      </c>
      <c r="T86" s="159"/>
      <c r="U86" s="64"/>
      <c r="V86" s="65">
        <v>0</v>
      </c>
      <c r="W86" s="65"/>
      <c r="X86" s="204">
        <v>0</v>
      </c>
      <c r="Y86" s="159"/>
      <c r="Z86" s="64"/>
      <c r="AA86" s="65">
        <v>0</v>
      </c>
      <c r="AB86" s="65"/>
      <c r="AC86" s="204">
        <v>0</v>
      </c>
      <c r="AD86" s="161"/>
      <c r="AE86" s="64"/>
      <c r="AF86" s="65">
        <v>0</v>
      </c>
      <c r="AG86" s="65"/>
      <c r="AH86" s="204">
        <v>0</v>
      </c>
      <c r="AI86" s="161"/>
      <c r="AJ86" s="64"/>
      <c r="AK86" s="65">
        <v>0</v>
      </c>
      <c r="AL86" s="65"/>
      <c r="AM86" s="204">
        <v>0</v>
      </c>
      <c r="AN86" s="161"/>
      <c r="AO86" s="234">
        <v>0</v>
      </c>
      <c r="AP86" s="227">
        <v>46</v>
      </c>
      <c r="AQ86" s="227">
        <v>45</v>
      </c>
      <c r="AR86" s="239">
        <v>0.97799999999999998</v>
      </c>
      <c r="AS86" s="227">
        <v>42</v>
      </c>
      <c r="AT86" s="239">
        <v>0.91300000000000003</v>
      </c>
      <c r="AU86" s="227">
        <v>42</v>
      </c>
      <c r="AV86" s="236">
        <v>0.91300000000000003</v>
      </c>
      <c r="AW86" s="227">
        <v>28</v>
      </c>
      <c r="AX86" s="227">
        <v>27</v>
      </c>
      <c r="AY86" s="239">
        <v>0.96399999999999997</v>
      </c>
      <c r="AZ86" s="227">
        <v>25</v>
      </c>
      <c r="BA86" s="239">
        <v>0.89300000000000002</v>
      </c>
      <c r="BB86" s="227">
        <v>25</v>
      </c>
      <c r="BC86" s="236">
        <v>0.89300000000000002</v>
      </c>
    </row>
    <row r="87" spans="1:55" x14ac:dyDescent="0.25">
      <c r="A87" s="230">
        <v>1</v>
      </c>
      <c r="B87" s="215" t="s">
        <v>126</v>
      </c>
      <c r="C87" s="215">
        <v>2233</v>
      </c>
      <c r="D87" s="215" t="s">
        <v>267</v>
      </c>
      <c r="E87" s="215">
        <v>1315</v>
      </c>
      <c r="F87" s="215">
        <v>1321</v>
      </c>
      <c r="G87" s="215"/>
      <c r="H87" s="224" t="str">
        <f>HYPERLINK("https://map.geo.admin.ch/?zoom=7&amp;E=573800&amp;N=178900&amp;layers=ch.kantone.cadastralwebmap-farbe,ch.swisstopo.amtliches-strassenverzeichnis,ch.bfs.gebaeude_wohnungs_register,KML||https://tinyurl.com/yy7ya4g9/FR/2233_bdg_erw.kml","KML building")</f>
        <v>KML building</v>
      </c>
      <c r="I87" s="158">
        <v>13</v>
      </c>
      <c r="J87" s="247" t="s">
        <v>1136</v>
      </c>
      <c r="K87" s="157">
        <v>9.8859315589353604E-3</v>
      </c>
      <c r="L87" s="65">
        <v>0</v>
      </c>
      <c r="M87" s="65"/>
      <c r="N87" s="204">
        <v>0</v>
      </c>
      <c r="O87" s="159"/>
      <c r="P87" s="64"/>
      <c r="Q87" s="65">
        <v>0</v>
      </c>
      <c r="R87" s="65"/>
      <c r="S87" s="204">
        <v>0</v>
      </c>
      <c r="T87" s="159"/>
      <c r="U87" s="64"/>
      <c r="V87" s="65">
        <v>0</v>
      </c>
      <c r="W87" s="65"/>
      <c r="X87" s="204">
        <v>0</v>
      </c>
      <c r="Y87" s="159"/>
      <c r="Z87" s="64"/>
      <c r="AA87" s="65">
        <v>0</v>
      </c>
      <c r="AB87" s="65"/>
      <c r="AC87" s="204">
        <v>0</v>
      </c>
      <c r="AD87" s="161"/>
      <c r="AE87" s="64"/>
      <c r="AF87" s="65">
        <v>7</v>
      </c>
      <c r="AG87" s="65"/>
      <c r="AH87" s="204">
        <v>5.3E-3</v>
      </c>
      <c r="AI87" s="161"/>
      <c r="AJ87" s="64"/>
      <c r="AK87" s="65">
        <v>45</v>
      </c>
      <c r="AL87" s="65"/>
      <c r="AM87" s="204">
        <v>3.4200000000000001E-2</v>
      </c>
      <c r="AN87" s="161"/>
      <c r="AO87" s="234">
        <v>3.95E-2</v>
      </c>
      <c r="AP87" s="227">
        <v>641</v>
      </c>
      <c r="AQ87" s="227">
        <v>622</v>
      </c>
      <c r="AR87" s="239">
        <v>0.97</v>
      </c>
      <c r="AS87" s="227">
        <v>476</v>
      </c>
      <c r="AT87" s="239">
        <v>0.74299999999999999</v>
      </c>
      <c r="AU87" s="227">
        <v>474</v>
      </c>
      <c r="AV87" s="236">
        <v>0.73899999999999999</v>
      </c>
      <c r="AW87" s="227">
        <v>311</v>
      </c>
      <c r="AX87" s="227">
        <v>296</v>
      </c>
      <c r="AY87" s="239">
        <v>0.95199999999999996</v>
      </c>
      <c r="AZ87" s="227">
        <v>238</v>
      </c>
      <c r="BA87" s="239">
        <v>0.76500000000000001</v>
      </c>
      <c r="BB87" s="227">
        <v>237</v>
      </c>
      <c r="BC87" s="236">
        <v>0.76200000000000001</v>
      </c>
    </row>
    <row r="88" spans="1:55" x14ac:dyDescent="0.25">
      <c r="A88" s="230">
        <v>1</v>
      </c>
      <c r="B88" s="215" t="s">
        <v>126</v>
      </c>
      <c r="C88" s="215">
        <v>2234</v>
      </c>
      <c r="D88" s="215" t="s">
        <v>268</v>
      </c>
      <c r="E88" s="215">
        <v>1096</v>
      </c>
      <c r="F88" s="215">
        <v>1108</v>
      </c>
      <c r="G88" s="215"/>
      <c r="H88" s="224" t="str">
        <f>HYPERLINK("https://map.geo.admin.ch/?zoom=7&amp;E=566800&amp;N=178700&amp;layers=ch.kantone.cadastralwebmap-farbe,ch.swisstopo.amtliches-strassenverzeichnis,ch.bfs.gebaeude_wohnungs_register,KML||https://tinyurl.com/yy7ya4g9/FR/2234_bdg_erw.kml","KML building")</f>
        <v>KML building</v>
      </c>
      <c r="I88" s="158">
        <v>9</v>
      </c>
      <c r="J88" s="247" t="s">
        <v>1137</v>
      </c>
      <c r="K88" s="157">
        <v>8.2116788321167887E-3</v>
      </c>
      <c r="L88" s="65">
        <v>0</v>
      </c>
      <c r="M88" s="65"/>
      <c r="N88" s="204">
        <v>0</v>
      </c>
      <c r="O88" s="159"/>
      <c r="P88" s="64"/>
      <c r="Q88" s="65">
        <v>0</v>
      </c>
      <c r="R88" s="65"/>
      <c r="S88" s="204">
        <v>0</v>
      </c>
      <c r="T88" s="159"/>
      <c r="U88" s="64"/>
      <c r="V88" s="65">
        <v>0</v>
      </c>
      <c r="W88" s="65"/>
      <c r="X88" s="204">
        <v>0</v>
      </c>
      <c r="Y88" s="159"/>
      <c r="Z88" s="64"/>
      <c r="AA88" s="65">
        <v>0</v>
      </c>
      <c r="AB88" s="65"/>
      <c r="AC88" s="204">
        <v>0</v>
      </c>
      <c r="AD88" s="161"/>
      <c r="AE88" s="64"/>
      <c r="AF88" s="65">
        <v>7</v>
      </c>
      <c r="AG88" s="65"/>
      <c r="AH88" s="204">
        <v>6.4000000000000003E-3</v>
      </c>
      <c r="AI88" s="161"/>
      <c r="AJ88" s="64"/>
      <c r="AK88" s="65">
        <v>2</v>
      </c>
      <c r="AL88" s="65"/>
      <c r="AM88" s="204">
        <v>1.8E-3</v>
      </c>
      <c r="AN88" s="161"/>
      <c r="AO88" s="234">
        <v>8.2000000000000007E-3</v>
      </c>
      <c r="AP88" s="227">
        <v>441</v>
      </c>
      <c r="AQ88" s="227">
        <v>435</v>
      </c>
      <c r="AR88" s="239">
        <v>0.98599999999999999</v>
      </c>
      <c r="AS88" s="227">
        <v>334</v>
      </c>
      <c r="AT88" s="239">
        <v>0.75700000000000001</v>
      </c>
      <c r="AU88" s="227">
        <v>333</v>
      </c>
      <c r="AV88" s="236">
        <v>0.755</v>
      </c>
      <c r="AW88" s="227">
        <v>209</v>
      </c>
      <c r="AX88" s="227">
        <v>203</v>
      </c>
      <c r="AY88" s="239">
        <v>0.97099999999999997</v>
      </c>
      <c r="AZ88" s="227">
        <v>171</v>
      </c>
      <c r="BA88" s="239">
        <v>0.81799999999999995</v>
      </c>
      <c r="BB88" s="227">
        <v>170</v>
      </c>
      <c r="BC88" s="236">
        <v>0.81299999999999994</v>
      </c>
    </row>
    <row r="89" spans="1:55" x14ac:dyDescent="0.25">
      <c r="A89" s="230">
        <v>1</v>
      </c>
      <c r="B89" s="215" t="s">
        <v>126</v>
      </c>
      <c r="C89" s="223">
        <v>2235</v>
      </c>
      <c r="D89" s="215" t="s">
        <v>269</v>
      </c>
      <c r="E89" s="215">
        <v>709</v>
      </c>
      <c r="F89" s="215">
        <v>715</v>
      </c>
      <c r="G89" s="215"/>
      <c r="H89" s="224" t="str">
        <f>HYPERLINK("https://map.geo.admin.ch/?zoom=7&amp;E=576800&amp;N=187000&amp;layers=ch.kantone.cadastralwebmap-farbe,ch.swisstopo.amtliches-strassenverzeichnis,ch.bfs.gebaeude_wohnungs_register,KML||https://tinyurl.com/yy7ya4g9/FR/2235_bdg_erw.kml","KML building")</f>
        <v>KML building</v>
      </c>
      <c r="I89" s="158">
        <v>12</v>
      </c>
      <c r="J89" s="247" t="s">
        <v>1138</v>
      </c>
      <c r="K89" s="157">
        <v>1.6925246826516221E-2</v>
      </c>
      <c r="L89" s="65">
        <v>0</v>
      </c>
      <c r="M89" s="65"/>
      <c r="N89" s="204">
        <v>0</v>
      </c>
      <c r="O89" s="159"/>
      <c r="P89" s="64"/>
      <c r="Q89" s="65">
        <v>0</v>
      </c>
      <c r="R89" s="65"/>
      <c r="S89" s="204">
        <v>0</v>
      </c>
      <c r="T89" s="159"/>
      <c r="U89" s="64"/>
      <c r="V89" s="65">
        <v>0</v>
      </c>
      <c r="W89" s="65"/>
      <c r="X89" s="204">
        <v>0</v>
      </c>
      <c r="Y89" s="159"/>
      <c r="Z89" s="64"/>
      <c r="AA89" s="65">
        <v>0</v>
      </c>
      <c r="AB89" s="65"/>
      <c r="AC89" s="204">
        <v>0</v>
      </c>
      <c r="AD89" s="161"/>
      <c r="AE89" s="64"/>
      <c r="AF89" s="65">
        <v>20</v>
      </c>
      <c r="AG89" s="65"/>
      <c r="AH89" s="204">
        <v>2.8199999999999999E-2</v>
      </c>
      <c r="AI89" s="161"/>
      <c r="AJ89" s="64"/>
      <c r="AK89" s="65">
        <v>12</v>
      </c>
      <c r="AL89" s="65"/>
      <c r="AM89" s="204">
        <v>1.6899999999999998E-2</v>
      </c>
      <c r="AN89" s="161"/>
      <c r="AO89" s="234">
        <v>4.5100000000000001E-2</v>
      </c>
      <c r="AP89" s="227">
        <v>306</v>
      </c>
      <c r="AQ89" s="227">
        <v>296</v>
      </c>
      <c r="AR89" s="239">
        <v>0.96699999999999997</v>
      </c>
      <c r="AS89" s="227">
        <v>218</v>
      </c>
      <c r="AT89" s="239">
        <v>0.71199999999999997</v>
      </c>
      <c r="AU89" s="227">
        <v>218</v>
      </c>
      <c r="AV89" s="236">
        <v>0.71199999999999997</v>
      </c>
      <c r="AW89" s="227">
        <v>155</v>
      </c>
      <c r="AX89" s="227">
        <v>146</v>
      </c>
      <c r="AY89" s="239">
        <v>0.94199999999999995</v>
      </c>
      <c r="AZ89" s="227">
        <v>128</v>
      </c>
      <c r="BA89" s="239">
        <v>0.82599999999999996</v>
      </c>
      <c r="BB89" s="227">
        <v>128</v>
      </c>
      <c r="BC89" s="236">
        <v>0.82599999999999996</v>
      </c>
    </row>
    <row r="90" spans="1:55" x14ac:dyDescent="0.25">
      <c r="A90" s="230">
        <v>1</v>
      </c>
      <c r="B90" s="215" t="s">
        <v>126</v>
      </c>
      <c r="C90" s="215">
        <v>2236</v>
      </c>
      <c r="D90" s="215" t="s">
        <v>270</v>
      </c>
      <c r="E90" s="215">
        <v>4174</v>
      </c>
      <c r="F90" s="215">
        <v>4215</v>
      </c>
      <c r="G90" s="215"/>
      <c r="H90" s="224" t="str">
        <f>HYPERLINK("https://map.geo.admin.ch/?zoom=7&amp;E=571500&amp;N=174500&amp;layers=ch.kantone.cadastralwebmap-farbe,ch.swisstopo.amtliches-strassenverzeichnis,ch.bfs.gebaeude_wohnungs_register,KML||https://tinyurl.com/yy7ya4g9/FR/2236_bdg_erw.kml","KML building")</f>
        <v>KML building</v>
      </c>
      <c r="I90" s="158">
        <v>52</v>
      </c>
      <c r="J90" s="247" t="s">
        <v>1139</v>
      </c>
      <c r="K90" s="157">
        <v>1.2458073790129372E-2</v>
      </c>
      <c r="L90" s="65">
        <v>0</v>
      </c>
      <c r="M90" s="65"/>
      <c r="N90" s="204">
        <v>0</v>
      </c>
      <c r="O90" s="159"/>
      <c r="P90" s="64"/>
      <c r="Q90" s="65">
        <v>0</v>
      </c>
      <c r="R90" s="65"/>
      <c r="S90" s="204">
        <v>0</v>
      </c>
      <c r="T90" s="159"/>
      <c r="U90" s="64"/>
      <c r="V90" s="65">
        <v>0</v>
      </c>
      <c r="W90" s="65"/>
      <c r="X90" s="204">
        <v>0</v>
      </c>
      <c r="Y90" s="159"/>
      <c r="Z90" s="64"/>
      <c r="AA90" s="65">
        <v>0</v>
      </c>
      <c r="AB90" s="65"/>
      <c r="AC90" s="204">
        <v>0</v>
      </c>
      <c r="AD90" s="161"/>
      <c r="AE90" s="64"/>
      <c r="AF90" s="65">
        <v>40</v>
      </c>
      <c r="AG90" s="65"/>
      <c r="AH90" s="204">
        <v>9.5999999999999992E-3</v>
      </c>
      <c r="AI90" s="161"/>
      <c r="AJ90" s="64"/>
      <c r="AK90" s="65">
        <v>19</v>
      </c>
      <c r="AL90" s="65"/>
      <c r="AM90" s="204">
        <v>4.5999999999999999E-3</v>
      </c>
      <c r="AN90" s="161"/>
      <c r="AO90" s="234">
        <v>1.4199999999999999E-2</v>
      </c>
      <c r="AP90" s="227">
        <v>1849</v>
      </c>
      <c r="AQ90" s="227">
        <v>1816</v>
      </c>
      <c r="AR90" s="239">
        <v>0.98199999999999998</v>
      </c>
      <c r="AS90" s="227">
        <v>1396</v>
      </c>
      <c r="AT90" s="239">
        <v>0.755</v>
      </c>
      <c r="AU90" s="227">
        <v>1388</v>
      </c>
      <c r="AV90" s="236">
        <v>0.751</v>
      </c>
      <c r="AW90" s="227">
        <v>754</v>
      </c>
      <c r="AX90" s="227">
        <v>724</v>
      </c>
      <c r="AY90" s="239">
        <v>0.96</v>
      </c>
      <c r="AZ90" s="227">
        <v>605</v>
      </c>
      <c r="BA90" s="239">
        <v>0.80200000000000005</v>
      </c>
      <c r="BB90" s="227">
        <v>598</v>
      </c>
      <c r="BC90" s="236">
        <v>0.79300000000000004</v>
      </c>
    </row>
    <row r="91" spans="1:55" x14ac:dyDescent="0.25">
      <c r="A91" s="230">
        <v>1</v>
      </c>
      <c r="B91" s="215" t="s">
        <v>126</v>
      </c>
      <c r="C91" s="215">
        <v>2237</v>
      </c>
      <c r="D91" s="215" t="s">
        <v>271</v>
      </c>
      <c r="E91" s="215">
        <v>1386</v>
      </c>
      <c r="F91" s="215">
        <v>1405</v>
      </c>
      <c r="G91" s="215"/>
      <c r="H91" s="224" t="str">
        <f>HYPERLINK("https://map.geo.admin.ch/?zoom=7&amp;E=567700&amp;N=181700&amp;layers=ch.kantone.cadastralwebmap-farbe,ch.swisstopo.amtliches-strassenverzeichnis,ch.bfs.gebaeude_wohnungs_register,KML||https://tinyurl.com/yy7ya4g9/FR/2237_bdg_erw.kml","KML building")</f>
        <v>KML building</v>
      </c>
      <c r="I91" s="158">
        <v>5</v>
      </c>
      <c r="J91" s="247" t="s">
        <v>1140</v>
      </c>
      <c r="K91" s="157">
        <v>3.6075036075036075E-3</v>
      </c>
      <c r="L91" s="65">
        <v>0</v>
      </c>
      <c r="M91" s="65"/>
      <c r="N91" s="204">
        <v>0</v>
      </c>
      <c r="O91" s="159"/>
      <c r="P91" s="64"/>
      <c r="Q91" s="65">
        <v>0</v>
      </c>
      <c r="R91" s="65"/>
      <c r="S91" s="204">
        <v>0</v>
      </c>
      <c r="T91" s="159"/>
      <c r="U91" s="64"/>
      <c r="V91" s="65">
        <v>0</v>
      </c>
      <c r="W91" s="65"/>
      <c r="X91" s="204">
        <v>0</v>
      </c>
      <c r="Y91" s="159"/>
      <c r="Z91" s="64"/>
      <c r="AA91" s="65">
        <v>0</v>
      </c>
      <c r="AB91" s="65"/>
      <c r="AC91" s="204">
        <v>0</v>
      </c>
      <c r="AD91" s="161"/>
      <c r="AE91" s="64"/>
      <c r="AF91" s="65">
        <v>9</v>
      </c>
      <c r="AG91" s="65"/>
      <c r="AH91" s="204">
        <v>6.4999999999999997E-3</v>
      </c>
      <c r="AI91" s="161"/>
      <c r="AJ91" s="64"/>
      <c r="AK91" s="65">
        <v>4</v>
      </c>
      <c r="AL91" s="65"/>
      <c r="AM91" s="204">
        <v>2.8999999999999998E-3</v>
      </c>
      <c r="AN91" s="161"/>
      <c r="AO91" s="234">
        <v>9.3999999999999986E-3</v>
      </c>
      <c r="AP91" s="227">
        <v>605</v>
      </c>
      <c r="AQ91" s="227">
        <v>596</v>
      </c>
      <c r="AR91" s="239">
        <v>0.98499999999999999</v>
      </c>
      <c r="AS91" s="227">
        <v>446</v>
      </c>
      <c r="AT91" s="239">
        <v>0.73699999999999999</v>
      </c>
      <c r="AU91" s="227">
        <v>443</v>
      </c>
      <c r="AV91" s="236">
        <v>0.73199999999999998</v>
      </c>
      <c r="AW91" s="227">
        <v>291</v>
      </c>
      <c r="AX91" s="227">
        <v>282</v>
      </c>
      <c r="AY91" s="239">
        <v>0.96899999999999997</v>
      </c>
      <c r="AZ91" s="227">
        <v>229</v>
      </c>
      <c r="BA91" s="239">
        <v>0.78700000000000003</v>
      </c>
      <c r="BB91" s="227">
        <v>226</v>
      </c>
      <c r="BC91" s="236">
        <v>0.77700000000000002</v>
      </c>
    </row>
    <row r="92" spans="1:55" x14ac:dyDescent="0.25">
      <c r="A92" s="230">
        <v>1</v>
      </c>
      <c r="B92" s="215" t="s">
        <v>126</v>
      </c>
      <c r="C92" s="215">
        <v>2238</v>
      </c>
      <c r="D92" s="215" t="s">
        <v>333</v>
      </c>
      <c r="E92" s="215">
        <v>1410</v>
      </c>
      <c r="F92" s="215">
        <v>1426</v>
      </c>
      <c r="G92" s="215"/>
      <c r="H92" s="224" t="str">
        <f>HYPERLINK("https://map.geo.admin.ch/?zoom=7&amp;E=577600&amp;N=178200&amp;layers=ch.kantone.cadastralwebmap-farbe,ch.swisstopo.amtliches-strassenverzeichnis,ch.bfs.gebaeude_wohnungs_register,KML||https://tinyurl.com/yy7ya4g9/FR/2238_bdg_erw.kml","KML building")</f>
        <v>KML building</v>
      </c>
      <c r="I92" s="158">
        <v>16</v>
      </c>
      <c r="J92" s="247" t="s">
        <v>1141</v>
      </c>
      <c r="K92" s="157">
        <v>1.1347517730496455E-2</v>
      </c>
      <c r="L92" s="65">
        <v>0</v>
      </c>
      <c r="M92" s="65"/>
      <c r="N92" s="204">
        <v>0</v>
      </c>
      <c r="O92" s="159"/>
      <c r="P92" s="64"/>
      <c r="Q92" s="65">
        <v>0</v>
      </c>
      <c r="R92" s="65"/>
      <c r="S92" s="204">
        <v>0</v>
      </c>
      <c r="T92" s="159"/>
      <c r="U92" s="64"/>
      <c r="V92" s="65">
        <v>0</v>
      </c>
      <c r="W92" s="65"/>
      <c r="X92" s="204">
        <v>0</v>
      </c>
      <c r="Y92" s="159"/>
      <c r="Z92" s="64"/>
      <c r="AA92" s="65">
        <v>0</v>
      </c>
      <c r="AB92" s="65"/>
      <c r="AC92" s="204">
        <v>0</v>
      </c>
      <c r="AD92" s="161"/>
      <c r="AE92" s="64"/>
      <c r="AF92" s="65">
        <v>16</v>
      </c>
      <c r="AG92" s="65"/>
      <c r="AH92" s="204">
        <v>1.1299999999999999E-2</v>
      </c>
      <c r="AI92" s="161"/>
      <c r="AJ92" s="64"/>
      <c r="AK92" s="65">
        <v>2</v>
      </c>
      <c r="AL92" s="65"/>
      <c r="AM92" s="204">
        <v>1.4E-3</v>
      </c>
      <c r="AN92" s="161"/>
      <c r="AO92" s="234">
        <v>1.2699999999999999E-2</v>
      </c>
      <c r="AP92" s="227">
        <v>627</v>
      </c>
      <c r="AQ92" s="227">
        <v>617</v>
      </c>
      <c r="AR92" s="239">
        <v>0.98399999999999999</v>
      </c>
      <c r="AS92" s="227">
        <v>452</v>
      </c>
      <c r="AT92" s="239">
        <v>0.72099999999999997</v>
      </c>
      <c r="AU92" s="227">
        <v>450</v>
      </c>
      <c r="AV92" s="236">
        <v>0.71799999999999997</v>
      </c>
      <c r="AW92" s="227">
        <v>258</v>
      </c>
      <c r="AX92" s="227">
        <v>250</v>
      </c>
      <c r="AY92" s="239">
        <v>0.96899999999999997</v>
      </c>
      <c r="AZ92" s="227">
        <v>223</v>
      </c>
      <c r="BA92" s="239">
        <v>0.86399999999999999</v>
      </c>
      <c r="BB92" s="227">
        <v>222</v>
      </c>
      <c r="BC92" s="236">
        <v>0.86</v>
      </c>
    </row>
    <row r="93" spans="1:55" x14ac:dyDescent="0.25">
      <c r="A93" s="230">
        <v>1</v>
      </c>
      <c r="B93" s="215" t="s">
        <v>126</v>
      </c>
      <c r="C93" s="215">
        <v>2250</v>
      </c>
      <c r="D93" s="215" t="s">
        <v>272</v>
      </c>
      <c r="E93" s="215">
        <v>625</v>
      </c>
      <c r="F93" s="215">
        <v>630</v>
      </c>
      <c r="G93" s="215"/>
      <c r="H93" s="224" t="str">
        <f>HYPERLINK("https://map.geo.admin.ch/?zoom=7&amp;E=575100&amp;N=195000&amp;layers=ch.kantone.cadastralwebmap-farbe,ch.swisstopo.amtliches-strassenverzeichnis,ch.bfs.gebaeude_wohnungs_register,KML||https://tinyurl.com/yy7ya4g9/FR/2250_bdg_erw.kml","KML building")</f>
        <v>KML building</v>
      </c>
      <c r="I93" s="158">
        <v>15</v>
      </c>
      <c r="J93" s="247" t="s">
        <v>1142</v>
      </c>
      <c r="K93" s="157">
        <v>2.4E-2</v>
      </c>
      <c r="L93" s="65">
        <v>0</v>
      </c>
      <c r="M93" s="65"/>
      <c r="N93" s="204">
        <v>0</v>
      </c>
      <c r="O93" s="159"/>
      <c r="P93" s="64"/>
      <c r="Q93" s="65">
        <v>0</v>
      </c>
      <c r="R93" s="65"/>
      <c r="S93" s="204">
        <v>0</v>
      </c>
      <c r="T93" s="159"/>
      <c r="U93" s="64"/>
      <c r="V93" s="65">
        <v>0</v>
      </c>
      <c r="W93" s="65"/>
      <c r="X93" s="204">
        <v>0</v>
      </c>
      <c r="Y93" s="159"/>
      <c r="Z93" s="64"/>
      <c r="AA93" s="65">
        <v>0</v>
      </c>
      <c r="AB93" s="65"/>
      <c r="AC93" s="204">
        <v>0</v>
      </c>
      <c r="AD93" s="161"/>
      <c r="AE93" s="64"/>
      <c r="AF93" s="65">
        <v>2</v>
      </c>
      <c r="AG93" s="65"/>
      <c r="AH93" s="204">
        <v>3.2000000000000002E-3</v>
      </c>
      <c r="AI93" s="161"/>
      <c r="AJ93" s="64"/>
      <c r="AK93" s="65">
        <v>4</v>
      </c>
      <c r="AL93" s="65"/>
      <c r="AM93" s="204">
        <v>6.4000000000000003E-3</v>
      </c>
      <c r="AN93" s="161"/>
      <c r="AO93" s="234">
        <v>9.6000000000000009E-3</v>
      </c>
      <c r="AP93" s="227">
        <v>240</v>
      </c>
      <c r="AQ93" s="227">
        <v>231</v>
      </c>
      <c r="AR93" s="239">
        <v>0.96299999999999997</v>
      </c>
      <c r="AS93" s="227">
        <v>181</v>
      </c>
      <c r="AT93" s="239">
        <v>0.754</v>
      </c>
      <c r="AU93" s="227">
        <v>181</v>
      </c>
      <c r="AV93" s="236">
        <v>0.754</v>
      </c>
      <c r="AW93" s="227">
        <v>106</v>
      </c>
      <c r="AX93" s="227">
        <v>97</v>
      </c>
      <c r="AY93" s="239">
        <v>0.91500000000000004</v>
      </c>
      <c r="AZ93" s="227">
        <v>83</v>
      </c>
      <c r="BA93" s="239">
        <v>0.78300000000000003</v>
      </c>
      <c r="BB93" s="227">
        <v>83</v>
      </c>
      <c r="BC93" s="236">
        <v>0.78300000000000003</v>
      </c>
    </row>
    <row r="94" spans="1:55" x14ac:dyDescent="0.25">
      <c r="A94" s="230">
        <v>1</v>
      </c>
      <c r="B94" s="215" t="s">
        <v>126</v>
      </c>
      <c r="C94" s="215">
        <v>2254</v>
      </c>
      <c r="D94" s="215" t="s">
        <v>273</v>
      </c>
      <c r="E94" s="215">
        <v>2926</v>
      </c>
      <c r="F94" s="215">
        <v>2952</v>
      </c>
      <c r="G94" s="215"/>
      <c r="H94" s="224" t="str">
        <f>HYPERLINK("https://map.geo.admin.ch/?zoom=7&amp;E=576100&amp;N=190300&amp;layers=ch.kantone.cadastralwebmap-farbe,ch.swisstopo.amtliches-strassenverzeichnis,ch.bfs.gebaeude_wohnungs_register,KML||https://tinyurl.com/yy7ya4g9/FR/2254_bdg_erw.kml","KML building")</f>
        <v>KML building</v>
      </c>
      <c r="I94" s="158">
        <v>91</v>
      </c>
      <c r="J94" s="247" t="s">
        <v>1143</v>
      </c>
      <c r="K94" s="157">
        <v>3.1100478468899521E-2</v>
      </c>
      <c r="L94" s="65">
        <v>0</v>
      </c>
      <c r="M94" s="65"/>
      <c r="N94" s="204">
        <v>0</v>
      </c>
      <c r="O94" s="159"/>
      <c r="P94" s="64"/>
      <c r="Q94" s="65">
        <v>0</v>
      </c>
      <c r="R94" s="65"/>
      <c r="S94" s="204">
        <v>0</v>
      </c>
      <c r="T94" s="159"/>
      <c r="U94" s="64"/>
      <c r="V94" s="65">
        <v>0</v>
      </c>
      <c r="W94" s="65"/>
      <c r="X94" s="204">
        <v>0</v>
      </c>
      <c r="Y94" s="159"/>
      <c r="Z94" s="64"/>
      <c r="AA94" s="65">
        <v>0</v>
      </c>
      <c r="AB94" s="65"/>
      <c r="AC94" s="204">
        <v>0</v>
      </c>
      <c r="AD94" s="161"/>
      <c r="AE94" s="64"/>
      <c r="AF94" s="65">
        <v>52</v>
      </c>
      <c r="AG94" s="65"/>
      <c r="AH94" s="204">
        <v>1.78E-2</v>
      </c>
      <c r="AI94" s="161"/>
      <c r="AJ94" s="64"/>
      <c r="AK94" s="65">
        <v>28</v>
      </c>
      <c r="AL94" s="65"/>
      <c r="AM94" s="204">
        <v>9.5999999999999992E-3</v>
      </c>
      <c r="AN94" s="161"/>
      <c r="AO94" s="234">
        <v>2.7400000000000001E-2</v>
      </c>
      <c r="AP94" s="227">
        <v>1278</v>
      </c>
      <c r="AQ94" s="227">
        <v>1250</v>
      </c>
      <c r="AR94" s="239">
        <v>0.97799999999999998</v>
      </c>
      <c r="AS94" s="227">
        <v>853</v>
      </c>
      <c r="AT94" s="239">
        <v>0.66700000000000004</v>
      </c>
      <c r="AU94" s="227">
        <v>851</v>
      </c>
      <c r="AV94" s="236">
        <v>0.66600000000000004</v>
      </c>
      <c r="AW94" s="227">
        <v>526</v>
      </c>
      <c r="AX94" s="227">
        <v>502</v>
      </c>
      <c r="AY94" s="239">
        <v>0.95399999999999996</v>
      </c>
      <c r="AZ94" s="227">
        <v>402</v>
      </c>
      <c r="BA94" s="239">
        <v>0.76400000000000001</v>
      </c>
      <c r="BB94" s="227">
        <v>400</v>
      </c>
      <c r="BC94" s="236">
        <v>0.76</v>
      </c>
    </row>
    <row r="95" spans="1:55" x14ac:dyDescent="0.25">
      <c r="A95" s="230">
        <v>1</v>
      </c>
      <c r="B95" s="215" t="s">
        <v>126</v>
      </c>
      <c r="C95" s="215">
        <v>2257</v>
      </c>
      <c r="D95" s="215" t="s">
        <v>274</v>
      </c>
      <c r="E95" s="215">
        <v>492</v>
      </c>
      <c r="F95" s="215">
        <v>505</v>
      </c>
      <c r="G95" s="215"/>
      <c r="H95" s="224" t="str">
        <f>HYPERLINK("https://map.geo.admin.ch/?zoom=7&amp;E=577300&amp;N=194200&amp;layers=ch.kantone.cadastralwebmap-farbe,ch.swisstopo.amtliches-strassenverzeichnis,ch.bfs.gebaeude_wohnungs_register,KML||https://tinyurl.com/yy7ya4g9/FR/2257_bdg_erw.kml","KML building")</f>
        <v>KML building</v>
      </c>
      <c r="I95" s="158">
        <v>7</v>
      </c>
      <c r="J95" s="247" t="s">
        <v>1144</v>
      </c>
      <c r="K95" s="157">
        <v>1.4227642276422764E-2</v>
      </c>
      <c r="L95" s="65">
        <v>0</v>
      </c>
      <c r="M95" s="65"/>
      <c r="N95" s="204">
        <v>0</v>
      </c>
      <c r="O95" s="159"/>
      <c r="P95" s="64"/>
      <c r="Q95" s="65">
        <v>0</v>
      </c>
      <c r="R95" s="65"/>
      <c r="S95" s="204">
        <v>0</v>
      </c>
      <c r="T95" s="159"/>
      <c r="U95" s="64"/>
      <c r="V95" s="65">
        <v>0</v>
      </c>
      <c r="W95" s="65"/>
      <c r="X95" s="204">
        <v>0</v>
      </c>
      <c r="Y95" s="159"/>
      <c r="Z95" s="64"/>
      <c r="AA95" s="65">
        <v>0</v>
      </c>
      <c r="AB95" s="65"/>
      <c r="AC95" s="204">
        <v>0</v>
      </c>
      <c r="AD95" s="161"/>
      <c r="AE95" s="64"/>
      <c r="AF95" s="65">
        <v>2</v>
      </c>
      <c r="AG95" s="65"/>
      <c r="AH95" s="204">
        <v>4.1000000000000003E-3</v>
      </c>
      <c r="AI95" s="161"/>
      <c r="AJ95" s="64"/>
      <c r="AK95" s="65">
        <v>2</v>
      </c>
      <c r="AL95" s="65"/>
      <c r="AM95" s="204">
        <v>4.1000000000000003E-3</v>
      </c>
      <c r="AN95" s="161"/>
      <c r="AO95" s="234">
        <v>8.2000000000000007E-3</v>
      </c>
      <c r="AP95" s="227">
        <v>194</v>
      </c>
      <c r="AQ95" s="227">
        <v>180</v>
      </c>
      <c r="AR95" s="239">
        <v>0.92800000000000005</v>
      </c>
      <c r="AS95" s="227">
        <v>143</v>
      </c>
      <c r="AT95" s="239">
        <v>0.73699999999999999</v>
      </c>
      <c r="AU95" s="227">
        <v>142</v>
      </c>
      <c r="AV95" s="236">
        <v>0.73199999999999998</v>
      </c>
      <c r="AW95" s="227">
        <v>98</v>
      </c>
      <c r="AX95" s="227">
        <v>84</v>
      </c>
      <c r="AY95" s="239">
        <v>0.85699999999999998</v>
      </c>
      <c r="AZ95" s="227">
        <v>74</v>
      </c>
      <c r="BA95" s="239">
        <v>0.755</v>
      </c>
      <c r="BB95" s="227">
        <v>73</v>
      </c>
      <c r="BC95" s="236">
        <v>0.745</v>
      </c>
    </row>
    <row r="96" spans="1:55" x14ac:dyDescent="0.25">
      <c r="A96" s="230">
        <v>1</v>
      </c>
      <c r="B96" s="215" t="s">
        <v>126</v>
      </c>
      <c r="C96" s="223">
        <v>2258</v>
      </c>
      <c r="D96" s="215" t="s">
        <v>275</v>
      </c>
      <c r="E96" s="215">
        <v>328</v>
      </c>
      <c r="F96" s="215">
        <v>332</v>
      </c>
      <c r="G96" s="215"/>
      <c r="H96" s="224" t="str">
        <f>HYPERLINK("https://map.geo.admin.ch/?zoom=7&amp;E=582500&amp;N=205200&amp;layers=ch.kantone.cadastralwebmap-farbe,ch.swisstopo.amtliches-strassenverzeichnis,ch.bfs.gebaeude_wohnungs_register,KML||https://tinyurl.com/yy7ya4g9/FR/2258_bdg_erw.kml","KML building")</f>
        <v>KML building</v>
      </c>
      <c r="I96" s="158">
        <v>32</v>
      </c>
      <c r="J96" s="247" t="s">
        <v>1145</v>
      </c>
      <c r="K96" s="157">
        <v>9.7560975609756101E-2</v>
      </c>
      <c r="L96" s="65">
        <v>0</v>
      </c>
      <c r="M96" s="65"/>
      <c r="N96" s="204">
        <v>0</v>
      </c>
      <c r="O96" s="159"/>
      <c r="P96" s="64"/>
      <c r="Q96" s="65">
        <v>0</v>
      </c>
      <c r="R96" s="65"/>
      <c r="S96" s="204">
        <v>0</v>
      </c>
      <c r="T96" s="159"/>
      <c r="U96" s="64"/>
      <c r="V96" s="65">
        <v>0</v>
      </c>
      <c r="W96" s="65"/>
      <c r="X96" s="204">
        <v>0</v>
      </c>
      <c r="Y96" s="159"/>
      <c r="Z96" s="64"/>
      <c r="AA96" s="65">
        <v>0</v>
      </c>
      <c r="AB96" s="65"/>
      <c r="AC96" s="204">
        <v>0</v>
      </c>
      <c r="AD96" s="161"/>
      <c r="AE96" s="64"/>
      <c r="AF96" s="65">
        <v>6</v>
      </c>
      <c r="AG96" s="65"/>
      <c r="AH96" s="204">
        <v>1.83E-2</v>
      </c>
      <c r="AI96" s="161"/>
      <c r="AJ96" s="64"/>
      <c r="AK96" s="65">
        <v>4</v>
      </c>
      <c r="AL96" s="65"/>
      <c r="AM96" s="204">
        <v>1.2200000000000001E-2</v>
      </c>
      <c r="AN96" s="161"/>
      <c r="AO96" s="234">
        <v>3.0499999999999999E-2</v>
      </c>
      <c r="AP96" s="227">
        <v>156</v>
      </c>
      <c r="AQ96" s="227">
        <v>151</v>
      </c>
      <c r="AR96" s="239">
        <v>0.96799999999999997</v>
      </c>
      <c r="AS96" s="227">
        <v>132</v>
      </c>
      <c r="AT96" s="239">
        <v>0.84599999999999997</v>
      </c>
      <c r="AU96" s="227">
        <v>128</v>
      </c>
      <c r="AV96" s="236">
        <v>0.82099999999999995</v>
      </c>
      <c r="AW96" s="227">
        <v>78</v>
      </c>
      <c r="AX96" s="227">
        <v>74</v>
      </c>
      <c r="AY96" s="239">
        <v>0.94899999999999995</v>
      </c>
      <c r="AZ96" s="227">
        <v>66</v>
      </c>
      <c r="BA96" s="239">
        <v>0.84599999999999997</v>
      </c>
      <c r="BB96" s="227">
        <v>63</v>
      </c>
      <c r="BC96" s="236">
        <v>0.80800000000000005</v>
      </c>
    </row>
    <row r="97" spans="1:55" x14ac:dyDescent="0.25">
      <c r="A97" s="230">
        <v>1</v>
      </c>
      <c r="B97" s="215" t="s">
        <v>126</v>
      </c>
      <c r="C97" s="215">
        <v>2261</v>
      </c>
      <c r="D97" s="215" t="s">
        <v>276</v>
      </c>
      <c r="E97" s="215">
        <v>137</v>
      </c>
      <c r="F97" s="215">
        <v>137</v>
      </c>
      <c r="G97" s="215"/>
      <c r="H97" s="224" t="str">
        <f>HYPERLINK("https://map.geo.admin.ch/?zoom=7&amp;E=573800&amp;N=195600&amp;layers=ch.kantone.cadastralwebmap-farbe,ch.swisstopo.amtliches-strassenverzeichnis,ch.bfs.gebaeude_wohnungs_register,KML||https://tinyurl.com/yy7ya4g9/FR/2261_bdg_erw.kml","KML building")</f>
        <v>KML building</v>
      </c>
      <c r="I97" s="158">
        <v>2</v>
      </c>
      <c r="J97" s="247" t="s">
        <v>1146</v>
      </c>
      <c r="K97" s="157">
        <v>1.4598540145985401E-2</v>
      </c>
      <c r="L97" s="65">
        <v>0</v>
      </c>
      <c r="M97" s="65"/>
      <c r="N97" s="204">
        <v>0</v>
      </c>
      <c r="O97" s="159"/>
      <c r="P97" s="64"/>
      <c r="Q97" s="65">
        <v>0</v>
      </c>
      <c r="R97" s="65"/>
      <c r="S97" s="204">
        <v>0</v>
      </c>
      <c r="T97" s="159"/>
      <c r="U97" s="64"/>
      <c r="V97" s="65">
        <v>0</v>
      </c>
      <c r="W97" s="65"/>
      <c r="X97" s="204">
        <v>0</v>
      </c>
      <c r="Y97" s="159"/>
      <c r="Z97" s="64"/>
      <c r="AA97" s="65">
        <v>0</v>
      </c>
      <c r="AB97" s="65"/>
      <c r="AC97" s="204">
        <v>0</v>
      </c>
      <c r="AD97" s="161"/>
      <c r="AE97" s="64"/>
      <c r="AF97" s="65">
        <v>5</v>
      </c>
      <c r="AG97" s="65"/>
      <c r="AH97" s="204">
        <v>3.6499999999999998E-2</v>
      </c>
      <c r="AI97" s="161"/>
      <c r="AJ97" s="64"/>
      <c r="AK97" s="65">
        <v>2</v>
      </c>
      <c r="AL97" s="65"/>
      <c r="AM97" s="204">
        <v>1.46E-2</v>
      </c>
      <c r="AN97" s="161"/>
      <c r="AO97" s="234">
        <v>5.11E-2</v>
      </c>
      <c r="AP97" s="227">
        <v>63</v>
      </c>
      <c r="AQ97" s="227">
        <v>62</v>
      </c>
      <c r="AR97" s="239">
        <v>0.98399999999999999</v>
      </c>
      <c r="AS97" s="227">
        <v>57</v>
      </c>
      <c r="AT97" s="239">
        <v>0.90500000000000003</v>
      </c>
      <c r="AU97" s="227">
        <v>57</v>
      </c>
      <c r="AV97" s="236">
        <v>0.90500000000000003</v>
      </c>
      <c r="AW97" s="227">
        <v>30</v>
      </c>
      <c r="AX97" s="227">
        <v>29</v>
      </c>
      <c r="AY97" s="239">
        <v>0.96699999999999997</v>
      </c>
      <c r="AZ97" s="227">
        <v>27</v>
      </c>
      <c r="BA97" s="239">
        <v>0.9</v>
      </c>
      <c r="BB97" s="227">
        <v>27</v>
      </c>
      <c r="BC97" s="236">
        <v>0.9</v>
      </c>
    </row>
    <row r="98" spans="1:55" x14ac:dyDescent="0.25">
      <c r="A98" s="230">
        <v>1</v>
      </c>
      <c r="B98" s="215" t="s">
        <v>126</v>
      </c>
      <c r="C98" s="215">
        <v>2262</v>
      </c>
      <c r="D98" s="215" t="s">
        <v>277</v>
      </c>
      <c r="E98" s="215">
        <v>2810</v>
      </c>
      <c r="F98" s="215">
        <v>2815</v>
      </c>
      <c r="G98" s="215"/>
      <c r="H98" s="224" t="str">
        <f>HYPERLINK("https://map.geo.admin.ch/?zoom=7&amp;E=579700&amp;N=193600&amp;layers=ch.kantone.cadastralwebmap-farbe,ch.swisstopo.amtliches-strassenverzeichnis,ch.bfs.gebaeude_wohnungs_register,KML||https://tinyurl.com/yy7ya4g9/FR/2262_bdg_erw.kml","KML building")</f>
        <v>KML building</v>
      </c>
      <c r="I98" s="158">
        <v>10</v>
      </c>
      <c r="J98" s="247" t="s">
        <v>1147</v>
      </c>
      <c r="K98" s="157">
        <v>3.5587188612099642E-3</v>
      </c>
      <c r="L98" s="65">
        <v>0</v>
      </c>
      <c r="M98" s="65"/>
      <c r="N98" s="204">
        <v>0</v>
      </c>
      <c r="O98" s="159"/>
      <c r="P98" s="64"/>
      <c r="Q98" s="65">
        <v>0</v>
      </c>
      <c r="R98" s="65"/>
      <c r="S98" s="204">
        <v>0</v>
      </c>
      <c r="T98" s="159"/>
      <c r="U98" s="64"/>
      <c r="V98" s="65">
        <v>0</v>
      </c>
      <c r="W98" s="65"/>
      <c r="X98" s="204">
        <v>0</v>
      </c>
      <c r="Y98" s="159"/>
      <c r="Z98" s="64"/>
      <c r="AA98" s="65">
        <v>0</v>
      </c>
      <c r="AB98" s="65"/>
      <c r="AC98" s="204">
        <v>0</v>
      </c>
      <c r="AD98" s="161"/>
      <c r="AE98" s="64"/>
      <c r="AF98" s="65">
        <v>35</v>
      </c>
      <c r="AG98" s="65"/>
      <c r="AH98" s="204">
        <v>1.2500000000000001E-2</v>
      </c>
      <c r="AI98" s="161"/>
      <c r="AJ98" s="64"/>
      <c r="AK98" s="65">
        <v>61</v>
      </c>
      <c r="AL98" s="65"/>
      <c r="AM98" s="204">
        <v>2.1700000000000001E-2</v>
      </c>
      <c r="AN98" s="161"/>
      <c r="AO98" s="234">
        <v>3.4200000000000001E-2</v>
      </c>
      <c r="AP98" s="227">
        <v>1271</v>
      </c>
      <c r="AQ98" s="227">
        <v>1252</v>
      </c>
      <c r="AR98" s="239">
        <v>0.98499999999999999</v>
      </c>
      <c r="AS98" s="227">
        <v>891</v>
      </c>
      <c r="AT98" s="239">
        <v>0.70099999999999996</v>
      </c>
      <c r="AU98" s="227">
        <v>888</v>
      </c>
      <c r="AV98" s="236">
        <v>0.69899999999999995</v>
      </c>
      <c r="AW98" s="227">
        <v>522</v>
      </c>
      <c r="AX98" s="227">
        <v>504</v>
      </c>
      <c r="AY98" s="239">
        <v>0.96599999999999997</v>
      </c>
      <c r="AZ98" s="227">
        <v>411</v>
      </c>
      <c r="BA98" s="239">
        <v>0.78700000000000003</v>
      </c>
      <c r="BB98" s="227">
        <v>408</v>
      </c>
      <c r="BC98" s="236">
        <v>0.78200000000000003</v>
      </c>
    </row>
    <row r="99" spans="1:55" x14ac:dyDescent="0.25">
      <c r="A99" s="230">
        <v>1</v>
      </c>
      <c r="B99" s="215" t="s">
        <v>126</v>
      </c>
      <c r="C99" s="215">
        <v>2265</v>
      </c>
      <c r="D99" s="215" t="s">
        <v>278</v>
      </c>
      <c r="E99" s="215">
        <v>1991</v>
      </c>
      <c r="F99" s="215">
        <v>2006</v>
      </c>
      <c r="G99" s="215"/>
      <c r="H99" s="224" t="str">
        <f>HYPERLINK("https://map.geo.admin.ch/?zoom=7&amp;E=581600&amp;N=202600&amp;layers=ch.kantone.cadastralwebmap-farbe,ch.swisstopo.amtliches-strassenverzeichnis,ch.bfs.gebaeude_wohnungs_register,KML||https://tinyurl.com/yy7ya4g9/FR/2265_bdg_erw.kml","KML building")</f>
        <v>KML building</v>
      </c>
      <c r="I99" s="158">
        <v>69</v>
      </c>
      <c r="J99" s="247" t="s">
        <v>1148</v>
      </c>
      <c r="K99" s="157">
        <v>3.4655951783023609E-2</v>
      </c>
      <c r="L99" s="65">
        <v>0</v>
      </c>
      <c r="M99" s="65"/>
      <c r="N99" s="204">
        <v>0</v>
      </c>
      <c r="O99" s="159"/>
      <c r="P99" s="64"/>
      <c r="Q99" s="65">
        <v>0</v>
      </c>
      <c r="R99" s="65"/>
      <c r="S99" s="204">
        <v>0</v>
      </c>
      <c r="T99" s="159"/>
      <c r="U99" s="64"/>
      <c r="V99" s="65">
        <v>0</v>
      </c>
      <c r="W99" s="65"/>
      <c r="X99" s="204">
        <v>0</v>
      </c>
      <c r="Y99" s="159"/>
      <c r="Z99" s="64"/>
      <c r="AA99" s="65">
        <v>0</v>
      </c>
      <c r="AB99" s="65"/>
      <c r="AC99" s="204">
        <v>0</v>
      </c>
      <c r="AD99" s="161"/>
      <c r="AE99" s="64"/>
      <c r="AF99" s="65">
        <v>34</v>
      </c>
      <c r="AG99" s="65"/>
      <c r="AH99" s="204">
        <v>1.7100000000000001E-2</v>
      </c>
      <c r="AI99" s="161"/>
      <c r="AJ99" s="64"/>
      <c r="AK99" s="65">
        <v>34</v>
      </c>
      <c r="AL99" s="65"/>
      <c r="AM99" s="204">
        <v>1.7100000000000001E-2</v>
      </c>
      <c r="AN99" s="161"/>
      <c r="AO99" s="234">
        <v>3.4200000000000001E-2</v>
      </c>
      <c r="AP99" s="227">
        <v>881</v>
      </c>
      <c r="AQ99" s="227">
        <v>863</v>
      </c>
      <c r="AR99" s="239">
        <v>0.98</v>
      </c>
      <c r="AS99" s="227">
        <v>640</v>
      </c>
      <c r="AT99" s="239">
        <v>0.72599999999999998</v>
      </c>
      <c r="AU99" s="227">
        <v>638</v>
      </c>
      <c r="AV99" s="236">
        <v>0.72399999999999998</v>
      </c>
      <c r="AW99" s="227">
        <v>413</v>
      </c>
      <c r="AX99" s="227">
        <v>396</v>
      </c>
      <c r="AY99" s="239">
        <v>0.95899999999999996</v>
      </c>
      <c r="AZ99" s="227">
        <v>309</v>
      </c>
      <c r="BA99" s="239">
        <v>0.748</v>
      </c>
      <c r="BB99" s="227">
        <v>307</v>
      </c>
      <c r="BC99" s="236">
        <v>0.74299999999999999</v>
      </c>
    </row>
    <row r="100" spans="1:55" x14ac:dyDescent="0.25">
      <c r="A100" s="230">
        <v>1</v>
      </c>
      <c r="B100" s="215" t="s">
        <v>126</v>
      </c>
      <c r="C100" s="215">
        <v>2266</v>
      </c>
      <c r="D100" s="215" t="s">
        <v>279</v>
      </c>
      <c r="E100" s="215">
        <v>412</v>
      </c>
      <c r="F100" s="215">
        <v>415</v>
      </c>
      <c r="G100" s="215"/>
      <c r="H100" s="224" t="str">
        <f>HYPERLINK("https://map.geo.admin.ch/?zoom=7&amp;E=582200&amp;N=193700&amp;layers=ch.kantone.cadastralwebmap-farbe,ch.swisstopo.amtliches-strassenverzeichnis,ch.bfs.gebaeude_wohnungs_register,KML||https://tinyurl.com/yy7ya4g9/FR/2266_bdg_erw.kml","KML building")</f>
        <v>KML building</v>
      </c>
      <c r="I100" s="158">
        <v>17</v>
      </c>
      <c r="J100" s="247" t="s">
        <v>1149</v>
      </c>
      <c r="K100" s="157">
        <v>4.12621359223301E-2</v>
      </c>
      <c r="L100" s="65">
        <v>0</v>
      </c>
      <c r="M100" s="65"/>
      <c r="N100" s="204">
        <v>0</v>
      </c>
      <c r="O100" s="159"/>
      <c r="P100" s="64"/>
      <c r="Q100" s="65">
        <v>0</v>
      </c>
      <c r="R100" s="65"/>
      <c r="S100" s="204">
        <v>0</v>
      </c>
      <c r="T100" s="159"/>
      <c r="U100" s="64"/>
      <c r="V100" s="65">
        <v>0</v>
      </c>
      <c r="W100" s="65"/>
      <c r="X100" s="204">
        <v>0</v>
      </c>
      <c r="Y100" s="159"/>
      <c r="Z100" s="64"/>
      <c r="AA100" s="65">
        <v>0</v>
      </c>
      <c r="AB100" s="65"/>
      <c r="AC100" s="204">
        <v>0</v>
      </c>
      <c r="AD100" s="161"/>
      <c r="AE100" s="64"/>
      <c r="AF100" s="65">
        <v>2</v>
      </c>
      <c r="AG100" s="65"/>
      <c r="AH100" s="204">
        <v>4.8999999999999998E-3</v>
      </c>
      <c r="AI100" s="161"/>
      <c r="AJ100" s="64"/>
      <c r="AK100" s="65">
        <v>1</v>
      </c>
      <c r="AL100" s="65"/>
      <c r="AM100" s="204">
        <v>2.3999999999999998E-3</v>
      </c>
      <c r="AN100" s="161"/>
      <c r="AO100" s="234">
        <v>7.2999999999999992E-3</v>
      </c>
      <c r="AP100" s="227">
        <v>166</v>
      </c>
      <c r="AQ100" s="227">
        <v>162</v>
      </c>
      <c r="AR100" s="239">
        <v>0.97599999999999998</v>
      </c>
      <c r="AS100" s="227">
        <v>128</v>
      </c>
      <c r="AT100" s="239">
        <v>0.77100000000000002</v>
      </c>
      <c r="AU100" s="227">
        <v>126</v>
      </c>
      <c r="AV100" s="236">
        <v>0.75900000000000001</v>
      </c>
      <c r="AW100" s="227">
        <v>65</v>
      </c>
      <c r="AX100" s="227">
        <v>61</v>
      </c>
      <c r="AY100" s="239">
        <v>0.93799999999999994</v>
      </c>
      <c r="AZ100" s="227">
        <v>50</v>
      </c>
      <c r="BA100" s="239">
        <v>0.76900000000000002</v>
      </c>
      <c r="BB100" s="227">
        <v>48</v>
      </c>
      <c r="BC100" s="236">
        <v>0.73799999999999999</v>
      </c>
    </row>
    <row r="101" spans="1:55" x14ac:dyDescent="0.25">
      <c r="A101" s="230">
        <v>1</v>
      </c>
      <c r="B101" s="215" t="s">
        <v>126</v>
      </c>
      <c r="C101" s="215">
        <v>2271</v>
      </c>
      <c r="D101" s="215" t="s">
        <v>280</v>
      </c>
      <c r="E101" s="215">
        <v>331</v>
      </c>
      <c r="F101" s="215">
        <v>336</v>
      </c>
      <c r="G101" s="215"/>
      <c r="H101" s="224" t="str">
        <f>HYPERLINK("https://map.geo.admin.ch/?zoom=7&amp;E=574800&amp;N=197000&amp;layers=ch.kantone.cadastralwebmap-farbe,ch.swisstopo.amtliches-strassenverzeichnis,ch.bfs.gebaeude_wohnungs_register,KML||https://tinyurl.com/yy7ya4g9/FR/2271_bdg_erw.kml","KML building")</f>
        <v>KML building</v>
      </c>
      <c r="I101" s="158">
        <v>18</v>
      </c>
      <c r="J101" s="247" t="s">
        <v>1150</v>
      </c>
      <c r="K101" s="157">
        <v>5.4380664652567974E-2</v>
      </c>
      <c r="L101" s="65">
        <v>0</v>
      </c>
      <c r="M101" s="65"/>
      <c r="N101" s="204">
        <v>0</v>
      </c>
      <c r="O101" s="159"/>
      <c r="P101" s="64"/>
      <c r="Q101" s="65">
        <v>0</v>
      </c>
      <c r="R101" s="65"/>
      <c r="S101" s="204">
        <v>0</v>
      </c>
      <c r="T101" s="159"/>
      <c r="U101" s="64"/>
      <c r="V101" s="65">
        <v>0</v>
      </c>
      <c r="W101" s="65"/>
      <c r="X101" s="204">
        <v>0</v>
      </c>
      <c r="Y101" s="159"/>
      <c r="Z101" s="64"/>
      <c r="AA101" s="65">
        <v>0</v>
      </c>
      <c r="AB101" s="65"/>
      <c r="AC101" s="204">
        <v>0</v>
      </c>
      <c r="AD101" s="161"/>
      <c r="AE101" s="64"/>
      <c r="AF101" s="65">
        <v>1</v>
      </c>
      <c r="AG101" s="65"/>
      <c r="AH101" s="204">
        <v>3.0000000000000001E-3</v>
      </c>
      <c r="AI101" s="161"/>
      <c r="AJ101" s="64"/>
      <c r="AK101" s="65">
        <v>2</v>
      </c>
      <c r="AL101" s="65"/>
      <c r="AM101" s="204">
        <v>6.0000000000000001E-3</v>
      </c>
      <c r="AN101" s="161"/>
      <c r="AO101" s="234">
        <v>9.0000000000000011E-3</v>
      </c>
      <c r="AP101" s="227">
        <v>111</v>
      </c>
      <c r="AQ101" s="227">
        <v>108</v>
      </c>
      <c r="AR101" s="239">
        <v>0.97299999999999998</v>
      </c>
      <c r="AS101" s="227">
        <v>80</v>
      </c>
      <c r="AT101" s="239">
        <v>0.72099999999999997</v>
      </c>
      <c r="AU101" s="227">
        <v>79</v>
      </c>
      <c r="AV101" s="236">
        <v>0.71199999999999997</v>
      </c>
      <c r="AW101" s="227">
        <v>34</v>
      </c>
      <c r="AX101" s="227">
        <v>31</v>
      </c>
      <c r="AY101" s="239">
        <v>0.91200000000000003</v>
      </c>
      <c r="AZ101" s="227">
        <v>24</v>
      </c>
      <c r="BA101" s="239">
        <v>0.70599999999999996</v>
      </c>
      <c r="BB101" s="227">
        <v>23</v>
      </c>
      <c r="BC101" s="236">
        <v>0.67600000000000005</v>
      </c>
    </row>
    <row r="102" spans="1:55" x14ac:dyDescent="0.25">
      <c r="A102" s="230">
        <v>1</v>
      </c>
      <c r="B102" s="215" t="s">
        <v>126</v>
      </c>
      <c r="C102" s="215">
        <v>2272</v>
      </c>
      <c r="D102" s="215" t="s">
        <v>281</v>
      </c>
      <c r="E102" s="215">
        <v>1267</v>
      </c>
      <c r="F102" s="215">
        <v>1308</v>
      </c>
      <c r="G102" s="215"/>
      <c r="H102" s="224" t="str">
        <f>HYPERLINK("https://map.geo.admin.ch/?zoom=7&amp;E=571600&amp;N=189100&amp;layers=ch.kantone.cadastralwebmap-farbe,ch.swisstopo.amtliches-strassenverzeichnis,ch.bfs.gebaeude_wohnungs_register,KML||https://tinyurl.com/yy7ya4g9/FR/2272_bdg_erw.kml","KML building")</f>
        <v>KML building</v>
      </c>
      <c r="I102" s="158">
        <v>22</v>
      </c>
      <c r="J102" s="247" t="s">
        <v>1151</v>
      </c>
      <c r="K102" s="157">
        <v>1.7363851617995266E-2</v>
      </c>
      <c r="L102" s="65">
        <v>0</v>
      </c>
      <c r="M102" s="65"/>
      <c r="N102" s="204">
        <v>0</v>
      </c>
      <c r="O102" s="159"/>
      <c r="P102" s="64"/>
      <c r="Q102" s="65">
        <v>0</v>
      </c>
      <c r="R102" s="65"/>
      <c r="S102" s="204">
        <v>0</v>
      </c>
      <c r="T102" s="159"/>
      <c r="U102" s="64"/>
      <c r="V102" s="65">
        <v>0</v>
      </c>
      <c r="W102" s="65"/>
      <c r="X102" s="204">
        <v>0</v>
      </c>
      <c r="Y102" s="159"/>
      <c r="Z102" s="64"/>
      <c r="AA102" s="65">
        <v>0</v>
      </c>
      <c r="AB102" s="65"/>
      <c r="AC102" s="204">
        <v>0</v>
      </c>
      <c r="AD102" s="161"/>
      <c r="AE102" s="64"/>
      <c r="AF102" s="65">
        <v>6</v>
      </c>
      <c r="AG102" s="65"/>
      <c r="AH102" s="204">
        <v>4.7000000000000002E-3</v>
      </c>
      <c r="AI102" s="161"/>
      <c r="AJ102" s="64"/>
      <c r="AK102" s="65">
        <v>10</v>
      </c>
      <c r="AL102" s="65"/>
      <c r="AM102" s="204">
        <v>7.9000000000000008E-3</v>
      </c>
      <c r="AN102" s="161"/>
      <c r="AO102" s="234">
        <v>1.26E-2</v>
      </c>
      <c r="AP102" s="227">
        <v>583</v>
      </c>
      <c r="AQ102" s="227">
        <v>575</v>
      </c>
      <c r="AR102" s="239">
        <v>0.98599999999999999</v>
      </c>
      <c r="AS102" s="227">
        <v>442</v>
      </c>
      <c r="AT102" s="239">
        <v>0.75800000000000001</v>
      </c>
      <c r="AU102" s="227">
        <v>440</v>
      </c>
      <c r="AV102" s="236">
        <v>0.755</v>
      </c>
      <c r="AW102" s="227">
        <v>223</v>
      </c>
      <c r="AX102" s="227">
        <v>216</v>
      </c>
      <c r="AY102" s="239">
        <v>0.96899999999999997</v>
      </c>
      <c r="AZ102" s="227">
        <v>186</v>
      </c>
      <c r="BA102" s="239">
        <v>0.83399999999999996</v>
      </c>
      <c r="BB102" s="227">
        <v>184</v>
      </c>
      <c r="BC102" s="236">
        <v>0.82499999999999996</v>
      </c>
    </row>
    <row r="103" spans="1:55" x14ac:dyDescent="0.25">
      <c r="A103" s="230">
        <v>1</v>
      </c>
      <c r="B103" s="215" t="s">
        <v>126</v>
      </c>
      <c r="C103" s="215">
        <v>2274</v>
      </c>
      <c r="D103" s="215" t="s">
        <v>282</v>
      </c>
      <c r="E103" s="215">
        <v>534</v>
      </c>
      <c r="F103" s="215">
        <v>538</v>
      </c>
      <c r="G103" s="215"/>
      <c r="H103" s="224" t="str">
        <f>HYPERLINK("https://map.geo.admin.ch/?zoom=7&amp;E=576000&amp;N=198300&amp;layers=ch.kantone.cadastralwebmap-farbe,ch.swisstopo.amtliches-strassenverzeichnis,ch.bfs.gebaeude_wohnungs_register,KML||https://tinyurl.com/yy7ya4g9/FR/2274_bdg_erw.kml","KML building")</f>
        <v>KML building</v>
      </c>
      <c r="I103" s="158">
        <v>19</v>
      </c>
      <c r="J103" s="247" t="s">
        <v>1152</v>
      </c>
      <c r="K103" s="157">
        <v>3.5580524344569285E-2</v>
      </c>
      <c r="L103" s="65">
        <v>0</v>
      </c>
      <c r="M103" s="65"/>
      <c r="N103" s="204">
        <v>0</v>
      </c>
      <c r="O103" s="159"/>
      <c r="P103" s="64"/>
      <c r="Q103" s="65">
        <v>0</v>
      </c>
      <c r="R103" s="65"/>
      <c r="S103" s="204">
        <v>0</v>
      </c>
      <c r="T103" s="159"/>
      <c r="U103" s="64"/>
      <c r="V103" s="65">
        <v>0</v>
      </c>
      <c r="W103" s="65"/>
      <c r="X103" s="204">
        <v>0</v>
      </c>
      <c r="Y103" s="159"/>
      <c r="Z103" s="64"/>
      <c r="AA103" s="65">
        <v>0</v>
      </c>
      <c r="AB103" s="65"/>
      <c r="AC103" s="204">
        <v>0</v>
      </c>
      <c r="AD103" s="161"/>
      <c r="AE103" s="64"/>
      <c r="AF103" s="65">
        <v>7</v>
      </c>
      <c r="AG103" s="65"/>
      <c r="AH103" s="204">
        <v>1.3100000000000001E-2</v>
      </c>
      <c r="AI103" s="161"/>
      <c r="AJ103" s="64"/>
      <c r="AK103" s="65">
        <v>1</v>
      </c>
      <c r="AL103" s="65"/>
      <c r="AM103" s="204">
        <v>1.9E-3</v>
      </c>
      <c r="AN103" s="161"/>
      <c r="AO103" s="234">
        <v>1.5000000000000001E-2</v>
      </c>
      <c r="AP103" s="227">
        <v>189</v>
      </c>
      <c r="AQ103" s="227">
        <v>183</v>
      </c>
      <c r="AR103" s="239">
        <v>0.96799999999999997</v>
      </c>
      <c r="AS103" s="227">
        <v>128</v>
      </c>
      <c r="AT103" s="239">
        <v>0.67700000000000005</v>
      </c>
      <c r="AU103" s="227">
        <v>126</v>
      </c>
      <c r="AV103" s="236">
        <v>0.66700000000000004</v>
      </c>
      <c r="AW103" s="227">
        <v>70</v>
      </c>
      <c r="AX103" s="227">
        <v>64</v>
      </c>
      <c r="AY103" s="239">
        <v>0.91400000000000003</v>
      </c>
      <c r="AZ103" s="227">
        <v>51</v>
      </c>
      <c r="BA103" s="239">
        <v>0.72899999999999998</v>
      </c>
      <c r="BB103" s="227">
        <v>49</v>
      </c>
      <c r="BC103" s="236">
        <v>0.7</v>
      </c>
    </row>
    <row r="104" spans="1:55" x14ac:dyDescent="0.25">
      <c r="A104" s="230">
        <v>1</v>
      </c>
      <c r="B104" s="215" t="s">
        <v>126</v>
      </c>
      <c r="C104" s="215">
        <v>2275</v>
      </c>
      <c r="D104" s="215" t="s">
        <v>283</v>
      </c>
      <c r="E104" s="215">
        <v>4651</v>
      </c>
      <c r="F104" s="215">
        <v>4685</v>
      </c>
      <c r="G104" s="215"/>
      <c r="H104" s="224" t="str">
        <f>HYPERLINK("https://map.geo.admin.ch/?zoom=7&amp;E=575600&amp;N=197400&amp;layers=ch.kantone.cadastralwebmap-farbe,ch.swisstopo.amtliches-strassenverzeichnis,ch.bfs.gebaeude_wohnungs_register,KML||https://tinyurl.com/yy7ya4g9/FR/2275_bdg_erw.kml","KML building")</f>
        <v>KML building</v>
      </c>
      <c r="I104" s="158">
        <v>14</v>
      </c>
      <c r="J104" s="247" t="s">
        <v>1153</v>
      </c>
      <c r="K104" s="157">
        <v>3.0101053536873792E-3</v>
      </c>
      <c r="L104" s="65">
        <v>0</v>
      </c>
      <c r="M104" s="65"/>
      <c r="N104" s="204">
        <v>0</v>
      </c>
      <c r="O104" s="159"/>
      <c r="P104" s="64"/>
      <c r="Q104" s="65">
        <v>0</v>
      </c>
      <c r="R104" s="65"/>
      <c r="S104" s="204">
        <v>0</v>
      </c>
      <c r="T104" s="159"/>
      <c r="U104" s="64"/>
      <c r="V104" s="65">
        <v>0</v>
      </c>
      <c r="W104" s="65"/>
      <c r="X104" s="204">
        <v>0</v>
      </c>
      <c r="Y104" s="159"/>
      <c r="Z104" s="64"/>
      <c r="AA104" s="65">
        <v>0</v>
      </c>
      <c r="AB104" s="65"/>
      <c r="AC104" s="204">
        <v>0</v>
      </c>
      <c r="AD104" s="161"/>
      <c r="AE104" s="64"/>
      <c r="AF104" s="65">
        <v>64</v>
      </c>
      <c r="AG104" s="65"/>
      <c r="AH104" s="204">
        <v>1.38E-2</v>
      </c>
      <c r="AI104" s="161"/>
      <c r="AJ104" s="64"/>
      <c r="AK104" s="65">
        <v>52</v>
      </c>
      <c r="AL104" s="65"/>
      <c r="AM104" s="204">
        <v>1.12E-2</v>
      </c>
      <c r="AN104" s="161"/>
      <c r="AO104" s="234">
        <v>2.5000000000000001E-2</v>
      </c>
      <c r="AP104" s="227">
        <v>2068</v>
      </c>
      <c r="AQ104" s="227">
        <v>1992</v>
      </c>
      <c r="AR104" s="239">
        <v>0.96299999999999997</v>
      </c>
      <c r="AS104" s="227">
        <v>1345</v>
      </c>
      <c r="AT104" s="239">
        <v>0.65</v>
      </c>
      <c r="AU104" s="227">
        <v>1321</v>
      </c>
      <c r="AV104" s="236">
        <v>0.63900000000000001</v>
      </c>
      <c r="AW104" s="227">
        <v>886</v>
      </c>
      <c r="AX104" s="227">
        <v>820</v>
      </c>
      <c r="AY104" s="239">
        <v>0.92600000000000005</v>
      </c>
      <c r="AZ104" s="227">
        <v>657</v>
      </c>
      <c r="BA104" s="239">
        <v>0.74199999999999999</v>
      </c>
      <c r="BB104" s="227">
        <v>634</v>
      </c>
      <c r="BC104" s="236">
        <v>0.71599999999999997</v>
      </c>
    </row>
    <row r="105" spans="1:55" x14ac:dyDescent="0.25">
      <c r="A105" s="230">
        <v>1</v>
      </c>
      <c r="B105" s="215" t="s">
        <v>126</v>
      </c>
      <c r="C105" s="215">
        <v>2276</v>
      </c>
      <c r="D105" s="215" t="s">
        <v>284</v>
      </c>
      <c r="E105" s="215">
        <v>667</v>
      </c>
      <c r="F105" s="215">
        <v>670</v>
      </c>
      <c r="G105" s="215"/>
      <c r="H105" s="224" t="str">
        <f>HYPERLINK("https://map.geo.admin.ch/?zoom=7&amp;E=580800&amp;N=200400&amp;layers=ch.kantone.cadastralwebmap-farbe,ch.swisstopo.amtliches-strassenverzeichnis,ch.bfs.gebaeude_wohnungs_register,KML||https://tinyurl.com/yy7ya4g9/FR/2276_bdg_erw.kml","KML building")</f>
        <v>KML building</v>
      </c>
      <c r="I105" s="158">
        <v>7</v>
      </c>
      <c r="J105" s="247" t="s">
        <v>1154</v>
      </c>
      <c r="K105" s="157">
        <v>1.0494752623688156E-2</v>
      </c>
      <c r="L105" s="65">
        <v>0</v>
      </c>
      <c r="M105" s="65"/>
      <c r="N105" s="204">
        <v>0</v>
      </c>
      <c r="O105" s="159"/>
      <c r="P105" s="64"/>
      <c r="Q105" s="65">
        <v>0</v>
      </c>
      <c r="R105" s="65"/>
      <c r="S105" s="204">
        <v>0</v>
      </c>
      <c r="T105" s="159"/>
      <c r="U105" s="64"/>
      <c r="V105" s="65">
        <v>0</v>
      </c>
      <c r="W105" s="65"/>
      <c r="X105" s="204">
        <v>0</v>
      </c>
      <c r="Y105" s="159"/>
      <c r="Z105" s="64"/>
      <c r="AA105" s="65">
        <v>0</v>
      </c>
      <c r="AB105" s="65"/>
      <c r="AC105" s="204">
        <v>0</v>
      </c>
      <c r="AD105" s="161"/>
      <c r="AE105" s="64"/>
      <c r="AF105" s="65">
        <v>6</v>
      </c>
      <c r="AG105" s="65"/>
      <c r="AH105" s="204">
        <v>8.9999999999999993E-3</v>
      </c>
      <c r="AI105" s="161"/>
      <c r="AJ105" s="64"/>
      <c r="AK105" s="65">
        <v>4</v>
      </c>
      <c r="AL105" s="65"/>
      <c r="AM105" s="204">
        <v>6.0000000000000001E-3</v>
      </c>
      <c r="AN105" s="161"/>
      <c r="AO105" s="234">
        <v>1.4999999999999999E-2</v>
      </c>
      <c r="AP105" s="227">
        <v>305</v>
      </c>
      <c r="AQ105" s="227">
        <v>299</v>
      </c>
      <c r="AR105" s="239">
        <v>0.98</v>
      </c>
      <c r="AS105" s="227">
        <v>226</v>
      </c>
      <c r="AT105" s="239">
        <v>0.74099999999999999</v>
      </c>
      <c r="AU105" s="227">
        <v>224</v>
      </c>
      <c r="AV105" s="236">
        <v>0.73399999999999999</v>
      </c>
      <c r="AW105" s="227">
        <v>170</v>
      </c>
      <c r="AX105" s="227">
        <v>165</v>
      </c>
      <c r="AY105" s="239">
        <v>0.97099999999999997</v>
      </c>
      <c r="AZ105" s="227">
        <v>131</v>
      </c>
      <c r="BA105" s="239">
        <v>0.77100000000000002</v>
      </c>
      <c r="BB105" s="227">
        <v>130</v>
      </c>
      <c r="BC105" s="236">
        <v>0.76500000000000001</v>
      </c>
    </row>
    <row r="106" spans="1:55" x14ac:dyDescent="0.25">
      <c r="A106" s="230">
        <v>1</v>
      </c>
      <c r="B106" s="215" t="s">
        <v>126</v>
      </c>
      <c r="C106" s="215">
        <v>2278</v>
      </c>
      <c r="D106" s="215" t="s">
        <v>285</v>
      </c>
      <c r="E106" s="215">
        <v>316</v>
      </c>
      <c r="F106" s="215">
        <v>321</v>
      </c>
      <c r="G106" s="215"/>
      <c r="H106" s="224" t="str">
        <f>HYPERLINK("https://map.geo.admin.ch/?zoom=7&amp;E=581900&amp;N=197900&amp;layers=ch.kantone.cadastralwebmap-farbe,ch.swisstopo.amtliches-strassenverzeichnis,ch.bfs.gebaeude_wohnungs_register,KML||https://tinyurl.com/yy7ya4g9/FR/2278_bdg_erw.kml","KML building")</f>
        <v>KML building</v>
      </c>
      <c r="I106" s="158">
        <v>2</v>
      </c>
      <c r="J106" s="247" t="s">
        <v>1155</v>
      </c>
      <c r="K106" s="157">
        <v>6.3291139240506328E-3</v>
      </c>
      <c r="L106" s="65">
        <v>0</v>
      </c>
      <c r="M106" s="65"/>
      <c r="N106" s="204">
        <v>0</v>
      </c>
      <c r="O106" s="159"/>
      <c r="P106" s="64"/>
      <c r="Q106" s="65">
        <v>0</v>
      </c>
      <c r="R106" s="65"/>
      <c r="S106" s="204">
        <v>0</v>
      </c>
      <c r="T106" s="159"/>
      <c r="U106" s="64"/>
      <c r="V106" s="65">
        <v>0</v>
      </c>
      <c r="W106" s="65"/>
      <c r="X106" s="204">
        <v>0</v>
      </c>
      <c r="Y106" s="159"/>
      <c r="Z106" s="64"/>
      <c r="AA106" s="65">
        <v>0</v>
      </c>
      <c r="AB106" s="65"/>
      <c r="AC106" s="204">
        <v>0</v>
      </c>
      <c r="AD106" s="161"/>
      <c r="AE106" s="64"/>
      <c r="AF106" s="65">
        <v>2</v>
      </c>
      <c r="AG106" s="65"/>
      <c r="AH106" s="204">
        <v>6.3E-3</v>
      </c>
      <c r="AI106" s="161"/>
      <c r="AJ106" s="64"/>
      <c r="AK106" s="65">
        <v>2</v>
      </c>
      <c r="AL106" s="65"/>
      <c r="AM106" s="204">
        <v>6.3E-3</v>
      </c>
      <c r="AN106" s="161"/>
      <c r="AO106" s="234">
        <v>1.26E-2</v>
      </c>
      <c r="AP106" s="227">
        <v>153</v>
      </c>
      <c r="AQ106" s="227">
        <v>151</v>
      </c>
      <c r="AR106" s="239">
        <v>0.98699999999999999</v>
      </c>
      <c r="AS106" s="227">
        <v>120</v>
      </c>
      <c r="AT106" s="239">
        <v>0.78400000000000003</v>
      </c>
      <c r="AU106" s="227">
        <v>120</v>
      </c>
      <c r="AV106" s="236">
        <v>0.78400000000000003</v>
      </c>
      <c r="AW106" s="227">
        <v>73</v>
      </c>
      <c r="AX106" s="227">
        <v>71</v>
      </c>
      <c r="AY106" s="239">
        <v>0.97299999999999998</v>
      </c>
      <c r="AZ106" s="227">
        <v>58</v>
      </c>
      <c r="BA106" s="239">
        <v>0.79500000000000004</v>
      </c>
      <c r="BB106" s="227">
        <v>58</v>
      </c>
      <c r="BC106" s="236">
        <v>0.79500000000000004</v>
      </c>
    </row>
    <row r="107" spans="1:55" x14ac:dyDescent="0.25">
      <c r="A107" s="230">
        <v>1</v>
      </c>
      <c r="B107" s="215" t="s">
        <v>126</v>
      </c>
      <c r="C107" s="215">
        <v>2284</v>
      </c>
      <c r="D107" s="215" t="s">
        <v>286</v>
      </c>
      <c r="E107" s="215">
        <v>2764</v>
      </c>
      <c r="F107" s="215">
        <v>2829</v>
      </c>
      <c r="G107" s="215"/>
      <c r="H107" s="224" t="str">
        <f>HYPERLINK("https://map.geo.admin.ch/?zoom=7&amp;E=575000&amp;N=200900&amp;layers=ch.kantone.cadastralwebmap-farbe,ch.swisstopo.amtliches-strassenverzeichnis,ch.bfs.gebaeude_wohnungs_register,KML||https://tinyurl.com/yy7ya4g9/FR/2284_bdg_erw.kml","KML building")</f>
        <v>KML building</v>
      </c>
      <c r="I107" s="158">
        <v>24</v>
      </c>
      <c r="J107" s="247" t="s">
        <v>1156</v>
      </c>
      <c r="K107" s="157">
        <v>8.6830680173661367E-3</v>
      </c>
      <c r="L107" s="65">
        <v>0</v>
      </c>
      <c r="M107" s="65"/>
      <c r="N107" s="204">
        <v>0</v>
      </c>
      <c r="O107" s="159"/>
      <c r="P107" s="64"/>
      <c r="Q107" s="65">
        <v>0</v>
      </c>
      <c r="R107" s="65"/>
      <c r="S107" s="204">
        <v>0</v>
      </c>
      <c r="T107" s="159"/>
      <c r="U107" s="64"/>
      <c r="V107" s="65">
        <v>0</v>
      </c>
      <c r="W107" s="65"/>
      <c r="X107" s="204">
        <v>0</v>
      </c>
      <c r="Y107" s="159"/>
      <c r="Z107" s="64"/>
      <c r="AA107" s="65">
        <v>0</v>
      </c>
      <c r="AB107" s="65"/>
      <c r="AC107" s="204">
        <v>0</v>
      </c>
      <c r="AD107" s="161"/>
      <c r="AE107" s="64"/>
      <c r="AF107" s="65">
        <v>46</v>
      </c>
      <c r="AG107" s="65"/>
      <c r="AH107" s="204">
        <v>1.66E-2</v>
      </c>
      <c r="AI107" s="161"/>
      <c r="AJ107" s="64"/>
      <c r="AK107" s="65">
        <v>18</v>
      </c>
      <c r="AL107" s="65"/>
      <c r="AM107" s="204">
        <v>6.4999999999999997E-3</v>
      </c>
      <c r="AN107" s="161"/>
      <c r="AO107" s="234">
        <v>2.3099999999999999E-2</v>
      </c>
      <c r="AP107" s="227">
        <v>1031</v>
      </c>
      <c r="AQ107" s="227">
        <v>1006</v>
      </c>
      <c r="AR107" s="239">
        <v>0.97599999999999998</v>
      </c>
      <c r="AS107" s="227">
        <v>707</v>
      </c>
      <c r="AT107" s="239">
        <v>0.68600000000000005</v>
      </c>
      <c r="AU107" s="227">
        <v>696</v>
      </c>
      <c r="AV107" s="236">
        <v>0.67500000000000004</v>
      </c>
      <c r="AW107" s="227">
        <v>397</v>
      </c>
      <c r="AX107" s="227">
        <v>375</v>
      </c>
      <c r="AY107" s="239">
        <v>0.94499999999999995</v>
      </c>
      <c r="AZ107" s="227">
        <v>294</v>
      </c>
      <c r="BA107" s="239">
        <v>0.74099999999999999</v>
      </c>
      <c r="BB107" s="227">
        <v>285</v>
      </c>
      <c r="BC107" s="236">
        <v>0.71799999999999997</v>
      </c>
    </row>
    <row r="108" spans="1:55" x14ac:dyDescent="0.25">
      <c r="A108" s="230">
        <v>1</v>
      </c>
      <c r="B108" s="215" t="s">
        <v>126</v>
      </c>
      <c r="C108" s="223">
        <v>2292</v>
      </c>
      <c r="D108" s="215" t="s">
        <v>287</v>
      </c>
      <c r="E108" s="215">
        <v>464</v>
      </c>
      <c r="F108" s="215">
        <v>464</v>
      </c>
      <c r="G108" s="215"/>
      <c r="H108" s="224" t="str">
        <f>HYPERLINK("https://map.geo.admin.ch/?zoom=7&amp;E=587700&amp;N=178900&amp;layers=ch.kantone.cadastralwebmap-farbe,ch.swisstopo.amtliches-strassenverzeichnis,ch.bfs.gebaeude_wohnungs_register,KML||https://tinyurl.com/yy7ya4g9/FR/2292_bdg_erw.kml","KML building")</f>
        <v>KML building</v>
      </c>
      <c r="I108" s="158">
        <v>11</v>
      </c>
      <c r="J108" s="247" t="s">
        <v>1157</v>
      </c>
      <c r="K108" s="157">
        <v>2.3706896551724137E-2</v>
      </c>
      <c r="L108" s="65">
        <v>0</v>
      </c>
      <c r="M108" s="65"/>
      <c r="N108" s="204">
        <v>0</v>
      </c>
      <c r="O108" s="159"/>
      <c r="P108" s="64"/>
      <c r="Q108" s="65">
        <v>0</v>
      </c>
      <c r="R108" s="65"/>
      <c r="S108" s="204">
        <v>0</v>
      </c>
      <c r="T108" s="159"/>
      <c r="U108" s="64"/>
      <c r="V108" s="65">
        <v>0</v>
      </c>
      <c r="W108" s="65"/>
      <c r="X108" s="204">
        <v>0</v>
      </c>
      <c r="Y108" s="159"/>
      <c r="Z108" s="64"/>
      <c r="AA108" s="65">
        <v>0</v>
      </c>
      <c r="AB108" s="65"/>
      <c r="AC108" s="204">
        <v>0</v>
      </c>
      <c r="AD108" s="161"/>
      <c r="AE108" s="64"/>
      <c r="AF108" s="65">
        <v>4</v>
      </c>
      <c r="AG108" s="65"/>
      <c r="AH108" s="204">
        <v>8.6E-3</v>
      </c>
      <c r="AI108" s="161"/>
      <c r="AJ108" s="64"/>
      <c r="AK108" s="65">
        <v>7</v>
      </c>
      <c r="AL108" s="65"/>
      <c r="AM108" s="204">
        <v>1.5100000000000001E-2</v>
      </c>
      <c r="AN108" s="161"/>
      <c r="AO108" s="234">
        <v>2.3699999999999999E-2</v>
      </c>
      <c r="AP108" s="227">
        <v>186</v>
      </c>
      <c r="AQ108" s="227">
        <v>183</v>
      </c>
      <c r="AR108" s="239">
        <v>0.98399999999999999</v>
      </c>
      <c r="AS108" s="227">
        <v>147</v>
      </c>
      <c r="AT108" s="239">
        <v>0.79</v>
      </c>
      <c r="AU108" s="227">
        <v>147</v>
      </c>
      <c r="AV108" s="236">
        <v>0.79</v>
      </c>
      <c r="AW108" s="227">
        <v>89</v>
      </c>
      <c r="AX108" s="227">
        <v>87</v>
      </c>
      <c r="AY108" s="239">
        <v>0.97799999999999998</v>
      </c>
      <c r="AZ108" s="227">
        <v>73</v>
      </c>
      <c r="BA108" s="239">
        <v>0.82</v>
      </c>
      <c r="BB108" s="227">
        <v>73</v>
      </c>
      <c r="BC108" s="236">
        <v>0.82</v>
      </c>
    </row>
    <row r="109" spans="1:55" x14ac:dyDescent="0.25">
      <c r="A109" s="230">
        <v>1</v>
      </c>
      <c r="B109" s="215" t="s">
        <v>126</v>
      </c>
      <c r="C109" s="215">
        <v>2293</v>
      </c>
      <c r="D109" s="215" t="s">
        <v>288</v>
      </c>
      <c r="E109" s="215">
        <v>3346</v>
      </c>
      <c r="F109" s="215">
        <v>3364</v>
      </c>
      <c r="G109" s="215"/>
      <c r="H109" s="224" t="str">
        <f>HYPERLINK("https://map.geo.admin.ch/?zoom=7&amp;E=581100&amp;N=188400&amp;layers=ch.kantone.cadastralwebmap-farbe,ch.swisstopo.amtliches-strassenverzeichnis,ch.bfs.gebaeude_wohnungs_register,KML||https://tinyurl.com/yy7ya4g9/FR/2293_bdg_erw.kml","KML building")</f>
        <v>KML building</v>
      </c>
      <c r="I109" s="158">
        <v>32</v>
      </c>
      <c r="J109" s="247" t="s">
        <v>1158</v>
      </c>
      <c r="K109" s="157">
        <v>9.563658099222952E-3</v>
      </c>
      <c r="L109" s="65">
        <v>0</v>
      </c>
      <c r="M109" s="65"/>
      <c r="N109" s="204">
        <v>0</v>
      </c>
      <c r="O109" s="159"/>
      <c r="P109" s="64"/>
      <c r="Q109" s="65">
        <v>0</v>
      </c>
      <c r="R109" s="65"/>
      <c r="S109" s="204">
        <v>0</v>
      </c>
      <c r="T109" s="159"/>
      <c r="U109" s="64"/>
      <c r="V109" s="65">
        <v>0</v>
      </c>
      <c r="W109" s="65"/>
      <c r="X109" s="204">
        <v>0</v>
      </c>
      <c r="Y109" s="159"/>
      <c r="Z109" s="64"/>
      <c r="AA109" s="65">
        <v>0</v>
      </c>
      <c r="AB109" s="65"/>
      <c r="AC109" s="204">
        <v>0</v>
      </c>
      <c r="AD109" s="161"/>
      <c r="AE109" s="64"/>
      <c r="AF109" s="65">
        <v>21</v>
      </c>
      <c r="AG109" s="65"/>
      <c r="AH109" s="204">
        <v>6.3E-3</v>
      </c>
      <c r="AI109" s="161"/>
      <c r="AJ109" s="64"/>
      <c r="AK109" s="65">
        <v>28</v>
      </c>
      <c r="AL109" s="65"/>
      <c r="AM109" s="204">
        <v>8.3999999999999995E-3</v>
      </c>
      <c r="AN109" s="161"/>
      <c r="AO109" s="234">
        <v>1.47E-2</v>
      </c>
      <c r="AP109" s="227">
        <v>1490</v>
      </c>
      <c r="AQ109" s="227">
        <v>1452</v>
      </c>
      <c r="AR109" s="239">
        <v>0.97399999999999998</v>
      </c>
      <c r="AS109" s="227">
        <v>983</v>
      </c>
      <c r="AT109" s="239">
        <v>0.66</v>
      </c>
      <c r="AU109" s="227">
        <v>978</v>
      </c>
      <c r="AV109" s="236">
        <v>0.65600000000000003</v>
      </c>
      <c r="AW109" s="227">
        <v>780</v>
      </c>
      <c r="AX109" s="227">
        <v>742</v>
      </c>
      <c r="AY109" s="239">
        <v>0.95099999999999996</v>
      </c>
      <c r="AZ109" s="227">
        <v>582</v>
      </c>
      <c r="BA109" s="239">
        <v>0.746</v>
      </c>
      <c r="BB109" s="227">
        <v>577</v>
      </c>
      <c r="BC109" s="236">
        <v>0.74</v>
      </c>
    </row>
    <row r="110" spans="1:55" x14ac:dyDescent="0.25">
      <c r="A110" s="230">
        <v>1</v>
      </c>
      <c r="B110" s="215" t="s">
        <v>126</v>
      </c>
      <c r="C110" s="215">
        <v>2294</v>
      </c>
      <c r="D110" s="215" t="s">
        <v>289</v>
      </c>
      <c r="E110" s="215">
        <v>893</v>
      </c>
      <c r="F110" s="215">
        <v>911</v>
      </c>
      <c r="G110" s="215"/>
      <c r="H110" s="224" t="str">
        <f>HYPERLINK("https://map.geo.admin.ch/?zoom=7&amp;E=582600&amp;N=178900&amp;layers=ch.kantone.cadastralwebmap-farbe,ch.swisstopo.amtliches-strassenverzeichnis,ch.bfs.gebaeude_wohnungs_register,KML||https://tinyurl.com/yy7ya4g9/FR/2294_bdg_erw.kml","KML building")</f>
        <v>KML building</v>
      </c>
      <c r="I110" s="158">
        <v>10</v>
      </c>
      <c r="J110" s="247" t="s">
        <v>1159</v>
      </c>
      <c r="K110" s="157">
        <v>1.1198208286674132E-2</v>
      </c>
      <c r="L110" s="65">
        <v>0</v>
      </c>
      <c r="M110" s="65"/>
      <c r="N110" s="204">
        <v>0</v>
      </c>
      <c r="O110" s="159"/>
      <c r="P110" s="64"/>
      <c r="Q110" s="65">
        <v>0</v>
      </c>
      <c r="R110" s="65"/>
      <c r="S110" s="204">
        <v>0</v>
      </c>
      <c r="T110" s="159"/>
      <c r="U110" s="64"/>
      <c r="V110" s="65">
        <v>0</v>
      </c>
      <c r="W110" s="65"/>
      <c r="X110" s="204">
        <v>0</v>
      </c>
      <c r="Y110" s="159"/>
      <c r="Z110" s="64"/>
      <c r="AA110" s="65">
        <v>0</v>
      </c>
      <c r="AB110" s="65"/>
      <c r="AC110" s="204">
        <v>0</v>
      </c>
      <c r="AD110" s="161"/>
      <c r="AE110" s="64"/>
      <c r="AF110" s="65">
        <v>11</v>
      </c>
      <c r="AG110" s="65"/>
      <c r="AH110" s="204">
        <v>1.23E-2</v>
      </c>
      <c r="AI110" s="161"/>
      <c r="AJ110" s="64"/>
      <c r="AK110" s="65">
        <v>4</v>
      </c>
      <c r="AL110" s="65"/>
      <c r="AM110" s="204">
        <v>4.4999999999999997E-3</v>
      </c>
      <c r="AN110" s="161"/>
      <c r="AO110" s="234">
        <v>1.6799999999999999E-2</v>
      </c>
      <c r="AP110" s="227">
        <v>304</v>
      </c>
      <c r="AQ110" s="227">
        <v>301</v>
      </c>
      <c r="AR110" s="239">
        <v>0.99</v>
      </c>
      <c r="AS110" s="227">
        <v>247</v>
      </c>
      <c r="AT110" s="239">
        <v>0.81299999999999994</v>
      </c>
      <c r="AU110" s="227">
        <v>245</v>
      </c>
      <c r="AV110" s="236">
        <v>0.80600000000000005</v>
      </c>
      <c r="AW110" s="227">
        <v>139</v>
      </c>
      <c r="AX110" s="227">
        <v>137</v>
      </c>
      <c r="AY110" s="239">
        <v>0.98599999999999999</v>
      </c>
      <c r="AZ110" s="227">
        <v>118</v>
      </c>
      <c r="BA110" s="239">
        <v>0.84899999999999998</v>
      </c>
      <c r="BB110" s="227">
        <v>117</v>
      </c>
      <c r="BC110" s="236">
        <v>0.84199999999999997</v>
      </c>
    </row>
    <row r="111" spans="1:55" x14ac:dyDescent="0.25">
      <c r="A111" s="230">
        <v>1</v>
      </c>
      <c r="B111" s="215" t="s">
        <v>126</v>
      </c>
      <c r="C111" s="215">
        <v>2295</v>
      </c>
      <c r="D111" s="215" t="s">
        <v>290</v>
      </c>
      <c r="E111" s="215">
        <v>1606</v>
      </c>
      <c r="F111" s="215">
        <v>1622</v>
      </c>
      <c r="G111" s="215"/>
      <c r="H111" s="224" t="str">
        <f>HYPERLINK("https://map.geo.admin.ch/?zoom=7&amp;E=584000&amp;N=193500&amp;layers=ch.kantone.cadastralwebmap-farbe,ch.swisstopo.amtliches-strassenverzeichnis,ch.bfs.gebaeude_wohnungs_register,KML||https://tinyurl.com/yy7ya4g9/FR/2295_bdg_erw.kml","KML building")</f>
        <v>KML building</v>
      </c>
      <c r="I111" s="158">
        <v>99</v>
      </c>
      <c r="J111" s="247" t="s">
        <v>1160</v>
      </c>
      <c r="K111" s="157">
        <v>6.1643835616438353E-2</v>
      </c>
      <c r="L111" s="65">
        <v>0</v>
      </c>
      <c r="M111" s="65"/>
      <c r="N111" s="204">
        <v>0</v>
      </c>
      <c r="O111" s="159"/>
      <c r="P111" s="64"/>
      <c r="Q111" s="65">
        <v>0</v>
      </c>
      <c r="R111" s="65"/>
      <c r="S111" s="204">
        <v>0</v>
      </c>
      <c r="T111" s="159"/>
      <c r="U111" s="64"/>
      <c r="V111" s="65">
        <v>0</v>
      </c>
      <c r="W111" s="65"/>
      <c r="X111" s="204">
        <v>0</v>
      </c>
      <c r="Y111" s="159"/>
      <c r="Z111" s="64"/>
      <c r="AA111" s="65">
        <v>0</v>
      </c>
      <c r="AB111" s="65"/>
      <c r="AC111" s="204">
        <v>0</v>
      </c>
      <c r="AD111" s="161"/>
      <c r="AE111" s="64"/>
      <c r="AF111" s="65">
        <v>15</v>
      </c>
      <c r="AG111" s="65"/>
      <c r="AH111" s="204">
        <v>9.2999999999999992E-3</v>
      </c>
      <c r="AI111" s="161"/>
      <c r="AJ111" s="64"/>
      <c r="AK111" s="65">
        <v>8</v>
      </c>
      <c r="AL111" s="65"/>
      <c r="AM111" s="204">
        <v>5.0000000000000001E-3</v>
      </c>
      <c r="AN111" s="161"/>
      <c r="AO111" s="234">
        <v>1.43E-2</v>
      </c>
      <c r="AP111" s="227">
        <v>670</v>
      </c>
      <c r="AQ111" s="227">
        <v>644</v>
      </c>
      <c r="AR111" s="239">
        <v>0.96099999999999997</v>
      </c>
      <c r="AS111" s="227">
        <v>525</v>
      </c>
      <c r="AT111" s="239">
        <v>0.78400000000000003</v>
      </c>
      <c r="AU111" s="227">
        <v>517</v>
      </c>
      <c r="AV111" s="236">
        <v>0.77200000000000002</v>
      </c>
      <c r="AW111" s="227">
        <v>331</v>
      </c>
      <c r="AX111" s="227">
        <v>305</v>
      </c>
      <c r="AY111" s="239">
        <v>0.92100000000000004</v>
      </c>
      <c r="AZ111" s="227">
        <v>248</v>
      </c>
      <c r="BA111" s="239">
        <v>0.749</v>
      </c>
      <c r="BB111" s="227">
        <v>240</v>
      </c>
      <c r="BC111" s="236">
        <v>0.72499999999999998</v>
      </c>
    </row>
    <row r="112" spans="1:55" x14ac:dyDescent="0.25">
      <c r="A112" s="230">
        <v>1</v>
      </c>
      <c r="B112" s="215" t="s">
        <v>126</v>
      </c>
      <c r="C112" s="215">
        <v>2296</v>
      </c>
      <c r="D112" s="215" t="s">
        <v>291</v>
      </c>
      <c r="E112" s="215">
        <v>737</v>
      </c>
      <c r="F112" s="215">
        <v>740</v>
      </c>
      <c r="G112" s="215"/>
      <c r="H112" s="224" t="str">
        <f>HYPERLINK("https://map.geo.admin.ch/?zoom=7&amp;E=589400&amp;N=186200&amp;layers=ch.kantone.cadastralwebmap-farbe,ch.swisstopo.amtliches-strassenverzeichnis,ch.bfs.gebaeude_wohnungs_register,KML||https://tinyurl.com/yy7ya4g9/FR/2296_bdg_erw.kml","KML building")</f>
        <v>KML building</v>
      </c>
      <c r="I112" s="158">
        <v>29</v>
      </c>
      <c r="J112" s="247" t="s">
        <v>1161</v>
      </c>
      <c r="K112" s="157">
        <v>3.9348710990502037E-2</v>
      </c>
      <c r="L112" s="65">
        <v>0</v>
      </c>
      <c r="M112" s="65"/>
      <c r="N112" s="204">
        <v>0</v>
      </c>
      <c r="O112" s="159"/>
      <c r="P112" s="64"/>
      <c r="Q112" s="65">
        <v>0</v>
      </c>
      <c r="R112" s="65"/>
      <c r="S112" s="204">
        <v>0</v>
      </c>
      <c r="T112" s="159"/>
      <c r="U112" s="64"/>
      <c r="V112" s="65">
        <v>0</v>
      </c>
      <c r="W112" s="65"/>
      <c r="X112" s="204">
        <v>0</v>
      </c>
      <c r="Y112" s="159"/>
      <c r="Z112" s="64"/>
      <c r="AA112" s="65">
        <v>0</v>
      </c>
      <c r="AB112" s="65"/>
      <c r="AC112" s="204">
        <v>0</v>
      </c>
      <c r="AD112" s="161"/>
      <c r="AE112" s="64"/>
      <c r="AF112" s="65">
        <v>1</v>
      </c>
      <c r="AG112" s="65"/>
      <c r="AH112" s="204">
        <v>1.4E-3</v>
      </c>
      <c r="AI112" s="161"/>
      <c r="AJ112" s="64"/>
      <c r="AK112" s="65">
        <v>2</v>
      </c>
      <c r="AL112" s="65"/>
      <c r="AM112" s="204">
        <v>2.7000000000000001E-3</v>
      </c>
      <c r="AN112" s="161"/>
      <c r="AO112" s="234">
        <v>4.1000000000000003E-3</v>
      </c>
      <c r="AP112" s="227">
        <v>322</v>
      </c>
      <c r="AQ112" s="227">
        <v>318</v>
      </c>
      <c r="AR112" s="239">
        <v>0.98799999999999999</v>
      </c>
      <c r="AS112" s="227">
        <v>242</v>
      </c>
      <c r="AT112" s="239">
        <v>0.752</v>
      </c>
      <c r="AU112" s="227">
        <v>241</v>
      </c>
      <c r="AV112" s="236">
        <v>0.748</v>
      </c>
      <c r="AW112" s="227">
        <v>199</v>
      </c>
      <c r="AX112" s="227">
        <v>195</v>
      </c>
      <c r="AY112" s="239">
        <v>0.98</v>
      </c>
      <c r="AZ112" s="227">
        <v>153</v>
      </c>
      <c r="BA112" s="239">
        <v>0.76900000000000002</v>
      </c>
      <c r="BB112" s="227">
        <v>152</v>
      </c>
      <c r="BC112" s="236">
        <v>0.76400000000000001</v>
      </c>
    </row>
    <row r="113" spans="1:55" x14ac:dyDescent="0.25">
      <c r="A113" s="230">
        <v>1</v>
      </c>
      <c r="B113" s="215" t="s">
        <v>126</v>
      </c>
      <c r="C113" s="215">
        <v>2299</v>
      </c>
      <c r="D113" s="215" t="s">
        <v>292</v>
      </c>
      <c r="E113" s="215">
        <v>2942</v>
      </c>
      <c r="F113" s="215">
        <v>2958</v>
      </c>
      <c r="G113" s="215"/>
      <c r="H113" s="224" t="str">
        <f>HYPERLINK("https://map.geo.admin.ch/?zoom=7&amp;E=588500&amp;N=176600&amp;layers=ch.kantone.cadastralwebmap-farbe,ch.swisstopo.amtliches-strassenverzeichnis,ch.bfs.gebaeude_wohnungs_register,KML||https://tinyurl.com/yy7ya4g9/FR/2299_bdg_erw.kml","KML building")</f>
        <v>KML building</v>
      </c>
      <c r="I113" s="158">
        <v>17</v>
      </c>
      <c r="J113" s="247" t="s">
        <v>1162</v>
      </c>
      <c r="K113" s="157">
        <v>5.7783820530251532E-3</v>
      </c>
      <c r="L113" s="65">
        <v>0</v>
      </c>
      <c r="M113" s="65"/>
      <c r="N113" s="204">
        <v>0</v>
      </c>
      <c r="O113" s="159"/>
      <c r="P113" s="64"/>
      <c r="Q113" s="65">
        <v>0</v>
      </c>
      <c r="R113" s="65"/>
      <c r="S113" s="204">
        <v>0</v>
      </c>
      <c r="T113" s="159"/>
      <c r="U113" s="64"/>
      <c r="V113" s="65">
        <v>0</v>
      </c>
      <c r="W113" s="65"/>
      <c r="X113" s="204">
        <v>0</v>
      </c>
      <c r="Y113" s="159"/>
      <c r="Z113" s="64"/>
      <c r="AA113" s="65">
        <v>0</v>
      </c>
      <c r="AB113" s="65"/>
      <c r="AC113" s="204">
        <v>0</v>
      </c>
      <c r="AD113" s="161"/>
      <c r="AE113" s="64"/>
      <c r="AF113" s="65">
        <v>23</v>
      </c>
      <c r="AG113" s="65"/>
      <c r="AH113" s="204">
        <v>7.7999999999999996E-3</v>
      </c>
      <c r="AI113" s="161"/>
      <c r="AJ113" s="64"/>
      <c r="AK113" s="65">
        <v>82</v>
      </c>
      <c r="AL113" s="65"/>
      <c r="AM113" s="204">
        <v>2.7900000000000001E-2</v>
      </c>
      <c r="AN113" s="161"/>
      <c r="AO113" s="234">
        <v>3.5700000000000003E-2</v>
      </c>
      <c r="AP113" s="227">
        <v>1349</v>
      </c>
      <c r="AQ113" s="227">
        <v>1326</v>
      </c>
      <c r="AR113" s="239">
        <v>0.98299999999999998</v>
      </c>
      <c r="AS113" s="227">
        <v>948</v>
      </c>
      <c r="AT113" s="239">
        <v>0.70299999999999996</v>
      </c>
      <c r="AU113" s="227">
        <v>934</v>
      </c>
      <c r="AV113" s="236">
        <v>0.69199999999999995</v>
      </c>
      <c r="AW113" s="227">
        <v>655</v>
      </c>
      <c r="AX113" s="227">
        <v>632</v>
      </c>
      <c r="AY113" s="239">
        <v>0.96499999999999997</v>
      </c>
      <c r="AZ113" s="227">
        <v>526</v>
      </c>
      <c r="BA113" s="239">
        <v>0.80300000000000005</v>
      </c>
      <c r="BB113" s="227">
        <v>512</v>
      </c>
      <c r="BC113" s="236">
        <v>0.78200000000000003</v>
      </c>
    </row>
    <row r="114" spans="1:55" x14ac:dyDescent="0.25">
      <c r="A114" s="230">
        <v>1</v>
      </c>
      <c r="B114" s="215" t="s">
        <v>126</v>
      </c>
      <c r="C114" s="215">
        <v>2300</v>
      </c>
      <c r="D114" s="215" t="s">
        <v>293</v>
      </c>
      <c r="E114" s="215">
        <v>854</v>
      </c>
      <c r="F114" s="215">
        <v>856</v>
      </c>
      <c r="G114" s="215"/>
      <c r="H114" s="224" t="str">
        <f>HYPERLINK("https://map.geo.admin.ch/?zoom=7&amp;E=585800&amp;N=175800&amp;layers=ch.kantone.cadastralwebmap-farbe,ch.swisstopo.amtliches-strassenverzeichnis,ch.bfs.gebaeude_wohnungs_register,KML||https://tinyurl.com/yy7ya4g9/FR/2300_bdg_erw.kml","KML building")</f>
        <v>KML building</v>
      </c>
      <c r="I114" s="158">
        <v>20</v>
      </c>
      <c r="J114" s="247" t="s">
        <v>1163</v>
      </c>
      <c r="K114" s="157">
        <v>2.3419203747072601E-2</v>
      </c>
      <c r="L114" s="65">
        <v>0</v>
      </c>
      <c r="M114" s="65"/>
      <c r="N114" s="204">
        <v>0</v>
      </c>
      <c r="O114" s="159"/>
      <c r="P114" s="64"/>
      <c r="Q114" s="65">
        <v>0</v>
      </c>
      <c r="R114" s="65"/>
      <c r="S114" s="204">
        <v>0</v>
      </c>
      <c r="T114" s="159"/>
      <c r="U114" s="64"/>
      <c r="V114" s="65">
        <v>0</v>
      </c>
      <c r="W114" s="65"/>
      <c r="X114" s="204">
        <v>0</v>
      </c>
      <c r="Y114" s="159"/>
      <c r="Z114" s="64"/>
      <c r="AA114" s="65">
        <v>0</v>
      </c>
      <c r="AB114" s="65"/>
      <c r="AC114" s="204">
        <v>0</v>
      </c>
      <c r="AD114" s="161"/>
      <c r="AE114" s="64"/>
      <c r="AF114" s="65">
        <v>5</v>
      </c>
      <c r="AG114" s="65"/>
      <c r="AH114" s="204">
        <v>5.8999999999999999E-3</v>
      </c>
      <c r="AI114" s="161"/>
      <c r="AJ114" s="64"/>
      <c r="AK114" s="65">
        <v>4</v>
      </c>
      <c r="AL114" s="65"/>
      <c r="AM114" s="204">
        <v>4.7000000000000002E-3</v>
      </c>
      <c r="AN114" s="161"/>
      <c r="AO114" s="234">
        <v>1.06E-2</v>
      </c>
      <c r="AP114" s="227">
        <v>409</v>
      </c>
      <c r="AQ114" s="227">
        <v>402</v>
      </c>
      <c r="AR114" s="239">
        <v>0.98299999999999998</v>
      </c>
      <c r="AS114" s="227">
        <v>341</v>
      </c>
      <c r="AT114" s="239">
        <v>0.83399999999999996</v>
      </c>
      <c r="AU114" s="227">
        <v>340</v>
      </c>
      <c r="AV114" s="236">
        <v>0.83099999999999996</v>
      </c>
      <c r="AW114" s="227">
        <v>191</v>
      </c>
      <c r="AX114" s="227">
        <v>185</v>
      </c>
      <c r="AY114" s="239">
        <v>0.96899999999999997</v>
      </c>
      <c r="AZ114" s="227">
        <v>147</v>
      </c>
      <c r="BA114" s="239">
        <v>0.77</v>
      </c>
      <c r="BB114" s="227">
        <v>147</v>
      </c>
      <c r="BC114" s="236">
        <v>0.77</v>
      </c>
    </row>
    <row r="115" spans="1:55" x14ac:dyDescent="0.25">
      <c r="A115" s="230">
        <v>1</v>
      </c>
      <c r="B115" s="215" t="s">
        <v>126</v>
      </c>
      <c r="C115" s="215">
        <v>2301</v>
      </c>
      <c r="D115" s="215" t="s">
        <v>294</v>
      </c>
      <c r="E115" s="215">
        <v>742</v>
      </c>
      <c r="F115" s="215">
        <v>746</v>
      </c>
      <c r="G115" s="215"/>
      <c r="H115" s="224" t="str">
        <f>HYPERLINK("https://map.geo.admin.ch/?zoom=7&amp;E=584900&amp;N=179700&amp;layers=ch.kantone.cadastralwebmap-farbe,ch.swisstopo.amtliches-strassenverzeichnis,ch.bfs.gebaeude_wohnungs_register,KML||https://tinyurl.com/yy7ya4g9/FR/2301_bdg_erw.kml","KML building")</f>
        <v>KML building</v>
      </c>
      <c r="I115" s="158">
        <v>10</v>
      </c>
      <c r="J115" s="247" t="s">
        <v>1164</v>
      </c>
      <c r="K115" s="157">
        <v>1.3477088948787063E-2</v>
      </c>
      <c r="L115" s="65">
        <v>0</v>
      </c>
      <c r="M115" s="65"/>
      <c r="N115" s="204">
        <v>0</v>
      </c>
      <c r="O115" s="159"/>
      <c r="P115" s="64"/>
      <c r="Q115" s="65">
        <v>0</v>
      </c>
      <c r="R115" s="65"/>
      <c r="S115" s="204">
        <v>0</v>
      </c>
      <c r="T115" s="159"/>
      <c r="U115" s="64"/>
      <c r="V115" s="65">
        <v>0</v>
      </c>
      <c r="W115" s="65"/>
      <c r="X115" s="204">
        <v>0</v>
      </c>
      <c r="Y115" s="159"/>
      <c r="Z115" s="64"/>
      <c r="AA115" s="65">
        <v>0</v>
      </c>
      <c r="AB115" s="65"/>
      <c r="AC115" s="204">
        <v>0</v>
      </c>
      <c r="AD115" s="161"/>
      <c r="AE115" s="64"/>
      <c r="AF115" s="65">
        <v>2</v>
      </c>
      <c r="AG115" s="65"/>
      <c r="AH115" s="204">
        <v>2.7000000000000001E-3</v>
      </c>
      <c r="AI115" s="161"/>
      <c r="AJ115" s="64"/>
      <c r="AK115" s="65">
        <v>2</v>
      </c>
      <c r="AL115" s="65"/>
      <c r="AM115" s="204">
        <v>2.7000000000000001E-3</v>
      </c>
      <c r="AN115" s="161"/>
      <c r="AO115" s="234">
        <v>5.4000000000000003E-3</v>
      </c>
      <c r="AP115" s="227">
        <v>339</v>
      </c>
      <c r="AQ115" s="227">
        <v>337</v>
      </c>
      <c r="AR115" s="239">
        <v>0.99399999999999999</v>
      </c>
      <c r="AS115" s="227">
        <v>271</v>
      </c>
      <c r="AT115" s="239">
        <v>0.79900000000000004</v>
      </c>
      <c r="AU115" s="227">
        <v>270</v>
      </c>
      <c r="AV115" s="236">
        <v>0.79600000000000004</v>
      </c>
      <c r="AW115" s="227">
        <v>176</v>
      </c>
      <c r="AX115" s="227">
        <v>174</v>
      </c>
      <c r="AY115" s="239">
        <v>0.98899999999999999</v>
      </c>
      <c r="AZ115" s="227">
        <v>143</v>
      </c>
      <c r="BA115" s="239">
        <v>0.81299999999999994</v>
      </c>
      <c r="BB115" s="227">
        <v>142</v>
      </c>
      <c r="BC115" s="236">
        <v>0.80700000000000005</v>
      </c>
    </row>
    <row r="116" spans="1:55" x14ac:dyDescent="0.25">
      <c r="A116" s="230">
        <v>1</v>
      </c>
      <c r="B116" s="215" t="s">
        <v>126</v>
      </c>
      <c r="C116" s="215">
        <v>2303</v>
      </c>
      <c r="D116" s="215" t="s">
        <v>295</v>
      </c>
      <c r="E116" s="215">
        <v>736</v>
      </c>
      <c r="F116" s="215">
        <v>738</v>
      </c>
      <c r="G116" s="215"/>
      <c r="H116" s="224" t="str">
        <f>HYPERLINK("https://map.geo.admin.ch/?zoom=7&amp;E=583300&amp;N=176700&amp;layers=ch.kantone.cadastralwebmap-farbe,ch.swisstopo.amtliches-strassenverzeichnis,ch.bfs.gebaeude_wohnungs_register,KML||https://tinyurl.com/yy7ya4g9/FR/2303_bdg_erw.kml","KML building")</f>
        <v>KML building</v>
      </c>
      <c r="I116" s="158">
        <v>5</v>
      </c>
      <c r="J116" s="247" t="s">
        <v>1165</v>
      </c>
      <c r="K116" s="157">
        <v>6.793478260869565E-3</v>
      </c>
      <c r="L116" s="65">
        <v>0</v>
      </c>
      <c r="M116" s="65"/>
      <c r="N116" s="204">
        <v>0</v>
      </c>
      <c r="O116" s="159"/>
      <c r="P116" s="64"/>
      <c r="Q116" s="65">
        <v>0</v>
      </c>
      <c r="R116" s="65"/>
      <c r="S116" s="204">
        <v>0</v>
      </c>
      <c r="T116" s="159"/>
      <c r="U116" s="64"/>
      <c r="V116" s="65">
        <v>0</v>
      </c>
      <c r="W116" s="65"/>
      <c r="X116" s="204">
        <v>0</v>
      </c>
      <c r="Y116" s="159"/>
      <c r="Z116" s="64"/>
      <c r="AA116" s="65">
        <v>0</v>
      </c>
      <c r="AB116" s="65"/>
      <c r="AC116" s="204">
        <v>0</v>
      </c>
      <c r="AD116" s="161"/>
      <c r="AE116" s="64"/>
      <c r="AF116" s="65">
        <v>4</v>
      </c>
      <c r="AG116" s="65"/>
      <c r="AH116" s="204">
        <v>5.4000000000000003E-3</v>
      </c>
      <c r="AI116" s="161"/>
      <c r="AJ116" s="64"/>
      <c r="AK116" s="65">
        <v>3</v>
      </c>
      <c r="AL116" s="65"/>
      <c r="AM116" s="204">
        <v>4.1000000000000003E-3</v>
      </c>
      <c r="AN116" s="161"/>
      <c r="AO116" s="234">
        <v>9.5000000000000015E-3</v>
      </c>
      <c r="AP116" s="227">
        <v>338</v>
      </c>
      <c r="AQ116" s="227">
        <v>336</v>
      </c>
      <c r="AR116" s="239">
        <v>0.99399999999999999</v>
      </c>
      <c r="AS116" s="227">
        <v>261</v>
      </c>
      <c r="AT116" s="239">
        <v>0.77200000000000002</v>
      </c>
      <c r="AU116" s="227">
        <v>260</v>
      </c>
      <c r="AV116" s="236">
        <v>0.76900000000000002</v>
      </c>
      <c r="AW116" s="227">
        <v>154</v>
      </c>
      <c r="AX116" s="227">
        <v>152</v>
      </c>
      <c r="AY116" s="239">
        <v>0.98699999999999999</v>
      </c>
      <c r="AZ116" s="227">
        <v>128</v>
      </c>
      <c r="BA116" s="239">
        <v>0.83099999999999996</v>
      </c>
      <c r="BB116" s="227">
        <v>127</v>
      </c>
      <c r="BC116" s="236">
        <v>0.82499999999999996</v>
      </c>
    </row>
    <row r="117" spans="1:55" x14ac:dyDescent="0.25">
      <c r="A117" s="230">
        <v>1</v>
      </c>
      <c r="B117" s="215" t="s">
        <v>126</v>
      </c>
      <c r="C117" s="215">
        <v>2304</v>
      </c>
      <c r="D117" s="215" t="s">
        <v>296</v>
      </c>
      <c r="E117" s="215">
        <v>947</v>
      </c>
      <c r="F117" s="215">
        <v>949</v>
      </c>
      <c r="G117" s="215"/>
      <c r="H117" s="224" t="str">
        <f>HYPERLINK("https://map.geo.admin.ch/?zoom=7&amp;E=583200&amp;N=182100&amp;layers=ch.kantone.cadastralwebmap-farbe,ch.swisstopo.amtliches-strassenverzeichnis,ch.bfs.gebaeude_wohnungs_register,KML||https://tinyurl.com/yy7ya4g9/FR/2304_bdg_erw.kml","KML building")</f>
        <v>KML building</v>
      </c>
      <c r="I117" s="158">
        <v>8</v>
      </c>
      <c r="J117" s="247" t="s">
        <v>1166</v>
      </c>
      <c r="K117" s="157">
        <v>8.4477296726504746E-3</v>
      </c>
      <c r="L117" s="65">
        <v>0</v>
      </c>
      <c r="M117" s="65"/>
      <c r="N117" s="204">
        <v>0</v>
      </c>
      <c r="O117" s="159"/>
      <c r="P117" s="64"/>
      <c r="Q117" s="65">
        <v>0</v>
      </c>
      <c r="R117" s="65"/>
      <c r="S117" s="204">
        <v>0</v>
      </c>
      <c r="T117" s="159"/>
      <c r="U117" s="64"/>
      <c r="V117" s="65">
        <v>0</v>
      </c>
      <c r="W117" s="65"/>
      <c r="X117" s="204">
        <v>0</v>
      </c>
      <c r="Y117" s="159"/>
      <c r="Z117" s="64"/>
      <c r="AA117" s="65">
        <v>0</v>
      </c>
      <c r="AB117" s="65"/>
      <c r="AC117" s="204">
        <v>0</v>
      </c>
      <c r="AD117" s="161"/>
      <c r="AE117" s="64"/>
      <c r="AF117" s="65">
        <v>3</v>
      </c>
      <c r="AG117" s="65"/>
      <c r="AH117" s="204">
        <v>3.2000000000000002E-3</v>
      </c>
      <c r="AI117" s="161"/>
      <c r="AJ117" s="64"/>
      <c r="AK117" s="65">
        <v>5</v>
      </c>
      <c r="AL117" s="65"/>
      <c r="AM117" s="204">
        <v>5.3E-3</v>
      </c>
      <c r="AN117" s="161"/>
      <c r="AO117" s="234">
        <v>8.5000000000000006E-3</v>
      </c>
      <c r="AP117" s="227">
        <v>498</v>
      </c>
      <c r="AQ117" s="227">
        <v>493</v>
      </c>
      <c r="AR117" s="239">
        <v>0.99</v>
      </c>
      <c r="AS117" s="227">
        <v>386</v>
      </c>
      <c r="AT117" s="239">
        <v>0.77500000000000002</v>
      </c>
      <c r="AU117" s="227">
        <v>385</v>
      </c>
      <c r="AV117" s="236">
        <v>0.77300000000000002</v>
      </c>
      <c r="AW117" s="227">
        <v>267</v>
      </c>
      <c r="AX117" s="227">
        <v>263</v>
      </c>
      <c r="AY117" s="239">
        <v>0.98499999999999999</v>
      </c>
      <c r="AZ117" s="227">
        <v>213</v>
      </c>
      <c r="BA117" s="239">
        <v>0.79800000000000004</v>
      </c>
      <c r="BB117" s="227">
        <v>212</v>
      </c>
      <c r="BC117" s="236">
        <v>0.79400000000000004</v>
      </c>
    </row>
    <row r="118" spans="1:55" x14ac:dyDescent="0.25">
      <c r="A118" s="230">
        <v>1</v>
      </c>
      <c r="B118" s="215" t="s">
        <v>126</v>
      </c>
      <c r="C118" s="215">
        <v>2305</v>
      </c>
      <c r="D118" s="215" t="s">
        <v>297</v>
      </c>
      <c r="E118" s="215">
        <v>1990</v>
      </c>
      <c r="F118" s="215">
        <v>2022</v>
      </c>
      <c r="G118" s="215"/>
      <c r="H118" s="224" t="str">
        <f>HYPERLINK("https://map.geo.admin.ch/?zoom=7&amp;E=585400&amp;N=189400&amp;layers=ch.kantone.cadastralwebmap-farbe,ch.swisstopo.amtliches-strassenverzeichnis,ch.bfs.gebaeude_wohnungs_register,KML||https://tinyurl.com/yy7ya4g9/FR/2305_bdg_erw.kml","KML building")</f>
        <v>KML building</v>
      </c>
      <c r="I118" s="158">
        <v>7</v>
      </c>
      <c r="J118" s="247" t="s">
        <v>1167</v>
      </c>
      <c r="K118" s="157">
        <v>3.5175879396984926E-3</v>
      </c>
      <c r="L118" s="65">
        <v>0</v>
      </c>
      <c r="M118" s="65"/>
      <c r="N118" s="204">
        <v>0</v>
      </c>
      <c r="O118" s="159"/>
      <c r="P118" s="64"/>
      <c r="Q118" s="65">
        <v>0</v>
      </c>
      <c r="R118" s="65"/>
      <c r="S118" s="204">
        <v>0</v>
      </c>
      <c r="T118" s="159"/>
      <c r="U118" s="64"/>
      <c r="V118" s="65">
        <v>0</v>
      </c>
      <c r="W118" s="65"/>
      <c r="X118" s="204">
        <v>0</v>
      </c>
      <c r="Y118" s="159"/>
      <c r="Z118" s="64"/>
      <c r="AA118" s="65">
        <v>0</v>
      </c>
      <c r="AB118" s="65"/>
      <c r="AC118" s="204">
        <v>0</v>
      </c>
      <c r="AD118" s="161"/>
      <c r="AE118" s="64"/>
      <c r="AF118" s="65">
        <v>14</v>
      </c>
      <c r="AG118" s="65"/>
      <c r="AH118" s="204">
        <v>7.0000000000000001E-3</v>
      </c>
      <c r="AI118" s="161"/>
      <c r="AJ118" s="64"/>
      <c r="AK118" s="65">
        <v>14</v>
      </c>
      <c r="AL118" s="65"/>
      <c r="AM118" s="204">
        <v>7.0000000000000001E-3</v>
      </c>
      <c r="AN118" s="161"/>
      <c r="AO118" s="234">
        <v>1.4E-2</v>
      </c>
      <c r="AP118" s="227">
        <v>862</v>
      </c>
      <c r="AQ118" s="227">
        <v>851</v>
      </c>
      <c r="AR118" s="239">
        <v>0.98699999999999999</v>
      </c>
      <c r="AS118" s="227">
        <v>608</v>
      </c>
      <c r="AT118" s="239">
        <v>0.70499999999999996</v>
      </c>
      <c r="AU118" s="227">
        <v>607</v>
      </c>
      <c r="AV118" s="236">
        <v>0.70399999999999996</v>
      </c>
      <c r="AW118" s="227">
        <v>389</v>
      </c>
      <c r="AX118" s="227">
        <v>378</v>
      </c>
      <c r="AY118" s="239">
        <v>0.97199999999999998</v>
      </c>
      <c r="AZ118" s="227">
        <v>302</v>
      </c>
      <c r="BA118" s="239">
        <v>0.77600000000000002</v>
      </c>
      <c r="BB118" s="227">
        <v>301</v>
      </c>
      <c r="BC118" s="236">
        <v>0.77400000000000002</v>
      </c>
    </row>
    <row r="119" spans="1:55" x14ac:dyDescent="0.25">
      <c r="A119" s="230">
        <v>1</v>
      </c>
      <c r="B119" s="215" t="s">
        <v>126</v>
      </c>
      <c r="C119" s="215">
        <v>2306</v>
      </c>
      <c r="D119" s="215" t="s">
        <v>298</v>
      </c>
      <c r="E119" s="215">
        <v>4036</v>
      </c>
      <c r="F119" s="215">
        <v>4054</v>
      </c>
      <c r="G119" s="215"/>
      <c r="H119" s="224" t="str">
        <f>HYPERLINK("https://map.geo.admin.ch/?zoom=7&amp;E=583100&amp;N=184900&amp;layers=ch.kantone.cadastralwebmap-farbe,ch.swisstopo.amtliches-strassenverzeichnis,ch.bfs.gebaeude_wohnungs_register,KML||https://tinyurl.com/yy7ya4g9/FR/2306_bdg_erw.kml","KML building")</f>
        <v>KML building</v>
      </c>
      <c r="I119" s="158">
        <v>47</v>
      </c>
      <c r="J119" s="247" t="s">
        <v>1168</v>
      </c>
      <c r="K119" s="157">
        <v>1.1645193260654113E-2</v>
      </c>
      <c r="L119" s="65">
        <v>0</v>
      </c>
      <c r="M119" s="65"/>
      <c r="N119" s="204">
        <v>0</v>
      </c>
      <c r="O119" s="159"/>
      <c r="P119" s="64"/>
      <c r="Q119" s="65">
        <v>0</v>
      </c>
      <c r="R119" s="65"/>
      <c r="S119" s="204">
        <v>0</v>
      </c>
      <c r="T119" s="159"/>
      <c r="U119" s="64"/>
      <c r="V119" s="65">
        <v>0</v>
      </c>
      <c r="W119" s="65"/>
      <c r="X119" s="204">
        <v>0</v>
      </c>
      <c r="Y119" s="159"/>
      <c r="Z119" s="64"/>
      <c r="AA119" s="65">
        <v>0</v>
      </c>
      <c r="AB119" s="65"/>
      <c r="AC119" s="204">
        <v>0</v>
      </c>
      <c r="AD119" s="161"/>
      <c r="AE119" s="64"/>
      <c r="AF119" s="65">
        <v>14</v>
      </c>
      <c r="AG119" s="65"/>
      <c r="AH119" s="204">
        <v>3.5000000000000001E-3</v>
      </c>
      <c r="AI119" s="161"/>
      <c r="AJ119" s="64"/>
      <c r="AK119" s="65">
        <v>19</v>
      </c>
      <c r="AL119" s="65"/>
      <c r="AM119" s="204">
        <v>4.7000000000000002E-3</v>
      </c>
      <c r="AN119" s="161"/>
      <c r="AO119" s="234">
        <v>8.2000000000000007E-3</v>
      </c>
      <c r="AP119" s="227">
        <v>1754</v>
      </c>
      <c r="AQ119" s="227">
        <v>1714</v>
      </c>
      <c r="AR119" s="239">
        <v>0.97699999999999998</v>
      </c>
      <c r="AS119" s="227">
        <v>1275</v>
      </c>
      <c r="AT119" s="239">
        <v>0.72699999999999998</v>
      </c>
      <c r="AU119" s="227">
        <v>1258</v>
      </c>
      <c r="AV119" s="236">
        <v>0.71699999999999997</v>
      </c>
      <c r="AW119" s="227">
        <v>1014</v>
      </c>
      <c r="AX119" s="227">
        <v>974</v>
      </c>
      <c r="AY119" s="239">
        <v>0.96099999999999997</v>
      </c>
      <c r="AZ119" s="227">
        <v>798</v>
      </c>
      <c r="BA119" s="239">
        <v>0.78700000000000003</v>
      </c>
      <c r="BB119" s="227">
        <v>781</v>
      </c>
      <c r="BC119" s="236">
        <v>0.77</v>
      </c>
    </row>
    <row r="120" spans="1:55" x14ac:dyDescent="0.25">
      <c r="A120" s="230">
        <v>1</v>
      </c>
      <c r="B120" s="215" t="s">
        <v>126</v>
      </c>
      <c r="C120" s="215">
        <v>2307</v>
      </c>
      <c r="D120" s="215" t="s">
        <v>299</v>
      </c>
      <c r="E120" s="215">
        <v>740</v>
      </c>
      <c r="F120" s="215">
        <v>748</v>
      </c>
      <c r="G120" s="215"/>
      <c r="H120" s="224" t="str">
        <f>HYPERLINK("https://map.geo.admin.ch/?zoom=7&amp;E=581600&amp;N=180000&amp;layers=ch.kantone.cadastralwebmap-farbe,ch.swisstopo.amtliches-strassenverzeichnis,ch.bfs.gebaeude_wohnungs_register,KML||https://tinyurl.com/yy7ya4g9/FR/2307_bdg_erw.kml","KML building")</f>
        <v>KML building</v>
      </c>
      <c r="I120" s="158">
        <v>10</v>
      </c>
      <c r="J120" s="247" t="s">
        <v>1169</v>
      </c>
      <c r="K120" s="157">
        <v>1.3513513513513514E-2</v>
      </c>
      <c r="L120" s="65">
        <v>0</v>
      </c>
      <c r="M120" s="65"/>
      <c r="N120" s="204">
        <v>0</v>
      </c>
      <c r="O120" s="159"/>
      <c r="P120" s="64"/>
      <c r="Q120" s="65">
        <v>0</v>
      </c>
      <c r="R120" s="65"/>
      <c r="S120" s="204">
        <v>0</v>
      </c>
      <c r="T120" s="159"/>
      <c r="U120" s="64"/>
      <c r="V120" s="65">
        <v>0</v>
      </c>
      <c r="W120" s="65"/>
      <c r="X120" s="204">
        <v>0</v>
      </c>
      <c r="Y120" s="159"/>
      <c r="Z120" s="64"/>
      <c r="AA120" s="65">
        <v>0</v>
      </c>
      <c r="AB120" s="65"/>
      <c r="AC120" s="204">
        <v>0</v>
      </c>
      <c r="AD120" s="161"/>
      <c r="AE120" s="64"/>
      <c r="AF120" s="65">
        <v>3</v>
      </c>
      <c r="AG120" s="65"/>
      <c r="AH120" s="204">
        <v>4.1000000000000003E-3</v>
      </c>
      <c r="AI120" s="161"/>
      <c r="AJ120" s="64"/>
      <c r="AK120" s="65">
        <v>2</v>
      </c>
      <c r="AL120" s="65"/>
      <c r="AM120" s="204">
        <v>2.7000000000000001E-3</v>
      </c>
      <c r="AN120" s="161"/>
      <c r="AO120" s="234">
        <v>6.8000000000000005E-3</v>
      </c>
      <c r="AP120" s="227">
        <v>313</v>
      </c>
      <c r="AQ120" s="227">
        <v>303</v>
      </c>
      <c r="AR120" s="239">
        <v>0.96799999999999997</v>
      </c>
      <c r="AS120" s="227">
        <v>239</v>
      </c>
      <c r="AT120" s="239">
        <v>0.76400000000000001</v>
      </c>
      <c r="AU120" s="227">
        <v>236</v>
      </c>
      <c r="AV120" s="236">
        <v>0.754</v>
      </c>
      <c r="AW120" s="227">
        <v>134</v>
      </c>
      <c r="AX120" s="227">
        <v>125</v>
      </c>
      <c r="AY120" s="239">
        <v>0.93300000000000005</v>
      </c>
      <c r="AZ120" s="227">
        <v>106</v>
      </c>
      <c r="BA120" s="239">
        <v>0.79100000000000004</v>
      </c>
      <c r="BB120" s="227">
        <v>104</v>
      </c>
      <c r="BC120" s="236">
        <v>0.77600000000000002</v>
      </c>
    </row>
    <row r="121" spans="1:55" x14ac:dyDescent="0.25">
      <c r="A121" s="230">
        <v>1</v>
      </c>
      <c r="B121" s="215" t="s">
        <v>126</v>
      </c>
      <c r="C121" s="215">
        <v>2308</v>
      </c>
      <c r="D121" s="215" t="s">
        <v>300</v>
      </c>
      <c r="E121" s="215">
        <v>1719</v>
      </c>
      <c r="F121" s="215">
        <v>1726</v>
      </c>
      <c r="G121" s="215"/>
      <c r="H121" s="224" t="str">
        <f>HYPERLINK("https://map.geo.admin.ch/?zoom=7&amp;E=590300&amp;N=190400&amp;layers=ch.kantone.cadastralwebmap-farbe,ch.swisstopo.amtliches-strassenverzeichnis,ch.bfs.gebaeude_wohnungs_register,KML||https://tinyurl.com/yy7ya4g9/FR/2308_bdg_erw.kml","KML building")</f>
        <v>KML building</v>
      </c>
      <c r="I121" s="158">
        <v>10</v>
      </c>
      <c r="J121" s="247" t="s">
        <v>1170</v>
      </c>
      <c r="K121" s="157">
        <v>5.8173356602675974E-3</v>
      </c>
      <c r="L121" s="65">
        <v>0</v>
      </c>
      <c r="M121" s="65"/>
      <c r="N121" s="204">
        <v>0</v>
      </c>
      <c r="O121" s="159"/>
      <c r="P121" s="64"/>
      <c r="Q121" s="65">
        <v>0</v>
      </c>
      <c r="R121" s="65"/>
      <c r="S121" s="204">
        <v>0</v>
      </c>
      <c r="T121" s="159"/>
      <c r="U121" s="64"/>
      <c r="V121" s="65">
        <v>0</v>
      </c>
      <c r="W121" s="65"/>
      <c r="X121" s="204">
        <v>0</v>
      </c>
      <c r="Y121" s="159"/>
      <c r="Z121" s="64"/>
      <c r="AA121" s="65">
        <v>0</v>
      </c>
      <c r="AB121" s="65"/>
      <c r="AC121" s="204">
        <v>0</v>
      </c>
      <c r="AD121" s="161"/>
      <c r="AE121" s="64"/>
      <c r="AF121" s="65">
        <v>344</v>
      </c>
      <c r="AG121" s="65"/>
      <c r="AH121" s="204">
        <v>0.2001</v>
      </c>
      <c r="AI121" s="161"/>
      <c r="AJ121" s="64"/>
      <c r="AK121" s="65">
        <v>19</v>
      </c>
      <c r="AL121" s="65"/>
      <c r="AM121" s="204">
        <v>1.11E-2</v>
      </c>
      <c r="AN121" s="161"/>
      <c r="AO121" s="234">
        <v>0.2112</v>
      </c>
      <c r="AP121" s="227">
        <v>944</v>
      </c>
      <c r="AQ121" s="227">
        <v>927</v>
      </c>
      <c r="AR121" s="239">
        <v>0.98199999999999998</v>
      </c>
      <c r="AS121" s="227">
        <v>779</v>
      </c>
      <c r="AT121" s="239">
        <v>0.82499999999999996</v>
      </c>
      <c r="AU121" s="227">
        <v>776</v>
      </c>
      <c r="AV121" s="236">
        <v>0.82199999999999995</v>
      </c>
      <c r="AW121" s="227">
        <v>399</v>
      </c>
      <c r="AX121" s="227">
        <v>385</v>
      </c>
      <c r="AY121" s="239">
        <v>0.96499999999999997</v>
      </c>
      <c r="AZ121" s="227">
        <v>316</v>
      </c>
      <c r="BA121" s="239">
        <v>0.79200000000000004</v>
      </c>
      <c r="BB121" s="227">
        <v>315</v>
      </c>
      <c r="BC121" s="236">
        <v>0.78900000000000003</v>
      </c>
    </row>
    <row r="122" spans="1:55" x14ac:dyDescent="0.25">
      <c r="A122" s="230">
        <v>1</v>
      </c>
      <c r="B122" s="215" t="s">
        <v>126</v>
      </c>
      <c r="C122" s="215">
        <v>2309</v>
      </c>
      <c r="D122" s="215" t="s">
        <v>301</v>
      </c>
      <c r="E122" s="215">
        <v>2257</v>
      </c>
      <c r="F122" s="215">
        <v>2277</v>
      </c>
      <c r="G122" s="215"/>
      <c r="H122" s="224" t="str">
        <f>HYPERLINK("https://map.geo.admin.ch/?zoom=7&amp;E=587700&amp;N=191500&amp;layers=ch.kantone.cadastralwebmap-farbe,ch.swisstopo.amtliches-strassenverzeichnis,ch.bfs.gebaeude_wohnungs_register,KML||https://tinyurl.com/yy7ya4g9/FR/2309_bdg_erw.kml","KML building")</f>
        <v>KML building</v>
      </c>
      <c r="I122" s="158">
        <v>21</v>
      </c>
      <c r="J122" s="247" t="s">
        <v>1171</v>
      </c>
      <c r="K122" s="157">
        <v>9.3043863535666807E-3</v>
      </c>
      <c r="L122" s="65">
        <v>0</v>
      </c>
      <c r="M122" s="65"/>
      <c r="N122" s="204">
        <v>0</v>
      </c>
      <c r="O122" s="159"/>
      <c r="P122" s="64"/>
      <c r="Q122" s="65">
        <v>0</v>
      </c>
      <c r="R122" s="65"/>
      <c r="S122" s="204">
        <v>0</v>
      </c>
      <c r="T122" s="159"/>
      <c r="U122" s="64"/>
      <c r="V122" s="65">
        <v>0</v>
      </c>
      <c r="W122" s="65"/>
      <c r="X122" s="204">
        <v>0</v>
      </c>
      <c r="Y122" s="159"/>
      <c r="Z122" s="64"/>
      <c r="AA122" s="65">
        <v>0</v>
      </c>
      <c r="AB122" s="65"/>
      <c r="AC122" s="204">
        <v>0</v>
      </c>
      <c r="AD122" s="161"/>
      <c r="AE122" s="64"/>
      <c r="AF122" s="65">
        <v>23</v>
      </c>
      <c r="AG122" s="65"/>
      <c r="AH122" s="204">
        <v>1.0200000000000001E-2</v>
      </c>
      <c r="AI122" s="161"/>
      <c r="AJ122" s="64"/>
      <c r="AK122" s="65">
        <v>25</v>
      </c>
      <c r="AL122" s="65"/>
      <c r="AM122" s="204">
        <v>1.11E-2</v>
      </c>
      <c r="AN122" s="161"/>
      <c r="AO122" s="234">
        <v>2.1299999999999999E-2</v>
      </c>
      <c r="AP122" s="227">
        <v>930</v>
      </c>
      <c r="AQ122" s="227">
        <v>904</v>
      </c>
      <c r="AR122" s="239">
        <v>0.97199999999999998</v>
      </c>
      <c r="AS122" s="227">
        <v>713</v>
      </c>
      <c r="AT122" s="239">
        <v>0.76700000000000002</v>
      </c>
      <c r="AU122" s="227">
        <v>713</v>
      </c>
      <c r="AV122" s="236">
        <v>0.76700000000000002</v>
      </c>
      <c r="AW122" s="227">
        <v>459</v>
      </c>
      <c r="AX122" s="227">
        <v>436</v>
      </c>
      <c r="AY122" s="239">
        <v>0.95</v>
      </c>
      <c r="AZ122" s="227">
        <v>344</v>
      </c>
      <c r="BA122" s="239">
        <v>0.749</v>
      </c>
      <c r="BB122" s="227">
        <v>344</v>
      </c>
      <c r="BC122" s="236">
        <v>0.749</v>
      </c>
    </row>
    <row r="123" spans="1:55" x14ac:dyDescent="0.25">
      <c r="A123" s="230">
        <v>1</v>
      </c>
      <c r="B123" s="215" t="s">
        <v>126</v>
      </c>
      <c r="C123" s="215">
        <v>2321</v>
      </c>
      <c r="D123" s="215" t="s">
        <v>302</v>
      </c>
      <c r="E123" s="215">
        <v>1540</v>
      </c>
      <c r="F123" s="215">
        <v>1596</v>
      </c>
      <c r="G123" s="215"/>
      <c r="H123" s="224" t="str">
        <f>HYPERLINK("https://map.geo.admin.ch/?zoom=7&amp;E=554700&amp;N=151200&amp;layers=ch.kantone.cadastralwebmap-farbe,ch.swisstopo.amtliches-strassenverzeichnis,ch.bfs.gebaeude_wohnungs_register,KML||https://tinyurl.com/yy7ya4g9/FR/2321_bdg_erw.kml","KML building")</f>
        <v>KML building</v>
      </c>
      <c r="I123" s="158">
        <v>27</v>
      </c>
      <c r="J123" s="247" t="s">
        <v>1172</v>
      </c>
      <c r="K123" s="157">
        <v>1.7532467532467531E-2</v>
      </c>
      <c r="L123" s="65">
        <v>0</v>
      </c>
      <c r="M123" s="65"/>
      <c r="N123" s="204">
        <v>0</v>
      </c>
      <c r="O123" s="159"/>
      <c r="P123" s="64"/>
      <c r="Q123" s="65">
        <v>0</v>
      </c>
      <c r="R123" s="65"/>
      <c r="S123" s="204">
        <v>0</v>
      </c>
      <c r="T123" s="159"/>
      <c r="U123" s="64"/>
      <c r="V123" s="65">
        <v>0</v>
      </c>
      <c r="W123" s="65"/>
      <c r="X123" s="204">
        <v>0</v>
      </c>
      <c r="Y123" s="159"/>
      <c r="Z123" s="64"/>
      <c r="AA123" s="65">
        <v>0</v>
      </c>
      <c r="AB123" s="65"/>
      <c r="AC123" s="204">
        <v>0</v>
      </c>
      <c r="AD123" s="161"/>
      <c r="AE123" s="64"/>
      <c r="AF123" s="65">
        <v>19</v>
      </c>
      <c r="AG123" s="65"/>
      <c r="AH123" s="204">
        <v>1.23E-2</v>
      </c>
      <c r="AI123" s="161"/>
      <c r="AJ123" s="64"/>
      <c r="AK123" s="65">
        <v>4</v>
      </c>
      <c r="AL123" s="65"/>
      <c r="AM123" s="204">
        <v>2.5999999999999999E-3</v>
      </c>
      <c r="AN123" s="161"/>
      <c r="AO123" s="234">
        <v>1.49E-2</v>
      </c>
      <c r="AP123" s="227">
        <v>562</v>
      </c>
      <c r="AQ123" s="227">
        <v>552</v>
      </c>
      <c r="AR123" s="239">
        <v>0.98199999999999998</v>
      </c>
      <c r="AS123" s="227">
        <v>451</v>
      </c>
      <c r="AT123" s="239">
        <v>0.80200000000000005</v>
      </c>
      <c r="AU123" s="227">
        <v>450</v>
      </c>
      <c r="AV123" s="236">
        <v>0.80100000000000005</v>
      </c>
      <c r="AW123" s="227">
        <v>268</v>
      </c>
      <c r="AX123" s="227">
        <v>259</v>
      </c>
      <c r="AY123" s="239">
        <v>0.96599999999999997</v>
      </c>
      <c r="AZ123" s="227">
        <v>210</v>
      </c>
      <c r="BA123" s="239">
        <v>0.78400000000000003</v>
      </c>
      <c r="BB123" s="227">
        <v>209</v>
      </c>
      <c r="BC123" s="236">
        <v>0.78</v>
      </c>
    </row>
    <row r="124" spans="1:55" x14ac:dyDescent="0.25">
      <c r="A124" s="230">
        <v>1</v>
      </c>
      <c r="B124" s="215" t="s">
        <v>126</v>
      </c>
      <c r="C124" s="215">
        <v>2323</v>
      </c>
      <c r="D124" s="215" t="s">
        <v>303</v>
      </c>
      <c r="E124" s="215">
        <v>600</v>
      </c>
      <c r="F124" s="215">
        <v>609</v>
      </c>
      <c r="G124" s="215"/>
      <c r="H124" s="224" t="str">
        <f>HYPERLINK("https://map.geo.admin.ch/?zoom=7&amp;E=554700&amp;N=152400&amp;layers=ch.kantone.cadastralwebmap-farbe,ch.swisstopo.amtliches-strassenverzeichnis,ch.bfs.gebaeude_wohnungs_register,KML||https://tinyurl.com/yy7ya4g9/FR/2323_bdg_erw.kml","KML building")</f>
        <v>KML building</v>
      </c>
      <c r="I124" s="158">
        <v>13</v>
      </c>
      <c r="J124" s="247" t="s">
        <v>1173</v>
      </c>
      <c r="K124" s="157">
        <v>2.1666666666666667E-2</v>
      </c>
      <c r="L124" s="65">
        <v>0</v>
      </c>
      <c r="M124" s="65"/>
      <c r="N124" s="204">
        <v>0</v>
      </c>
      <c r="O124" s="159"/>
      <c r="P124" s="64"/>
      <c r="Q124" s="65">
        <v>0</v>
      </c>
      <c r="R124" s="65"/>
      <c r="S124" s="204">
        <v>0</v>
      </c>
      <c r="T124" s="159"/>
      <c r="U124" s="64"/>
      <c r="V124" s="65">
        <v>0</v>
      </c>
      <c r="W124" s="65"/>
      <c r="X124" s="204">
        <v>0</v>
      </c>
      <c r="Y124" s="159"/>
      <c r="Z124" s="64"/>
      <c r="AA124" s="65">
        <v>0</v>
      </c>
      <c r="AB124" s="65"/>
      <c r="AC124" s="204">
        <v>0</v>
      </c>
      <c r="AD124" s="161"/>
      <c r="AE124" s="64"/>
      <c r="AF124" s="65">
        <v>10</v>
      </c>
      <c r="AG124" s="65"/>
      <c r="AH124" s="204">
        <v>1.67E-2</v>
      </c>
      <c r="AI124" s="161"/>
      <c r="AJ124" s="64"/>
      <c r="AK124" s="65">
        <v>1</v>
      </c>
      <c r="AL124" s="65"/>
      <c r="AM124" s="204">
        <v>1.6999999999999999E-3</v>
      </c>
      <c r="AN124" s="161"/>
      <c r="AO124" s="234">
        <v>1.84E-2</v>
      </c>
      <c r="AP124" s="227">
        <v>232</v>
      </c>
      <c r="AQ124" s="227">
        <v>224</v>
      </c>
      <c r="AR124" s="239">
        <v>0.96599999999999997</v>
      </c>
      <c r="AS124" s="227">
        <v>179</v>
      </c>
      <c r="AT124" s="239">
        <v>0.77200000000000002</v>
      </c>
      <c r="AU124" s="227">
        <v>178</v>
      </c>
      <c r="AV124" s="236">
        <v>0.76700000000000002</v>
      </c>
      <c r="AW124" s="227">
        <v>130</v>
      </c>
      <c r="AX124" s="227">
        <v>122</v>
      </c>
      <c r="AY124" s="239">
        <v>0.93799999999999994</v>
      </c>
      <c r="AZ124" s="227">
        <v>102</v>
      </c>
      <c r="BA124" s="239">
        <v>0.78500000000000003</v>
      </c>
      <c r="BB124" s="227">
        <v>101</v>
      </c>
      <c r="BC124" s="236">
        <v>0.77700000000000002</v>
      </c>
    </row>
    <row r="125" spans="1:55" x14ac:dyDescent="0.25">
      <c r="A125" s="230">
        <v>1</v>
      </c>
      <c r="B125" s="215" t="s">
        <v>126</v>
      </c>
      <c r="C125" s="215">
        <v>2325</v>
      </c>
      <c r="D125" s="215" t="s">
        <v>304</v>
      </c>
      <c r="E125" s="215">
        <v>3426</v>
      </c>
      <c r="F125" s="215">
        <v>3469</v>
      </c>
      <c r="G125" s="215"/>
      <c r="H125" s="224" t="str">
        <f>HYPERLINK("https://map.geo.admin.ch/?zoom=7&amp;E=558800&amp;N=153000&amp;layers=ch.kantone.cadastralwebmap-farbe,ch.swisstopo.amtliches-strassenverzeichnis,ch.bfs.gebaeude_wohnungs_register,KML||https://tinyurl.com/yy7ya4g9/FR/2325_bdg_erw.kml","KML building")</f>
        <v>KML building</v>
      </c>
      <c r="I125" s="158">
        <v>63</v>
      </c>
      <c r="J125" s="247" t="s">
        <v>1174</v>
      </c>
      <c r="K125" s="157">
        <v>1.8388791593695272E-2</v>
      </c>
      <c r="L125" s="65">
        <v>0</v>
      </c>
      <c r="M125" s="65"/>
      <c r="N125" s="204">
        <v>0</v>
      </c>
      <c r="O125" s="159"/>
      <c r="P125" s="64"/>
      <c r="Q125" s="65">
        <v>0</v>
      </c>
      <c r="R125" s="65"/>
      <c r="S125" s="204">
        <v>0</v>
      </c>
      <c r="T125" s="159"/>
      <c r="U125" s="64"/>
      <c r="V125" s="65">
        <v>1</v>
      </c>
      <c r="W125" s="65"/>
      <c r="X125" s="204">
        <v>2.9999999999999997E-4</v>
      </c>
      <c r="Y125" s="159"/>
      <c r="Z125" s="64"/>
      <c r="AA125" s="65">
        <v>0</v>
      </c>
      <c r="AB125" s="65"/>
      <c r="AC125" s="204">
        <v>0</v>
      </c>
      <c r="AD125" s="161"/>
      <c r="AE125" s="64"/>
      <c r="AF125" s="65">
        <v>321</v>
      </c>
      <c r="AG125" s="65"/>
      <c r="AH125" s="204">
        <v>9.3700000000000006E-2</v>
      </c>
      <c r="AI125" s="161"/>
      <c r="AJ125" s="64"/>
      <c r="AK125" s="65">
        <v>32</v>
      </c>
      <c r="AL125" s="65"/>
      <c r="AM125" s="204">
        <v>9.2999999999999992E-3</v>
      </c>
      <c r="AN125" s="161"/>
      <c r="AO125" s="234">
        <v>0.1033</v>
      </c>
      <c r="AP125" s="227">
        <v>1544</v>
      </c>
      <c r="AQ125" s="227">
        <v>1505</v>
      </c>
      <c r="AR125" s="239">
        <v>0.97499999999999998</v>
      </c>
      <c r="AS125" s="227">
        <v>972</v>
      </c>
      <c r="AT125" s="239">
        <v>0.63</v>
      </c>
      <c r="AU125" s="227">
        <v>966</v>
      </c>
      <c r="AV125" s="236">
        <v>0.626</v>
      </c>
      <c r="AW125" s="227">
        <v>636</v>
      </c>
      <c r="AX125" s="227">
        <v>599</v>
      </c>
      <c r="AY125" s="239">
        <v>0.94199999999999995</v>
      </c>
      <c r="AZ125" s="227">
        <v>464</v>
      </c>
      <c r="BA125" s="239">
        <v>0.73</v>
      </c>
      <c r="BB125" s="227">
        <v>459</v>
      </c>
      <c r="BC125" s="236">
        <v>0.72199999999999998</v>
      </c>
    </row>
    <row r="126" spans="1:55" x14ac:dyDescent="0.25">
      <c r="A126" s="230">
        <v>1</v>
      </c>
      <c r="B126" s="215" t="s">
        <v>126</v>
      </c>
      <c r="C126" s="215">
        <v>2328</v>
      </c>
      <c r="D126" s="215" t="s">
        <v>305</v>
      </c>
      <c r="E126" s="215">
        <v>528</v>
      </c>
      <c r="F126" s="215">
        <v>534</v>
      </c>
      <c r="G126" s="215"/>
      <c r="H126" s="224" t="str">
        <f>HYPERLINK("https://map.geo.admin.ch/?zoom=7&amp;E=553300&amp;N=152800&amp;layers=ch.kantone.cadastralwebmap-farbe,ch.swisstopo.amtliches-strassenverzeichnis,ch.bfs.gebaeude_wohnungs_register,KML||https://tinyurl.com/yy7ya4g9/FR/2328_bdg_erw.kml","KML building")</f>
        <v>KML building</v>
      </c>
      <c r="I126" s="158">
        <v>10</v>
      </c>
      <c r="J126" s="247" t="s">
        <v>1175</v>
      </c>
      <c r="K126" s="157">
        <v>1.893939393939394E-2</v>
      </c>
      <c r="L126" s="65">
        <v>0</v>
      </c>
      <c r="M126" s="65"/>
      <c r="N126" s="204">
        <v>0</v>
      </c>
      <c r="O126" s="159"/>
      <c r="P126" s="64"/>
      <c r="Q126" s="65">
        <v>0</v>
      </c>
      <c r="R126" s="65"/>
      <c r="S126" s="204">
        <v>0</v>
      </c>
      <c r="T126" s="159"/>
      <c r="U126" s="64"/>
      <c r="V126" s="65">
        <v>0</v>
      </c>
      <c r="W126" s="65"/>
      <c r="X126" s="204">
        <v>0</v>
      </c>
      <c r="Y126" s="159"/>
      <c r="Z126" s="64"/>
      <c r="AA126" s="65">
        <v>0</v>
      </c>
      <c r="AB126" s="65"/>
      <c r="AC126" s="204">
        <v>0</v>
      </c>
      <c r="AD126" s="161"/>
      <c r="AE126" s="64"/>
      <c r="AF126" s="65">
        <v>6</v>
      </c>
      <c r="AG126" s="65"/>
      <c r="AH126" s="204">
        <v>1.14E-2</v>
      </c>
      <c r="AI126" s="161"/>
      <c r="AJ126" s="64"/>
      <c r="AK126" s="65">
        <v>3</v>
      </c>
      <c r="AL126" s="65"/>
      <c r="AM126" s="204">
        <v>5.7000000000000002E-3</v>
      </c>
      <c r="AN126" s="161"/>
      <c r="AO126" s="234">
        <v>1.7100000000000001E-2</v>
      </c>
      <c r="AP126" s="227">
        <v>213</v>
      </c>
      <c r="AQ126" s="227">
        <v>206</v>
      </c>
      <c r="AR126" s="239">
        <v>0.96699999999999997</v>
      </c>
      <c r="AS126" s="227">
        <v>157</v>
      </c>
      <c r="AT126" s="239">
        <v>0.73699999999999999</v>
      </c>
      <c r="AU126" s="227">
        <v>156</v>
      </c>
      <c r="AV126" s="236">
        <v>0.73199999999999998</v>
      </c>
      <c r="AW126" s="227">
        <v>116</v>
      </c>
      <c r="AX126" s="227">
        <v>109</v>
      </c>
      <c r="AY126" s="239">
        <v>0.94</v>
      </c>
      <c r="AZ126" s="227">
        <v>87</v>
      </c>
      <c r="BA126" s="239">
        <v>0.75</v>
      </c>
      <c r="BB126" s="227">
        <v>86</v>
      </c>
      <c r="BC126" s="236">
        <v>0.74099999999999999</v>
      </c>
    </row>
    <row r="127" spans="1:55" x14ac:dyDescent="0.25">
      <c r="A127" s="230">
        <v>1</v>
      </c>
      <c r="B127" s="215" t="s">
        <v>126</v>
      </c>
      <c r="C127" s="215">
        <v>2333</v>
      </c>
      <c r="D127" s="215" t="s">
        <v>306</v>
      </c>
      <c r="E127" s="215">
        <v>551</v>
      </c>
      <c r="F127" s="215">
        <v>580</v>
      </c>
      <c r="G127" s="215"/>
      <c r="H127" s="224" t="str">
        <f>HYPERLINK("https://map.geo.admin.ch/?zoom=7&amp;E=557000&amp;N=153100&amp;layers=ch.kantone.cadastralwebmap-farbe,ch.swisstopo.amtliches-strassenverzeichnis,ch.bfs.gebaeude_wohnungs_register,KML||https://tinyurl.com/yy7ya4g9/FR/2333_bdg_erw.kml","KML building")</f>
        <v>KML building</v>
      </c>
      <c r="I127" s="158">
        <v>14</v>
      </c>
      <c r="J127" s="247" t="s">
        <v>1176</v>
      </c>
      <c r="K127" s="157">
        <v>2.5408348457350273E-2</v>
      </c>
      <c r="L127" s="65">
        <v>0</v>
      </c>
      <c r="M127" s="65"/>
      <c r="N127" s="204">
        <v>0</v>
      </c>
      <c r="O127" s="159"/>
      <c r="P127" s="64"/>
      <c r="Q127" s="65">
        <v>0</v>
      </c>
      <c r="R127" s="65"/>
      <c r="S127" s="204">
        <v>0</v>
      </c>
      <c r="T127" s="159"/>
      <c r="U127" s="64"/>
      <c r="V127" s="65">
        <v>0</v>
      </c>
      <c r="W127" s="65"/>
      <c r="X127" s="204">
        <v>0</v>
      </c>
      <c r="Y127" s="159"/>
      <c r="Z127" s="64"/>
      <c r="AA127" s="65">
        <v>0</v>
      </c>
      <c r="AB127" s="65"/>
      <c r="AC127" s="204">
        <v>0</v>
      </c>
      <c r="AD127" s="161"/>
      <c r="AE127" s="64"/>
      <c r="AF127" s="65">
        <v>7</v>
      </c>
      <c r="AG127" s="65"/>
      <c r="AH127" s="204">
        <v>1.2699999999999999E-2</v>
      </c>
      <c r="AI127" s="161"/>
      <c r="AJ127" s="64"/>
      <c r="AK127" s="65">
        <v>6</v>
      </c>
      <c r="AL127" s="65"/>
      <c r="AM127" s="204">
        <v>1.09E-2</v>
      </c>
      <c r="AN127" s="161"/>
      <c r="AO127" s="234">
        <v>2.3599999999999999E-2</v>
      </c>
      <c r="AP127" s="227">
        <v>205</v>
      </c>
      <c r="AQ127" s="227">
        <v>198</v>
      </c>
      <c r="AR127" s="239">
        <v>0.96599999999999997</v>
      </c>
      <c r="AS127" s="227">
        <v>157</v>
      </c>
      <c r="AT127" s="239">
        <v>0.76600000000000001</v>
      </c>
      <c r="AU127" s="227">
        <v>157</v>
      </c>
      <c r="AV127" s="236">
        <v>0.76600000000000001</v>
      </c>
      <c r="AW127" s="227">
        <v>105</v>
      </c>
      <c r="AX127" s="227">
        <v>98</v>
      </c>
      <c r="AY127" s="239">
        <v>0.93300000000000005</v>
      </c>
      <c r="AZ127" s="227">
        <v>75</v>
      </c>
      <c r="BA127" s="239">
        <v>0.71399999999999997</v>
      </c>
      <c r="BB127" s="227">
        <v>75</v>
      </c>
      <c r="BC127" s="236">
        <v>0.71399999999999997</v>
      </c>
    </row>
    <row r="128" spans="1:55" x14ac:dyDescent="0.25">
      <c r="A128" s="230">
        <v>1</v>
      </c>
      <c r="B128" s="215" t="s">
        <v>126</v>
      </c>
      <c r="C128" s="215">
        <v>2335</v>
      </c>
      <c r="D128" s="215" t="s">
        <v>307</v>
      </c>
      <c r="E128" s="215">
        <v>605</v>
      </c>
      <c r="F128" s="215">
        <v>609</v>
      </c>
      <c r="G128" s="215"/>
      <c r="H128" s="224" t="str">
        <f>HYPERLINK("https://map.geo.admin.ch/?zoom=7&amp;E=556300&amp;N=158500&amp;layers=ch.kantone.cadastralwebmap-farbe,ch.swisstopo.amtliches-strassenverzeichnis,ch.bfs.gebaeude_wohnungs_register,KML||https://tinyurl.com/yy7ya4g9/FR/2335_bdg_erw.kml","KML building")</f>
        <v>KML building</v>
      </c>
      <c r="I128" s="158">
        <v>9</v>
      </c>
      <c r="J128" s="247" t="s">
        <v>1177</v>
      </c>
      <c r="K128" s="157">
        <v>1.487603305785124E-2</v>
      </c>
      <c r="L128" s="65">
        <v>0</v>
      </c>
      <c r="M128" s="65"/>
      <c r="N128" s="204">
        <v>0</v>
      </c>
      <c r="O128" s="159"/>
      <c r="P128" s="64"/>
      <c r="Q128" s="65">
        <v>0</v>
      </c>
      <c r="R128" s="65"/>
      <c r="S128" s="204">
        <v>0</v>
      </c>
      <c r="T128" s="159"/>
      <c r="U128" s="64"/>
      <c r="V128" s="65">
        <v>0</v>
      </c>
      <c r="W128" s="65"/>
      <c r="X128" s="204">
        <v>0</v>
      </c>
      <c r="Y128" s="159"/>
      <c r="Z128" s="64"/>
      <c r="AA128" s="65">
        <v>0</v>
      </c>
      <c r="AB128" s="65"/>
      <c r="AC128" s="204">
        <v>0</v>
      </c>
      <c r="AD128" s="161"/>
      <c r="AE128" s="64"/>
      <c r="AF128" s="65">
        <v>3</v>
      </c>
      <c r="AG128" s="65"/>
      <c r="AH128" s="204">
        <v>5.0000000000000001E-3</v>
      </c>
      <c r="AI128" s="161"/>
      <c r="AJ128" s="64"/>
      <c r="AK128" s="65">
        <v>0</v>
      </c>
      <c r="AL128" s="65"/>
      <c r="AM128" s="204">
        <v>0</v>
      </c>
      <c r="AN128" s="161"/>
      <c r="AO128" s="234">
        <v>5.0000000000000001E-3</v>
      </c>
      <c r="AP128" s="227">
        <v>265</v>
      </c>
      <c r="AQ128" s="227">
        <v>258</v>
      </c>
      <c r="AR128" s="239">
        <v>0.97399999999999998</v>
      </c>
      <c r="AS128" s="227">
        <v>202</v>
      </c>
      <c r="AT128" s="239">
        <v>0.76200000000000001</v>
      </c>
      <c r="AU128" s="227">
        <v>201</v>
      </c>
      <c r="AV128" s="236">
        <v>0.75800000000000001</v>
      </c>
      <c r="AW128" s="227">
        <v>139</v>
      </c>
      <c r="AX128" s="227">
        <v>133</v>
      </c>
      <c r="AY128" s="239">
        <v>0.95699999999999996</v>
      </c>
      <c r="AZ128" s="227">
        <v>104</v>
      </c>
      <c r="BA128" s="239">
        <v>0.748</v>
      </c>
      <c r="BB128" s="227">
        <v>104</v>
      </c>
      <c r="BC128" s="236">
        <v>0.748</v>
      </c>
    </row>
    <row r="129" spans="1:55" x14ac:dyDescent="0.25">
      <c r="A129" s="230">
        <v>1</v>
      </c>
      <c r="B129" s="215" t="s">
        <v>126</v>
      </c>
      <c r="C129" s="215">
        <v>2336</v>
      </c>
      <c r="D129" s="215" t="s">
        <v>308</v>
      </c>
      <c r="E129" s="215">
        <v>966</v>
      </c>
      <c r="F129" s="215">
        <v>974</v>
      </c>
      <c r="G129" s="215"/>
      <c r="H129" s="224" t="str">
        <f>HYPERLINK("https://map.geo.admin.ch/?zoom=7&amp;E=560900&amp;N=158200&amp;layers=ch.kantone.cadastralwebmap-farbe,ch.swisstopo.amtliches-strassenverzeichnis,ch.bfs.gebaeude_wohnungs_register,KML||https://tinyurl.com/yy7ya4g9/FR/2336_bdg_erw.kml","KML building")</f>
        <v>KML building</v>
      </c>
      <c r="I129" s="158">
        <v>24</v>
      </c>
      <c r="J129" s="247" t="s">
        <v>1178</v>
      </c>
      <c r="K129" s="157">
        <v>2.4844720496894408E-2</v>
      </c>
      <c r="L129" s="65">
        <v>0</v>
      </c>
      <c r="M129" s="65"/>
      <c r="N129" s="204">
        <v>0</v>
      </c>
      <c r="O129" s="159"/>
      <c r="P129" s="64"/>
      <c r="Q129" s="65">
        <v>0</v>
      </c>
      <c r="R129" s="65"/>
      <c r="S129" s="204">
        <v>0</v>
      </c>
      <c r="T129" s="159"/>
      <c r="U129" s="64"/>
      <c r="V129" s="65">
        <v>0</v>
      </c>
      <c r="W129" s="65"/>
      <c r="X129" s="204">
        <v>0</v>
      </c>
      <c r="Y129" s="159"/>
      <c r="Z129" s="64"/>
      <c r="AA129" s="65">
        <v>0</v>
      </c>
      <c r="AB129" s="65"/>
      <c r="AC129" s="204">
        <v>0</v>
      </c>
      <c r="AD129" s="161"/>
      <c r="AE129" s="64"/>
      <c r="AF129" s="65">
        <v>6</v>
      </c>
      <c r="AG129" s="65"/>
      <c r="AH129" s="204">
        <v>6.1999999999999998E-3</v>
      </c>
      <c r="AI129" s="161"/>
      <c r="AJ129" s="64"/>
      <c r="AK129" s="65">
        <v>9</v>
      </c>
      <c r="AL129" s="65"/>
      <c r="AM129" s="204">
        <v>9.2999999999999992E-3</v>
      </c>
      <c r="AN129" s="161"/>
      <c r="AO129" s="234">
        <v>1.55E-2</v>
      </c>
      <c r="AP129" s="227">
        <v>460</v>
      </c>
      <c r="AQ129" s="227">
        <v>447</v>
      </c>
      <c r="AR129" s="239">
        <v>0.97199999999999998</v>
      </c>
      <c r="AS129" s="227">
        <v>338</v>
      </c>
      <c r="AT129" s="239">
        <v>0.73499999999999999</v>
      </c>
      <c r="AU129" s="227">
        <v>337</v>
      </c>
      <c r="AV129" s="236">
        <v>0.73299999999999998</v>
      </c>
      <c r="AW129" s="227">
        <v>255</v>
      </c>
      <c r="AX129" s="227">
        <v>243</v>
      </c>
      <c r="AY129" s="239">
        <v>0.95299999999999996</v>
      </c>
      <c r="AZ129" s="227">
        <v>189</v>
      </c>
      <c r="BA129" s="239">
        <v>0.74099999999999999</v>
      </c>
      <c r="BB129" s="227">
        <v>188</v>
      </c>
      <c r="BC129" s="236">
        <v>0.73699999999999999</v>
      </c>
    </row>
    <row r="130" spans="1:55" x14ac:dyDescent="0.25">
      <c r="A130" s="230">
        <v>1</v>
      </c>
      <c r="B130" s="215" t="s">
        <v>126</v>
      </c>
      <c r="C130" s="215">
        <v>2337</v>
      </c>
      <c r="D130" s="215" t="s">
        <v>309</v>
      </c>
      <c r="E130" s="215">
        <v>646</v>
      </c>
      <c r="F130" s="215">
        <v>650</v>
      </c>
      <c r="G130" s="215"/>
      <c r="H130" s="224" t="str">
        <f>HYPERLINK("https://map.geo.admin.ch/?zoom=7&amp;E=556200&amp;N=161200&amp;layers=ch.kantone.cadastralwebmap-farbe,ch.swisstopo.amtliches-strassenverzeichnis,ch.bfs.gebaeude_wohnungs_register,KML||https://tinyurl.com/yy7ya4g9/FR/2337_bdg_erw.kml","KML building")</f>
        <v>KML building</v>
      </c>
      <c r="I130" s="158">
        <v>2</v>
      </c>
      <c r="J130" s="247" t="s">
        <v>1179</v>
      </c>
      <c r="K130" s="157">
        <v>3.0959752321981426E-3</v>
      </c>
      <c r="L130" s="65">
        <v>0</v>
      </c>
      <c r="M130" s="65"/>
      <c r="N130" s="204">
        <v>0</v>
      </c>
      <c r="O130" s="159"/>
      <c r="P130" s="64"/>
      <c r="Q130" s="65">
        <v>0</v>
      </c>
      <c r="R130" s="65"/>
      <c r="S130" s="204">
        <v>0</v>
      </c>
      <c r="T130" s="159"/>
      <c r="U130" s="64"/>
      <c r="V130" s="65">
        <v>0</v>
      </c>
      <c r="W130" s="65"/>
      <c r="X130" s="204">
        <v>0</v>
      </c>
      <c r="Y130" s="159"/>
      <c r="Z130" s="64"/>
      <c r="AA130" s="65">
        <v>0</v>
      </c>
      <c r="AB130" s="65"/>
      <c r="AC130" s="204">
        <v>0</v>
      </c>
      <c r="AD130" s="161"/>
      <c r="AE130" s="64"/>
      <c r="AF130" s="65">
        <v>3</v>
      </c>
      <c r="AG130" s="65"/>
      <c r="AH130" s="204">
        <v>4.5999999999999999E-3</v>
      </c>
      <c r="AI130" s="161"/>
      <c r="AJ130" s="64"/>
      <c r="AK130" s="65">
        <v>1</v>
      </c>
      <c r="AL130" s="65"/>
      <c r="AM130" s="204">
        <v>1.5E-3</v>
      </c>
      <c r="AN130" s="161"/>
      <c r="AO130" s="234">
        <v>6.0999999999999995E-3</v>
      </c>
      <c r="AP130" s="227">
        <v>271</v>
      </c>
      <c r="AQ130" s="227">
        <v>267</v>
      </c>
      <c r="AR130" s="239">
        <v>0.98499999999999999</v>
      </c>
      <c r="AS130" s="227">
        <v>205</v>
      </c>
      <c r="AT130" s="239">
        <v>0.75600000000000001</v>
      </c>
      <c r="AU130" s="227">
        <v>204</v>
      </c>
      <c r="AV130" s="236">
        <v>0.753</v>
      </c>
      <c r="AW130" s="227">
        <v>131</v>
      </c>
      <c r="AX130" s="227">
        <v>127</v>
      </c>
      <c r="AY130" s="239">
        <v>0.96899999999999997</v>
      </c>
      <c r="AZ130" s="227">
        <v>107</v>
      </c>
      <c r="BA130" s="239">
        <v>0.81699999999999995</v>
      </c>
      <c r="BB130" s="227">
        <v>106</v>
      </c>
      <c r="BC130" s="236">
        <v>0.80900000000000005</v>
      </c>
    </row>
    <row r="131" spans="1:55" x14ac:dyDescent="0.25">
      <c r="A131" s="230">
        <v>1</v>
      </c>
      <c r="B131" s="215" t="s">
        <v>126</v>
      </c>
      <c r="C131" s="215">
        <v>2338</v>
      </c>
      <c r="D131" s="215" t="s">
        <v>310</v>
      </c>
      <c r="E131" s="215">
        <v>763</v>
      </c>
      <c r="F131" s="215">
        <v>764</v>
      </c>
      <c r="G131" s="215"/>
      <c r="H131" s="224" t="str">
        <f>HYPERLINK("https://map.geo.admin.ch/?zoom=7&amp;E=560400&amp;N=159900&amp;layers=ch.kantone.cadastralwebmap-farbe,ch.swisstopo.amtliches-strassenverzeichnis,ch.bfs.gebaeude_wohnungs_register,KML||https://tinyurl.com/yy7ya4g9/FR/2338_bdg_erw.kml","KML building")</f>
        <v>KML building</v>
      </c>
      <c r="I131" s="158">
        <v>6</v>
      </c>
      <c r="J131" s="247" t="s">
        <v>1180</v>
      </c>
      <c r="K131" s="157">
        <v>7.8636959370904317E-3</v>
      </c>
      <c r="L131" s="65">
        <v>0</v>
      </c>
      <c r="M131" s="65"/>
      <c r="N131" s="204">
        <v>0</v>
      </c>
      <c r="O131" s="159"/>
      <c r="P131" s="64"/>
      <c r="Q131" s="65">
        <v>0</v>
      </c>
      <c r="R131" s="65"/>
      <c r="S131" s="204">
        <v>0</v>
      </c>
      <c r="T131" s="159"/>
      <c r="U131" s="64"/>
      <c r="V131" s="65">
        <v>0</v>
      </c>
      <c r="W131" s="65"/>
      <c r="X131" s="204">
        <v>0</v>
      </c>
      <c r="Y131" s="159"/>
      <c r="Z131" s="64"/>
      <c r="AA131" s="65">
        <v>0</v>
      </c>
      <c r="AB131" s="65"/>
      <c r="AC131" s="204">
        <v>0</v>
      </c>
      <c r="AD131" s="161"/>
      <c r="AE131" s="64"/>
      <c r="AF131" s="65">
        <v>8</v>
      </c>
      <c r="AG131" s="65"/>
      <c r="AH131" s="204">
        <v>1.0500000000000001E-2</v>
      </c>
      <c r="AI131" s="161"/>
      <c r="AJ131" s="64"/>
      <c r="AK131" s="65">
        <v>0</v>
      </c>
      <c r="AL131" s="65"/>
      <c r="AM131" s="204">
        <v>0</v>
      </c>
      <c r="AN131" s="161"/>
      <c r="AO131" s="234">
        <v>1.0500000000000001E-2</v>
      </c>
      <c r="AP131" s="227">
        <v>379</v>
      </c>
      <c r="AQ131" s="227">
        <v>372</v>
      </c>
      <c r="AR131" s="239">
        <v>0.98199999999999998</v>
      </c>
      <c r="AS131" s="227">
        <v>294</v>
      </c>
      <c r="AT131" s="239">
        <v>0.77600000000000002</v>
      </c>
      <c r="AU131" s="227">
        <v>291</v>
      </c>
      <c r="AV131" s="236">
        <v>0.76800000000000002</v>
      </c>
      <c r="AW131" s="227">
        <v>212</v>
      </c>
      <c r="AX131" s="227">
        <v>205</v>
      </c>
      <c r="AY131" s="239">
        <v>0.96699999999999997</v>
      </c>
      <c r="AZ131" s="227">
        <v>171</v>
      </c>
      <c r="BA131" s="239">
        <v>0.80700000000000005</v>
      </c>
      <c r="BB131" s="227">
        <v>168</v>
      </c>
      <c r="BC131" s="236">
        <v>0.79200000000000004</v>
      </c>
    </row>
    <row r="132" spans="1:55" x14ac:dyDescent="0.25">
      <c r="A132" s="230">
        <v>1</v>
      </c>
      <c r="B132" s="215" t="s">
        <v>126</v>
      </c>
      <c r="C132" s="215">
        <v>2391</v>
      </c>
      <c r="D132" s="215" t="s">
        <v>335</v>
      </c>
      <c r="E132" s="215">
        <v>9</v>
      </c>
      <c r="F132" s="215">
        <v>9</v>
      </c>
      <c r="G132" s="215"/>
      <c r="H132" s="224" t="str">
        <f>HYPERLINK("https://map.geo.admin.ch/?zoom=7&amp;E=579500&amp;N=196000&amp;layers=ch.kantone.cadastralwebmap-farbe,ch.swisstopo.amtliches-strassenverzeichnis,ch.bfs.gebaeude_wohnungs_register,KML||https://tinyurl.com/yy7ya4g9/FR/2391_bdg_erw.kml","KML building")</f>
        <v>KML building</v>
      </c>
      <c r="I132" s="158">
        <v>0</v>
      </c>
      <c r="J132" s="247" t="s">
        <v>1181</v>
      </c>
      <c r="K132" s="157">
        <v>0</v>
      </c>
      <c r="L132" s="65">
        <v>0</v>
      </c>
      <c r="M132" s="65"/>
      <c r="N132" s="204">
        <v>0</v>
      </c>
      <c r="O132" s="159"/>
      <c r="P132" s="64"/>
      <c r="Q132" s="65">
        <v>0</v>
      </c>
      <c r="R132" s="65"/>
      <c r="S132" s="204">
        <v>0</v>
      </c>
      <c r="T132" s="159"/>
      <c r="U132" s="64"/>
      <c r="V132" s="65">
        <v>0</v>
      </c>
      <c r="W132" s="65"/>
      <c r="X132" s="204">
        <v>0</v>
      </c>
      <c r="Y132" s="159"/>
      <c r="Z132" s="64"/>
      <c r="AA132" s="65">
        <v>0</v>
      </c>
      <c r="AB132" s="65"/>
      <c r="AC132" s="204">
        <v>0</v>
      </c>
      <c r="AD132" s="161"/>
      <c r="AE132" s="64"/>
      <c r="AF132" s="65">
        <v>0</v>
      </c>
      <c r="AG132" s="65"/>
      <c r="AH132" s="204">
        <v>0</v>
      </c>
      <c r="AI132" s="161"/>
      <c r="AJ132" s="64"/>
      <c r="AK132" s="65">
        <v>0</v>
      </c>
      <c r="AL132" s="65"/>
      <c r="AM132" s="204">
        <v>0</v>
      </c>
      <c r="AN132" s="161"/>
      <c r="AO132" s="234">
        <v>0</v>
      </c>
      <c r="AP132" s="227">
        <v>8</v>
      </c>
      <c r="AQ132" s="227">
        <v>8</v>
      </c>
      <c r="AR132" s="239">
        <v>1</v>
      </c>
      <c r="AS132" s="227">
        <v>1</v>
      </c>
      <c r="AT132" s="239">
        <v>0.125</v>
      </c>
      <c r="AU132" s="227">
        <v>1</v>
      </c>
      <c r="AV132" s="236">
        <v>0.125</v>
      </c>
      <c r="AW132" s="227">
        <v>3</v>
      </c>
      <c r="AX132" s="227">
        <v>3</v>
      </c>
      <c r="AY132" s="239">
        <v>1</v>
      </c>
      <c r="AZ132" s="227">
        <v>1</v>
      </c>
      <c r="BA132" s="239">
        <v>0.33300000000000002</v>
      </c>
      <c r="BB132" s="227">
        <v>1</v>
      </c>
      <c r="BC132" s="236">
        <v>0.33300000000000002</v>
      </c>
    </row>
    <row r="133" spans="1:55" x14ac:dyDescent="0.25">
      <c r="AO133" s="235"/>
      <c r="AR133" s="239"/>
      <c r="AT133" s="239"/>
      <c r="AV133" s="236"/>
      <c r="AY133" s="239"/>
      <c r="BA133" s="239"/>
      <c r="BC133" s="236"/>
    </row>
    <row r="134" spans="1:55" x14ac:dyDescent="0.25">
      <c r="AO134" s="235"/>
      <c r="AR134" s="239"/>
      <c r="AT134" s="239"/>
      <c r="AV134" s="236"/>
      <c r="AY134" s="239"/>
      <c r="BA134" s="239"/>
      <c r="BC134" s="236"/>
    </row>
    <row r="135" spans="1:55" x14ac:dyDescent="0.25">
      <c r="AO135" s="235"/>
      <c r="AR135" s="239"/>
      <c r="AT135" s="239"/>
      <c r="AV135" s="236"/>
      <c r="AY135" s="239"/>
      <c r="BA135" s="239"/>
      <c r="BC135" s="236"/>
    </row>
    <row r="136" spans="1:55" x14ac:dyDescent="0.25">
      <c r="AO136" s="235"/>
      <c r="AR136" s="239"/>
      <c r="AT136" s="239"/>
      <c r="AV136" s="236"/>
      <c r="AY136" s="239"/>
      <c r="BA136" s="239"/>
      <c r="BC136" s="236"/>
    </row>
    <row r="137" spans="1:55" x14ac:dyDescent="0.25">
      <c r="AO137" s="235"/>
      <c r="AR137" s="239"/>
      <c r="AT137" s="239"/>
      <c r="AV137" s="236"/>
      <c r="AY137" s="239"/>
      <c r="BA137" s="239"/>
      <c r="BC137" s="236"/>
    </row>
    <row r="138" spans="1:55" x14ac:dyDescent="0.25">
      <c r="AO138" s="235"/>
      <c r="AR138" s="239"/>
      <c r="AT138" s="239"/>
      <c r="AV138" s="236"/>
      <c r="AY138" s="239"/>
      <c r="BA138" s="239"/>
      <c r="BC138" s="236"/>
    </row>
    <row r="139" spans="1:55" x14ac:dyDescent="0.25">
      <c r="AO139" s="235"/>
      <c r="AR139" s="239"/>
      <c r="AT139" s="239"/>
      <c r="AV139" s="236"/>
      <c r="AY139" s="239"/>
      <c r="BA139" s="239"/>
      <c r="BC139" s="236"/>
    </row>
    <row r="140" spans="1:55" x14ac:dyDescent="0.25">
      <c r="AO140" s="235"/>
      <c r="AR140" s="239"/>
      <c r="AT140" s="239"/>
      <c r="AV140" s="236"/>
      <c r="AY140" s="239"/>
      <c r="BA140" s="239"/>
      <c r="BC140" s="236"/>
    </row>
    <row r="141" spans="1:55" x14ac:dyDescent="0.25">
      <c r="AO141" s="235"/>
      <c r="AR141" s="239"/>
      <c r="AT141" s="239"/>
      <c r="AV141" s="236"/>
      <c r="AY141" s="239"/>
      <c r="BA141" s="239"/>
      <c r="BC141" s="236"/>
    </row>
    <row r="142" spans="1:55" x14ac:dyDescent="0.25">
      <c r="AO142" s="235"/>
      <c r="AR142" s="239"/>
      <c r="AT142" s="239"/>
      <c r="AV142" s="236"/>
      <c r="AY142" s="239"/>
      <c r="BA142" s="239"/>
      <c r="BC142" s="236"/>
    </row>
    <row r="143" spans="1:55" x14ac:dyDescent="0.25">
      <c r="AO143" s="235"/>
      <c r="AR143" s="239"/>
      <c r="AT143" s="239"/>
      <c r="AV143" s="236"/>
      <c r="AY143" s="239"/>
      <c r="BA143" s="239"/>
      <c r="BC143" s="236"/>
    </row>
    <row r="144" spans="1:55" x14ac:dyDescent="0.25">
      <c r="AO144" s="235"/>
      <c r="AR144" s="239"/>
      <c r="AT144" s="239"/>
      <c r="AV144" s="236"/>
      <c r="AY144" s="239"/>
      <c r="BA144" s="239"/>
      <c r="BC144" s="236"/>
    </row>
    <row r="145" spans="41:55" x14ac:dyDescent="0.25">
      <c r="AO145" s="235"/>
      <c r="AR145" s="239"/>
      <c r="AT145" s="239"/>
      <c r="AV145" s="236"/>
      <c r="AY145" s="239"/>
      <c r="BA145" s="239"/>
      <c r="BC145" s="236"/>
    </row>
    <row r="146" spans="41:55" x14ac:dyDescent="0.25">
      <c r="AO146" s="235"/>
      <c r="AR146" s="239"/>
      <c r="AT146" s="239"/>
      <c r="AV146" s="236"/>
      <c r="AY146" s="239"/>
      <c r="BA146" s="239"/>
      <c r="BC146" s="236"/>
    </row>
    <row r="147" spans="41:55" x14ac:dyDescent="0.25">
      <c r="AO147" s="235"/>
      <c r="AR147" s="239"/>
      <c r="AT147" s="239"/>
      <c r="AV147" s="236"/>
      <c r="AY147" s="239"/>
      <c r="BA147" s="239"/>
      <c r="BC147" s="236"/>
    </row>
    <row r="148" spans="41:55" x14ac:dyDescent="0.25">
      <c r="AO148" s="235"/>
      <c r="AR148" s="239"/>
      <c r="AT148" s="239"/>
      <c r="AV148" s="236"/>
      <c r="AY148" s="239"/>
      <c r="BA148" s="239"/>
      <c r="BC148" s="236"/>
    </row>
    <row r="149" spans="41:55" x14ac:dyDescent="0.25">
      <c r="AO149" s="235"/>
      <c r="AR149" s="239"/>
      <c r="AT149" s="239"/>
      <c r="AV149" s="236"/>
      <c r="AY149" s="239"/>
      <c r="BA149" s="239"/>
      <c r="BC149" s="236"/>
    </row>
    <row r="150" spans="41:55" x14ac:dyDescent="0.25">
      <c r="AO150" s="235"/>
      <c r="AR150" s="239"/>
      <c r="AT150" s="239"/>
      <c r="AV150" s="236"/>
      <c r="AY150" s="239"/>
      <c r="BA150" s="239"/>
      <c r="BC150" s="236"/>
    </row>
    <row r="151" spans="41:55" x14ac:dyDescent="0.25">
      <c r="AO151" s="235"/>
      <c r="AR151" s="239"/>
      <c r="AT151" s="239"/>
      <c r="AV151" s="236"/>
      <c r="AY151" s="239"/>
      <c r="BA151" s="239"/>
      <c r="BC151" s="236"/>
    </row>
    <row r="152" spans="41:55" x14ac:dyDescent="0.25">
      <c r="AO152" s="235"/>
      <c r="AR152" s="239"/>
      <c r="AT152" s="239"/>
      <c r="AV152" s="236"/>
      <c r="AY152" s="239"/>
      <c r="BA152" s="239"/>
      <c r="BC152" s="236"/>
    </row>
    <row r="153" spans="41:55" x14ac:dyDescent="0.25">
      <c r="AO153" s="235"/>
      <c r="AR153" s="239"/>
      <c r="AT153" s="239"/>
      <c r="AV153" s="236"/>
      <c r="AY153" s="239"/>
      <c r="BA153" s="239"/>
      <c r="BC153" s="236"/>
    </row>
    <row r="154" spans="41:55" x14ac:dyDescent="0.25">
      <c r="AO154" s="235"/>
      <c r="AR154" s="239"/>
      <c r="AT154" s="239"/>
      <c r="AV154" s="236"/>
      <c r="AY154" s="239"/>
      <c r="BA154" s="239"/>
      <c r="BC154" s="236"/>
    </row>
    <row r="155" spans="41:55" x14ac:dyDescent="0.25">
      <c r="AO155" s="235"/>
      <c r="AR155" s="239"/>
      <c r="AT155" s="239"/>
      <c r="AV155" s="236"/>
      <c r="AY155" s="239"/>
      <c r="BA155" s="239"/>
      <c r="BC155" s="236"/>
    </row>
    <row r="156" spans="41:55" x14ac:dyDescent="0.25">
      <c r="AO156" s="235"/>
      <c r="AR156" s="239"/>
      <c r="AT156" s="239"/>
      <c r="AV156" s="236"/>
      <c r="AY156" s="239"/>
      <c r="BA156" s="239"/>
      <c r="BC156" s="236"/>
    </row>
    <row r="157" spans="41:55" x14ac:dyDescent="0.25">
      <c r="AO157" s="235"/>
      <c r="AR157" s="239"/>
      <c r="AT157" s="239"/>
      <c r="AV157" s="236"/>
      <c r="AY157" s="239"/>
      <c r="BA157" s="239"/>
      <c r="BC157" s="236"/>
    </row>
    <row r="158" spans="41:55" x14ac:dyDescent="0.25">
      <c r="AO158" s="235"/>
      <c r="AR158" s="239"/>
      <c r="AT158" s="239"/>
      <c r="AV158" s="236"/>
      <c r="AY158" s="239"/>
      <c r="BA158" s="239"/>
      <c r="BC158" s="236"/>
    </row>
    <row r="159" spans="41:55" x14ac:dyDescent="0.25">
      <c r="AO159" s="235"/>
      <c r="AR159" s="239"/>
      <c r="AT159" s="239"/>
      <c r="AV159" s="236"/>
      <c r="AY159" s="239"/>
      <c r="BA159" s="239"/>
      <c r="BC159" s="236"/>
    </row>
    <row r="160" spans="41:55" x14ac:dyDescent="0.25">
      <c r="AO160" s="235"/>
      <c r="AR160" s="239"/>
      <c r="AT160" s="239"/>
      <c r="AV160" s="236"/>
      <c r="AY160" s="239"/>
      <c r="BA160" s="239"/>
      <c r="BC160" s="236"/>
    </row>
    <row r="161" spans="41:55" x14ac:dyDescent="0.25">
      <c r="AO161" s="235"/>
      <c r="AR161" s="239"/>
      <c r="AT161" s="239"/>
      <c r="AV161" s="236"/>
      <c r="AY161" s="239"/>
      <c r="BA161" s="239"/>
      <c r="BC161" s="236"/>
    </row>
    <row r="162" spans="41:55" x14ac:dyDescent="0.25">
      <c r="AO162" s="235"/>
      <c r="AR162" s="239"/>
      <c r="AT162" s="239"/>
      <c r="AV162" s="236"/>
      <c r="AY162" s="239"/>
      <c r="BA162" s="239"/>
      <c r="BC162" s="236"/>
    </row>
    <row r="163" spans="41:55" x14ac:dyDescent="0.25">
      <c r="AO163" s="235"/>
      <c r="AR163" s="239"/>
      <c r="AT163" s="239"/>
      <c r="AV163" s="236"/>
      <c r="AY163" s="239"/>
      <c r="BA163" s="239"/>
      <c r="BC163" s="236"/>
    </row>
    <row r="164" spans="41:55" x14ac:dyDescent="0.25">
      <c r="AO164" s="235"/>
      <c r="AR164" s="239"/>
      <c r="AT164" s="239"/>
      <c r="AV164" s="236"/>
      <c r="AY164" s="239"/>
      <c r="BA164" s="239"/>
      <c r="BC164" s="236"/>
    </row>
    <row r="165" spans="41:55" x14ac:dyDescent="0.25">
      <c r="AO165" s="235"/>
      <c r="AR165" s="239"/>
      <c r="AT165" s="239"/>
      <c r="AV165" s="236"/>
      <c r="AY165" s="239"/>
      <c r="BA165" s="239"/>
      <c r="BC165" s="236"/>
    </row>
    <row r="166" spans="41:55" x14ac:dyDescent="0.25">
      <c r="AO166" s="235"/>
      <c r="AR166" s="239"/>
      <c r="AT166" s="239"/>
      <c r="AV166" s="236"/>
      <c r="AY166" s="239"/>
      <c r="BA166" s="239"/>
      <c r="BC166" s="236"/>
    </row>
    <row r="167" spans="41:55" x14ac:dyDescent="0.25">
      <c r="AO167" s="235"/>
      <c r="AR167" s="239"/>
      <c r="AT167" s="239"/>
      <c r="AV167" s="236"/>
      <c r="AY167" s="239"/>
      <c r="BA167" s="239"/>
      <c r="BC167" s="236"/>
    </row>
    <row r="168" spans="41:55" x14ac:dyDescent="0.25">
      <c r="AO168" s="235"/>
      <c r="AR168" s="239"/>
      <c r="AT168" s="239"/>
      <c r="AV168" s="236"/>
      <c r="AY168" s="239"/>
      <c r="BA168" s="239"/>
      <c r="BC168" s="236"/>
    </row>
    <row r="169" spans="41:55" x14ac:dyDescent="0.25">
      <c r="AO169" s="235"/>
      <c r="AR169" s="239"/>
      <c r="AT169" s="239"/>
      <c r="AV169" s="236"/>
      <c r="AY169" s="239"/>
      <c r="BA169" s="239"/>
      <c r="BC169" s="236"/>
    </row>
    <row r="170" spans="41:55" x14ac:dyDescent="0.25">
      <c r="AO170" s="235"/>
      <c r="AR170" s="239"/>
      <c r="AT170" s="239"/>
      <c r="AV170" s="236"/>
      <c r="AY170" s="239"/>
      <c r="BA170" s="239"/>
      <c r="BC170" s="236"/>
    </row>
    <row r="171" spans="41:55" x14ac:dyDescent="0.25">
      <c r="AO171" s="235"/>
      <c r="AR171" s="239"/>
      <c r="AT171" s="239"/>
      <c r="AV171" s="236"/>
      <c r="AY171" s="239"/>
      <c r="BA171" s="239"/>
      <c r="BC171" s="236"/>
    </row>
    <row r="172" spans="41:55" x14ac:dyDescent="0.25">
      <c r="AO172" s="235"/>
      <c r="AR172" s="239"/>
      <c r="AT172" s="239"/>
      <c r="AV172" s="236"/>
      <c r="AY172" s="239"/>
      <c r="BA172" s="239"/>
      <c r="BC172" s="236"/>
    </row>
    <row r="173" spans="41:55" x14ac:dyDescent="0.25">
      <c r="AO173" s="235"/>
      <c r="AR173" s="239"/>
      <c r="AT173" s="239"/>
      <c r="AV173" s="236"/>
      <c r="AY173" s="239"/>
      <c r="BA173" s="239"/>
      <c r="BC173" s="236"/>
    </row>
    <row r="174" spans="41:55" x14ac:dyDescent="0.25">
      <c r="AO174" s="235"/>
      <c r="AR174" s="239"/>
      <c r="AT174" s="239"/>
      <c r="AV174" s="236"/>
      <c r="AY174" s="239"/>
      <c r="BA174" s="239"/>
      <c r="BC174" s="236"/>
    </row>
    <row r="175" spans="41:55" x14ac:dyDescent="0.25">
      <c r="AO175" s="235"/>
      <c r="AR175" s="239"/>
      <c r="AT175" s="239"/>
      <c r="AV175" s="236"/>
      <c r="AY175" s="239"/>
      <c r="BA175" s="239"/>
      <c r="BC175" s="236"/>
    </row>
    <row r="176" spans="41:55" x14ac:dyDescent="0.25">
      <c r="AO176" s="235"/>
      <c r="AR176" s="239"/>
      <c r="AT176" s="239"/>
      <c r="AV176" s="236"/>
      <c r="AY176" s="239"/>
      <c r="BA176" s="239"/>
      <c r="BC176" s="236"/>
    </row>
    <row r="177" spans="41:55" x14ac:dyDescent="0.25">
      <c r="AO177" s="235"/>
      <c r="AR177" s="239"/>
      <c r="AT177" s="239"/>
      <c r="AV177" s="236"/>
      <c r="AY177" s="239"/>
      <c r="BA177" s="239"/>
      <c r="BC177" s="236"/>
    </row>
    <row r="178" spans="41:55" x14ac:dyDescent="0.25">
      <c r="AO178" s="235"/>
      <c r="AR178" s="239"/>
      <c r="AT178" s="239"/>
      <c r="AV178" s="236"/>
      <c r="AY178" s="239"/>
      <c r="BA178" s="239"/>
      <c r="BC178" s="236"/>
    </row>
    <row r="179" spans="41:55" x14ac:dyDescent="0.25">
      <c r="AO179" s="235"/>
      <c r="AR179" s="239"/>
      <c r="AT179" s="239"/>
      <c r="AV179" s="236"/>
      <c r="AY179" s="239"/>
      <c r="BA179" s="239"/>
      <c r="BC179" s="236"/>
    </row>
    <row r="180" spans="41:55" x14ac:dyDescent="0.25">
      <c r="AO180" s="235"/>
      <c r="AR180" s="239"/>
      <c r="AT180" s="239"/>
      <c r="AV180" s="236"/>
      <c r="AY180" s="239"/>
      <c r="BA180" s="239"/>
      <c r="BC180" s="236"/>
    </row>
    <row r="181" spans="41:55" x14ac:dyDescent="0.25">
      <c r="AO181" s="235"/>
      <c r="AR181" s="239"/>
      <c r="AT181" s="239"/>
      <c r="AV181" s="236"/>
      <c r="AY181" s="239"/>
      <c r="BA181" s="239"/>
      <c r="BC181" s="236"/>
    </row>
    <row r="182" spans="41:55" x14ac:dyDescent="0.25">
      <c r="AO182" s="235"/>
      <c r="AR182" s="239"/>
      <c r="AT182" s="239"/>
      <c r="AV182" s="236"/>
      <c r="AY182" s="239"/>
      <c r="BA182" s="239"/>
      <c r="BC182" s="236"/>
    </row>
    <row r="183" spans="41:55" x14ac:dyDescent="0.25">
      <c r="AO183" s="235"/>
      <c r="AR183" s="239"/>
      <c r="AT183" s="239"/>
      <c r="AV183" s="236"/>
      <c r="AY183" s="239"/>
      <c r="BA183" s="239"/>
      <c r="BC183" s="236"/>
    </row>
    <row r="184" spans="41:55" x14ac:dyDescent="0.25">
      <c r="AO184" s="235"/>
      <c r="AR184" s="239"/>
      <c r="AT184" s="239"/>
      <c r="AV184" s="236"/>
      <c r="AY184" s="239"/>
      <c r="BA184" s="239"/>
      <c r="BC184" s="236"/>
    </row>
    <row r="185" spans="41:55" x14ac:dyDescent="0.25">
      <c r="AO185" s="235"/>
      <c r="AR185" s="239"/>
      <c r="AT185" s="239"/>
      <c r="AV185" s="236"/>
      <c r="AY185" s="239"/>
      <c r="BA185" s="239"/>
      <c r="BC185" s="236"/>
    </row>
    <row r="186" spans="41:55" x14ac:dyDescent="0.25">
      <c r="AO186" s="235"/>
      <c r="AR186" s="239"/>
      <c r="AT186" s="239"/>
      <c r="AV186" s="236"/>
      <c r="AY186" s="239"/>
      <c r="BA186" s="239"/>
      <c r="BC186" s="236"/>
    </row>
    <row r="187" spans="41:55" x14ac:dyDescent="0.25">
      <c r="AO187" s="235"/>
      <c r="AR187" s="239"/>
      <c r="AT187" s="239"/>
      <c r="AV187" s="236"/>
      <c r="AY187" s="239"/>
      <c r="BA187" s="239"/>
      <c r="BC187" s="236"/>
    </row>
    <row r="188" spans="41:55" x14ac:dyDescent="0.25">
      <c r="AO188" s="235"/>
      <c r="AR188" s="239"/>
      <c r="AT188" s="239"/>
      <c r="AV188" s="236"/>
      <c r="AY188" s="239"/>
      <c r="BA188" s="239"/>
      <c r="BC188" s="236"/>
    </row>
    <row r="189" spans="41:55" x14ac:dyDescent="0.25">
      <c r="AO189" s="235"/>
      <c r="AR189" s="239"/>
      <c r="AT189" s="239"/>
      <c r="AV189" s="236"/>
      <c r="AY189" s="239"/>
      <c r="BA189" s="239"/>
      <c r="BC189" s="236"/>
    </row>
    <row r="190" spans="41:55" x14ac:dyDescent="0.25">
      <c r="AO190" s="235"/>
      <c r="AR190" s="239"/>
      <c r="AT190" s="239"/>
      <c r="AV190" s="236"/>
      <c r="AY190" s="239"/>
      <c r="BA190" s="239"/>
      <c r="BC190" s="236"/>
    </row>
    <row r="191" spans="41:55" x14ac:dyDescent="0.25">
      <c r="AO191" s="235"/>
      <c r="AR191" s="239"/>
      <c r="AT191" s="239"/>
      <c r="AV191" s="236"/>
      <c r="AY191" s="239"/>
      <c r="BA191" s="239"/>
      <c r="BC191" s="236"/>
    </row>
    <row r="192" spans="41:55" x14ac:dyDescent="0.25">
      <c r="AO192" s="235"/>
      <c r="AR192" s="239"/>
      <c r="AT192" s="239"/>
      <c r="AV192" s="236"/>
      <c r="AY192" s="239"/>
      <c r="BA192" s="239"/>
      <c r="BC192" s="236"/>
    </row>
    <row r="193" spans="41:55" x14ac:dyDescent="0.25">
      <c r="AO193" s="235"/>
      <c r="AR193" s="239"/>
      <c r="AT193" s="239"/>
      <c r="AV193" s="236"/>
      <c r="AY193" s="239"/>
      <c r="BA193" s="239"/>
      <c r="BC193" s="236"/>
    </row>
    <row r="194" spans="41:55" x14ac:dyDescent="0.25">
      <c r="AO194" s="235"/>
      <c r="AR194" s="239"/>
      <c r="AT194" s="239"/>
      <c r="AV194" s="236"/>
      <c r="AY194" s="239"/>
      <c r="BA194" s="239"/>
      <c r="BC194" s="236"/>
    </row>
    <row r="195" spans="41:55" x14ac:dyDescent="0.25">
      <c r="AO195" s="235"/>
      <c r="AR195" s="239"/>
      <c r="AT195" s="239"/>
      <c r="AV195" s="236"/>
      <c r="AY195" s="239"/>
      <c r="BA195" s="239"/>
      <c r="BC195" s="236"/>
    </row>
    <row r="196" spans="41:55" x14ac:dyDescent="0.25">
      <c r="AO196" s="235"/>
      <c r="AR196" s="239"/>
      <c r="AT196" s="239"/>
      <c r="AV196" s="236"/>
      <c r="AY196" s="239"/>
      <c r="BA196" s="239"/>
      <c r="BC196" s="236"/>
    </row>
    <row r="197" spans="41:55" x14ac:dyDescent="0.25">
      <c r="AO197" s="235"/>
      <c r="AR197" s="239"/>
      <c r="AT197" s="239"/>
      <c r="AV197" s="236"/>
      <c r="AY197" s="239"/>
      <c r="BA197" s="239"/>
      <c r="BC197" s="236"/>
    </row>
    <row r="198" spans="41:55" x14ac:dyDescent="0.25">
      <c r="AO198" s="235"/>
      <c r="AR198" s="239"/>
      <c r="AT198" s="239"/>
      <c r="AV198" s="236"/>
      <c r="AY198" s="239"/>
      <c r="BA198" s="239"/>
      <c r="BC198" s="236"/>
    </row>
    <row r="199" spans="41:55" x14ac:dyDescent="0.25">
      <c r="AO199" s="235"/>
      <c r="AR199" s="239"/>
      <c r="AT199" s="239"/>
      <c r="AV199" s="236"/>
      <c r="AY199" s="239"/>
      <c r="BA199" s="239"/>
      <c r="BC199" s="236"/>
    </row>
    <row r="200" spans="41:55" x14ac:dyDescent="0.25">
      <c r="AO200" s="235"/>
      <c r="AR200" s="239"/>
      <c r="AT200" s="239"/>
      <c r="AV200" s="236"/>
      <c r="AY200" s="239"/>
      <c r="BA200" s="239"/>
      <c r="BC200" s="236"/>
    </row>
    <row r="201" spans="41:55" x14ac:dyDescent="0.25">
      <c r="AO201" s="235"/>
      <c r="AR201" s="239"/>
      <c r="AT201" s="239"/>
      <c r="AV201" s="236"/>
      <c r="AY201" s="239"/>
      <c r="BA201" s="239"/>
      <c r="BC201" s="236"/>
    </row>
    <row r="202" spans="41:55" x14ac:dyDescent="0.25">
      <c r="AO202" s="235"/>
      <c r="AR202" s="239"/>
      <c r="AT202" s="239"/>
      <c r="AV202" s="236"/>
      <c r="AY202" s="239"/>
      <c r="BA202" s="239"/>
      <c r="BC202" s="236"/>
    </row>
    <row r="203" spans="41:55" x14ac:dyDescent="0.25">
      <c r="AO203" s="235"/>
      <c r="AR203" s="239"/>
      <c r="AT203" s="239"/>
      <c r="AV203" s="236"/>
      <c r="AY203" s="239"/>
      <c r="BA203" s="239"/>
      <c r="BC203" s="236"/>
    </row>
    <row r="204" spans="41:55" x14ac:dyDescent="0.25">
      <c r="AO204" s="235"/>
      <c r="AR204" s="239"/>
      <c r="AT204" s="239"/>
      <c r="AV204" s="236"/>
      <c r="AY204" s="239"/>
      <c r="BA204" s="239"/>
      <c r="BC204" s="236"/>
    </row>
    <row r="205" spans="41:55" x14ac:dyDescent="0.25">
      <c r="AO205" s="235"/>
      <c r="AR205" s="239"/>
      <c r="AT205" s="239"/>
      <c r="AV205" s="236"/>
      <c r="AY205" s="239"/>
      <c r="BA205" s="239"/>
      <c r="BC205" s="236"/>
    </row>
    <row r="206" spans="41:55" x14ac:dyDescent="0.25">
      <c r="AO206" s="235"/>
      <c r="AR206" s="239"/>
      <c r="AT206" s="239"/>
      <c r="AV206" s="236"/>
      <c r="AY206" s="239"/>
      <c r="BA206" s="239"/>
      <c r="BC206" s="236"/>
    </row>
    <row r="207" spans="41:55" x14ac:dyDescent="0.25">
      <c r="AO207" s="235"/>
      <c r="AR207" s="239"/>
      <c r="AT207" s="239"/>
      <c r="AV207" s="236"/>
      <c r="AY207" s="239"/>
      <c r="BA207" s="239"/>
      <c r="BC207" s="236"/>
    </row>
    <row r="208" spans="41:55" x14ac:dyDescent="0.25">
      <c r="AO208" s="235"/>
      <c r="AR208" s="239"/>
      <c r="AT208" s="239"/>
      <c r="AV208" s="236"/>
      <c r="AY208" s="239"/>
      <c r="BA208" s="239"/>
      <c r="BC208" s="236"/>
    </row>
    <row r="209" spans="41:55" x14ac:dyDescent="0.25">
      <c r="AO209" s="235"/>
      <c r="AR209" s="239"/>
      <c r="AT209" s="239"/>
      <c r="AV209" s="236"/>
      <c r="AY209" s="239"/>
      <c r="BA209" s="239"/>
      <c r="BC209" s="236"/>
    </row>
    <row r="210" spans="41:55" x14ac:dyDescent="0.25">
      <c r="AO210" s="235"/>
      <c r="AR210" s="239"/>
      <c r="AT210" s="239"/>
      <c r="AV210" s="236"/>
      <c r="AY210" s="239"/>
      <c r="BA210" s="239"/>
      <c r="BC210" s="236"/>
    </row>
    <row r="211" spans="41:55" x14ac:dyDescent="0.25">
      <c r="AO211" s="235"/>
      <c r="AR211" s="239"/>
      <c r="AT211" s="239"/>
      <c r="AV211" s="236"/>
      <c r="AY211" s="239"/>
      <c r="BA211" s="239"/>
      <c r="BC211" s="236"/>
    </row>
    <row r="212" spans="41:55" x14ac:dyDescent="0.25">
      <c r="AO212" s="235"/>
      <c r="AR212" s="239"/>
      <c r="AT212" s="239"/>
      <c r="AV212" s="236"/>
      <c r="AY212" s="239"/>
      <c r="BA212" s="239"/>
      <c r="BC212" s="236"/>
    </row>
    <row r="213" spans="41:55" x14ac:dyDescent="0.25">
      <c r="AO213" s="235"/>
      <c r="AR213" s="239"/>
      <c r="AT213" s="239"/>
      <c r="AV213" s="236"/>
      <c r="AY213" s="239"/>
      <c r="BA213" s="239"/>
      <c r="BC213" s="236"/>
    </row>
    <row r="214" spans="41:55" x14ac:dyDescent="0.25">
      <c r="AO214" s="235"/>
      <c r="AR214" s="239"/>
      <c r="AT214" s="239"/>
      <c r="AV214" s="236"/>
      <c r="AY214" s="239"/>
      <c r="BA214" s="239"/>
      <c r="BC214" s="236"/>
    </row>
    <row r="215" spans="41:55" x14ac:dyDescent="0.25">
      <c r="AO215" s="235"/>
      <c r="AR215" s="239"/>
      <c r="AT215" s="239"/>
      <c r="AV215" s="236"/>
      <c r="AY215" s="239"/>
      <c r="BA215" s="239"/>
      <c r="BC215" s="236"/>
    </row>
    <row r="216" spans="41:55" x14ac:dyDescent="0.25">
      <c r="AO216" s="235"/>
      <c r="AR216" s="239"/>
      <c r="AT216" s="239"/>
      <c r="AV216" s="236"/>
      <c r="AY216" s="239"/>
      <c r="BA216" s="239"/>
      <c r="BC216" s="236"/>
    </row>
    <row r="217" spans="41:55" x14ac:dyDescent="0.25">
      <c r="AO217" s="235"/>
      <c r="AR217" s="239"/>
      <c r="AT217" s="239"/>
      <c r="AV217" s="236"/>
      <c r="AY217" s="239"/>
      <c r="BA217" s="239"/>
      <c r="BC217" s="236"/>
    </row>
    <row r="218" spans="41:55" x14ac:dyDescent="0.25">
      <c r="AO218" s="235"/>
      <c r="AR218" s="239"/>
      <c r="AT218" s="239"/>
      <c r="AV218" s="236"/>
      <c r="AY218" s="239"/>
      <c r="BA218" s="239"/>
      <c r="BC218" s="236"/>
    </row>
    <row r="219" spans="41:55" x14ac:dyDescent="0.25">
      <c r="AO219" s="235"/>
      <c r="AR219" s="239"/>
      <c r="AT219" s="239"/>
      <c r="AV219" s="236"/>
      <c r="AY219" s="239"/>
      <c r="BA219" s="239"/>
      <c r="BC219" s="236"/>
    </row>
    <row r="220" spans="41:55" x14ac:dyDescent="0.25">
      <c r="AO220" s="235"/>
      <c r="AR220" s="239"/>
      <c r="AT220" s="239"/>
      <c r="AV220" s="236"/>
      <c r="AY220" s="239"/>
      <c r="BA220" s="239"/>
      <c r="BC220" s="236"/>
    </row>
    <row r="221" spans="41:55" x14ac:dyDescent="0.25">
      <c r="AO221" s="235"/>
      <c r="AR221" s="239"/>
      <c r="AT221" s="239"/>
      <c r="AV221" s="236"/>
      <c r="AY221" s="239"/>
      <c r="BA221" s="239"/>
      <c r="BC221" s="236"/>
    </row>
    <row r="222" spans="41:55" x14ac:dyDescent="0.25">
      <c r="AO222" s="235"/>
      <c r="AR222" s="239"/>
      <c r="AT222" s="239"/>
      <c r="AV222" s="236"/>
      <c r="AY222" s="239"/>
      <c r="BA222" s="239"/>
      <c r="BC222" s="236"/>
    </row>
    <row r="223" spans="41:55" x14ac:dyDescent="0.25">
      <c r="AO223" s="235"/>
      <c r="AR223" s="239"/>
      <c r="AT223" s="239"/>
      <c r="AV223" s="236"/>
      <c r="AY223" s="239"/>
      <c r="BA223" s="239"/>
      <c r="BC223" s="236"/>
    </row>
    <row r="224" spans="41:55" x14ac:dyDescent="0.25">
      <c r="AO224" s="235"/>
      <c r="AR224" s="239"/>
      <c r="AT224" s="239"/>
      <c r="AV224" s="236"/>
      <c r="AY224" s="239"/>
      <c r="BA224" s="239"/>
      <c r="BC224" s="236"/>
    </row>
    <row r="225" spans="41:55" x14ac:dyDescent="0.25">
      <c r="AO225" s="235"/>
      <c r="AR225" s="239"/>
      <c r="AT225" s="239"/>
      <c r="AV225" s="236"/>
      <c r="AY225" s="239"/>
      <c r="BA225" s="239"/>
      <c r="BC225" s="236"/>
    </row>
    <row r="226" spans="41:55" x14ac:dyDescent="0.25">
      <c r="AO226" s="235"/>
      <c r="AR226" s="239"/>
      <c r="AT226" s="239"/>
      <c r="AV226" s="236"/>
      <c r="AY226" s="239"/>
      <c r="BA226" s="239"/>
      <c r="BC226" s="236"/>
    </row>
    <row r="227" spans="41:55" x14ac:dyDescent="0.25">
      <c r="AO227" s="235"/>
      <c r="AR227" s="239"/>
      <c r="AT227" s="239"/>
      <c r="AV227" s="236"/>
      <c r="AY227" s="239"/>
      <c r="BA227" s="239"/>
      <c r="BC227" s="236"/>
    </row>
    <row r="228" spans="41:55" x14ac:dyDescent="0.25">
      <c r="AO228" s="235"/>
      <c r="AR228" s="239"/>
      <c r="AT228" s="239"/>
      <c r="AV228" s="236"/>
      <c r="AY228" s="239"/>
      <c r="BA228" s="239"/>
      <c r="BC228" s="236"/>
    </row>
    <row r="229" spans="41:55" x14ac:dyDescent="0.25">
      <c r="AO229" s="235"/>
      <c r="AR229" s="239"/>
      <c r="AT229" s="239"/>
      <c r="AV229" s="236"/>
      <c r="AY229" s="239"/>
      <c r="BA229" s="239"/>
      <c r="BC229" s="236"/>
    </row>
    <row r="230" spans="41:55" x14ac:dyDescent="0.25">
      <c r="AO230" s="235"/>
      <c r="AR230" s="239"/>
      <c r="AT230" s="239"/>
      <c r="AV230" s="236"/>
      <c r="AY230" s="239"/>
      <c r="BA230" s="239"/>
      <c r="BC230" s="236"/>
    </row>
    <row r="231" spans="41:55" x14ac:dyDescent="0.25">
      <c r="AO231" s="235"/>
      <c r="AR231" s="239"/>
      <c r="AT231" s="239"/>
      <c r="AV231" s="236"/>
      <c r="AY231" s="239"/>
      <c r="BA231" s="239"/>
      <c r="BC231" s="236"/>
    </row>
    <row r="232" spans="41:55" x14ac:dyDescent="0.25">
      <c r="AO232" s="235"/>
      <c r="AR232" s="239"/>
      <c r="AT232" s="239"/>
      <c r="AV232" s="236"/>
      <c r="AY232" s="239"/>
      <c r="BA232" s="239"/>
      <c r="BC232" s="236"/>
    </row>
    <row r="233" spans="41:55" x14ac:dyDescent="0.25">
      <c r="AO233" s="235"/>
      <c r="AR233" s="239"/>
      <c r="AT233" s="239"/>
      <c r="AV233" s="236"/>
      <c r="AY233" s="239"/>
      <c r="BA233" s="239"/>
      <c r="BC233" s="236"/>
    </row>
    <row r="234" spans="41:55" x14ac:dyDescent="0.25">
      <c r="AO234" s="235"/>
      <c r="AR234" s="239"/>
      <c r="AT234" s="239"/>
      <c r="AV234" s="236"/>
      <c r="AY234" s="239"/>
      <c r="BA234" s="239"/>
      <c r="BC234" s="236"/>
    </row>
    <row r="235" spans="41:55" x14ac:dyDescent="0.25">
      <c r="AO235" s="235"/>
      <c r="AR235" s="239"/>
      <c r="AT235" s="239"/>
      <c r="AV235" s="236"/>
      <c r="AY235" s="239"/>
      <c r="BA235" s="239"/>
      <c r="BC235" s="236"/>
    </row>
    <row r="236" spans="41:55" x14ac:dyDescent="0.25">
      <c r="AO236" s="235"/>
      <c r="AR236" s="239"/>
      <c r="AT236" s="239"/>
      <c r="AV236" s="236"/>
      <c r="AY236" s="239"/>
      <c r="BA236" s="239"/>
      <c r="BC236" s="236"/>
    </row>
    <row r="237" spans="41:55" x14ac:dyDescent="0.25">
      <c r="AO237" s="235"/>
      <c r="AR237" s="239"/>
      <c r="AT237" s="239"/>
      <c r="AV237" s="236"/>
      <c r="AY237" s="239"/>
      <c r="BA237" s="239"/>
      <c r="BC237" s="236"/>
    </row>
    <row r="238" spans="41:55" x14ac:dyDescent="0.25">
      <c r="AO238" s="235"/>
      <c r="AR238" s="239"/>
      <c r="AT238" s="239"/>
      <c r="AV238" s="236"/>
      <c r="AY238" s="239"/>
      <c r="BA238" s="239"/>
      <c r="BC238" s="236"/>
    </row>
    <row r="239" spans="41:55" x14ac:dyDescent="0.25">
      <c r="AO239" s="235"/>
      <c r="AR239" s="239"/>
      <c r="AT239" s="239"/>
      <c r="AV239" s="236"/>
      <c r="AY239" s="239"/>
      <c r="BA239" s="239"/>
      <c r="BC239" s="236"/>
    </row>
    <row r="240" spans="41:55" x14ac:dyDescent="0.25">
      <c r="AO240" s="235"/>
      <c r="AR240" s="239"/>
      <c r="AT240" s="239"/>
      <c r="AV240" s="236"/>
      <c r="AY240" s="239"/>
      <c r="BA240" s="239"/>
      <c r="BC240" s="236"/>
    </row>
    <row r="241" spans="41:55" x14ac:dyDescent="0.25">
      <c r="AO241" s="235"/>
      <c r="AR241" s="239"/>
      <c r="AT241" s="239"/>
      <c r="AV241" s="236"/>
      <c r="AY241" s="239"/>
      <c r="BA241" s="239"/>
      <c r="BC241" s="236"/>
    </row>
    <row r="242" spans="41:55" x14ac:dyDescent="0.25">
      <c r="AO242" s="235"/>
      <c r="AR242" s="239"/>
      <c r="AT242" s="239"/>
      <c r="AV242" s="236"/>
      <c r="AY242" s="239"/>
      <c r="BA242" s="239"/>
      <c r="BC242" s="236"/>
    </row>
    <row r="243" spans="41:55" x14ac:dyDescent="0.25">
      <c r="AO243" s="235"/>
      <c r="AR243" s="239"/>
      <c r="AT243" s="239"/>
      <c r="AV243" s="236"/>
      <c r="AY243" s="239"/>
      <c r="BA243" s="239"/>
      <c r="BC243" s="236"/>
    </row>
    <row r="244" spans="41:55" x14ac:dyDescent="0.25">
      <c r="AO244" s="235"/>
      <c r="AR244" s="239"/>
      <c r="AT244" s="239"/>
      <c r="AV244" s="236"/>
      <c r="AY244" s="239"/>
      <c r="BA244" s="239"/>
      <c r="BC244" s="236"/>
    </row>
    <row r="245" spans="41:55" x14ac:dyDescent="0.25">
      <c r="AO245" s="235"/>
      <c r="AR245" s="239"/>
      <c r="AT245" s="239"/>
      <c r="AV245" s="236"/>
      <c r="AY245" s="239"/>
      <c r="BA245" s="239"/>
      <c r="BC245" s="236"/>
    </row>
    <row r="246" spans="41:55" x14ac:dyDescent="0.25">
      <c r="AO246" s="235"/>
      <c r="AR246" s="239"/>
      <c r="AT246" s="239"/>
      <c r="AV246" s="236"/>
      <c r="AY246" s="239"/>
      <c r="BA246" s="239"/>
      <c r="BC246" s="236"/>
    </row>
    <row r="247" spans="41:55" x14ac:dyDescent="0.25">
      <c r="AO247" s="235"/>
      <c r="AR247" s="239"/>
      <c r="AT247" s="239"/>
      <c r="AV247" s="236"/>
      <c r="AY247" s="239"/>
      <c r="BA247" s="239"/>
      <c r="BC247" s="236"/>
    </row>
    <row r="248" spans="41:55" x14ac:dyDescent="0.25">
      <c r="AO248" s="235"/>
      <c r="AR248" s="239"/>
      <c r="AT248" s="239"/>
      <c r="AV248" s="236"/>
      <c r="AY248" s="239"/>
      <c r="BA248" s="239"/>
      <c r="BC248" s="236"/>
    </row>
    <row r="249" spans="41:55" x14ac:dyDescent="0.25">
      <c r="AO249" s="235"/>
      <c r="AR249" s="239"/>
      <c r="AT249" s="239"/>
      <c r="AV249" s="236"/>
      <c r="AY249" s="239"/>
      <c r="BA249" s="239"/>
      <c r="BC249" s="236"/>
    </row>
    <row r="250" spans="41:55" x14ac:dyDescent="0.25">
      <c r="AO250" s="235"/>
      <c r="AR250" s="239"/>
      <c r="AT250" s="239"/>
      <c r="AV250" s="236"/>
      <c r="AY250" s="239"/>
      <c r="BA250" s="239"/>
      <c r="BC250" s="236"/>
    </row>
    <row r="251" spans="41:55" x14ac:dyDescent="0.25">
      <c r="AO251" s="235"/>
      <c r="AR251" s="239"/>
      <c r="AT251" s="239"/>
      <c r="AV251" s="236"/>
      <c r="AY251" s="239"/>
      <c r="BA251" s="239"/>
      <c r="BC251" s="236"/>
    </row>
    <row r="252" spans="41:55" x14ac:dyDescent="0.25">
      <c r="AO252" s="235"/>
      <c r="AR252" s="239"/>
      <c r="AT252" s="239"/>
      <c r="AV252" s="236"/>
      <c r="AY252" s="239"/>
      <c r="BA252" s="239"/>
      <c r="BC252" s="236"/>
    </row>
    <row r="253" spans="41:55" x14ac:dyDescent="0.25">
      <c r="AO253" s="235"/>
      <c r="AR253" s="239"/>
      <c r="AT253" s="239"/>
      <c r="AV253" s="236"/>
      <c r="AY253" s="239"/>
      <c r="BA253" s="239"/>
      <c r="BC253" s="236"/>
    </row>
    <row r="254" spans="41:55" x14ac:dyDescent="0.25">
      <c r="AO254" s="235"/>
      <c r="AR254" s="239"/>
      <c r="AT254" s="239"/>
      <c r="AV254" s="236"/>
      <c r="AY254" s="239"/>
      <c r="BA254" s="239"/>
      <c r="BC254" s="236"/>
    </row>
    <row r="255" spans="41:55" x14ac:dyDescent="0.25">
      <c r="AO255" s="235"/>
      <c r="AR255" s="239"/>
      <c r="AT255" s="239"/>
      <c r="AV255" s="236"/>
      <c r="AY255" s="239"/>
      <c r="BA255" s="239"/>
      <c r="BC255" s="236"/>
    </row>
    <row r="256" spans="41:55" x14ac:dyDescent="0.25">
      <c r="AO256" s="235"/>
      <c r="AR256" s="239"/>
      <c r="AT256" s="239"/>
      <c r="AV256" s="236"/>
      <c r="AY256" s="239"/>
      <c r="BA256" s="239"/>
      <c r="BC256" s="236"/>
    </row>
    <row r="257" spans="41:55" x14ac:dyDescent="0.25">
      <c r="AO257" s="235"/>
      <c r="AR257" s="239"/>
      <c r="AT257" s="239"/>
      <c r="AV257" s="236"/>
      <c r="AY257" s="239"/>
      <c r="BA257" s="239"/>
      <c r="BC257" s="236"/>
    </row>
    <row r="258" spans="41:55" x14ac:dyDescent="0.25">
      <c r="AO258" s="235"/>
      <c r="AR258" s="239"/>
      <c r="AT258" s="239"/>
      <c r="AV258" s="236"/>
      <c r="AY258" s="239"/>
      <c r="BA258" s="239"/>
      <c r="BC258" s="236"/>
    </row>
    <row r="259" spans="41:55" x14ac:dyDescent="0.25">
      <c r="AO259" s="235"/>
      <c r="AR259" s="239"/>
      <c r="AT259" s="239"/>
      <c r="AV259" s="236"/>
      <c r="AY259" s="239"/>
      <c r="BA259" s="239"/>
      <c r="BC259" s="236"/>
    </row>
    <row r="260" spans="41:55" x14ac:dyDescent="0.25">
      <c r="AO260" s="235"/>
      <c r="AR260" s="239"/>
      <c r="AT260" s="239"/>
      <c r="AV260" s="236"/>
      <c r="AY260" s="239"/>
      <c r="BA260" s="239"/>
      <c r="BC260" s="236"/>
    </row>
    <row r="261" spans="41:55" x14ac:dyDescent="0.25">
      <c r="AO261" s="235"/>
      <c r="AR261" s="239"/>
      <c r="AT261" s="239"/>
      <c r="AV261" s="236"/>
      <c r="AY261" s="239"/>
      <c r="BA261" s="239"/>
      <c r="BC261" s="236"/>
    </row>
    <row r="262" spans="41:55" x14ac:dyDescent="0.25">
      <c r="AO262" s="235"/>
      <c r="AR262" s="239"/>
      <c r="AT262" s="239"/>
      <c r="AV262" s="236"/>
      <c r="AY262" s="239"/>
      <c r="BA262" s="239"/>
      <c r="BC262" s="236"/>
    </row>
    <row r="263" spans="41:55" x14ac:dyDescent="0.25">
      <c r="AO263" s="235"/>
      <c r="AR263" s="239"/>
      <c r="AT263" s="239"/>
      <c r="AV263" s="236"/>
      <c r="AY263" s="239"/>
      <c r="BA263" s="239"/>
      <c r="BC263" s="236"/>
    </row>
    <row r="264" spans="41:55" x14ac:dyDescent="0.25">
      <c r="AO264" s="235"/>
      <c r="AR264" s="239"/>
      <c r="AT264" s="239"/>
      <c r="AV264" s="236"/>
      <c r="AY264" s="239"/>
      <c r="BA264" s="239"/>
      <c r="BC264" s="236"/>
    </row>
    <row r="265" spans="41:55" x14ac:dyDescent="0.25">
      <c r="AO265" s="235"/>
      <c r="AR265" s="239"/>
      <c r="AT265" s="239"/>
      <c r="AV265" s="236"/>
      <c r="AY265" s="239"/>
      <c r="BA265" s="239"/>
      <c r="BC265" s="236"/>
    </row>
    <row r="266" spans="41:55" x14ac:dyDescent="0.25">
      <c r="AO266" s="235"/>
      <c r="AR266" s="239"/>
      <c r="AT266" s="239"/>
      <c r="AV266" s="236"/>
      <c r="AY266" s="239"/>
      <c r="BA266" s="239"/>
      <c r="BC266" s="236"/>
    </row>
    <row r="267" spans="41:55" x14ac:dyDescent="0.25">
      <c r="AO267" s="235"/>
      <c r="AR267" s="239"/>
      <c r="AT267" s="239"/>
      <c r="AV267" s="236"/>
      <c r="AY267" s="239"/>
      <c r="BA267" s="239"/>
      <c r="BC267" s="236"/>
    </row>
    <row r="268" spans="41:55" x14ac:dyDescent="0.25">
      <c r="AO268" s="235"/>
      <c r="AR268" s="239"/>
      <c r="AT268" s="239"/>
      <c r="AV268" s="236"/>
      <c r="AY268" s="239"/>
      <c r="BA268" s="239"/>
      <c r="BC268" s="236"/>
    </row>
    <row r="269" spans="41:55" x14ac:dyDescent="0.25">
      <c r="AO269" s="235"/>
      <c r="AR269" s="239"/>
      <c r="AT269" s="239"/>
      <c r="AV269" s="236"/>
      <c r="AY269" s="239"/>
      <c r="BA269" s="239"/>
      <c r="BC269" s="236"/>
    </row>
    <row r="270" spans="41:55" x14ac:dyDescent="0.25">
      <c r="AO270" s="235"/>
      <c r="AR270" s="239"/>
      <c r="AT270" s="239"/>
      <c r="AV270" s="236"/>
      <c r="AY270" s="239"/>
      <c r="BA270" s="239"/>
      <c r="BC270" s="236"/>
    </row>
    <row r="271" spans="41:55" x14ac:dyDescent="0.25">
      <c r="AO271" s="235"/>
      <c r="AR271" s="239"/>
      <c r="AT271" s="239"/>
      <c r="AV271" s="236"/>
      <c r="AY271" s="239"/>
      <c r="BA271" s="239"/>
      <c r="BC271" s="236"/>
    </row>
    <row r="272" spans="41:55" x14ac:dyDescent="0.25">
      <c r="AO272" s="235"/>
      <c r="AR272" s="239"/>
      <c r="AT272" s="239"/>
      <c r="AV272" s="236"/>
      <c r="AY272" s="239"/>
      <c r="BA272" s="239"/>
      <c r="BC272" s="236"/>
    </row>
    <row r="273" spans="41:55" x14ac:dyDescent="0.25">
      <c r="AO273" s="235"/>
      <c r="AR273" s="239"/>
      <c r="AT273" s="239"/>
      <c r="AV273" s="236"/>
      <c r="AY273" s="239"/>
      <c r="BA273" s="239"/>
      <c r="BC273" s="236"/>
    </row>
    <row r="274" spans="41:55" x14ac:dyDescent="0.25">
      <c r="AO274" s="235"/>
      <c r="AR274" s="239"/>
      <c r="AT274" s="239"/>
      <c r="AV274" s="236"/>
      <c r="AY274" s="239"/>
      <c r="BA274" s="239"/>
      <c r="BC274" s="236"/>
    </row>
    <row r="275" spans="41:55" x14ac:dyDescent="0.25">
      <c r="AO275" s="235"/>
      <c r="AR275" s="239"/>
      <c r="AT275" s="239"/>
      <c r="AV275" s="236"/>
      <c r="AY275" s="239"/>
      <c r="BA275" s="239"/>
      <c r="BC275" s="236"/>
    </row>
    <row r="276" spans="41:55" x14ac:dyDescent="0.25">
      <c r="AO276" s="235"/>
      <c r="AR276" s="239"/>
      <c r="AT276" s="239"/>
      <c r="AV276" s="236"/>
      <c r="AY276" s="239"/>
      <c r="BA276" s="239"/>
      <c r="BC276" s="236"/>
    </row>
    <row r="277" spans="41:55" x14ac:dyDescent="0.25">
      <c r="AO277" s="235"/>
      <c r="AR277" s="239"/>
      <c r="AT277" s="239"/>
      <c r="AV277" s="236"/>
      <c r="AY277" s="239"/>
      <c r="BA277" s="239"/>
      <c r="BC277" s="236"/>
    </row>
    <row r="278" spans="41:55" x14ac:dyDescent="0.25">
      <c r="AO278" s="235"/>
      <c r="AR278" s="239"/>
      <c r="AT278" s="239"/>
      <c r="AV278" s="236"/>
      <c r="AY278" s="239"/>
      <c r="BA278" s="239"/>
      <c r="BC278" s="236"/>
    </row>
    <row r="279" spans="41:55" x14ac:dyDescent="0.25">
      <c r="AO279" s="235"/>
      <c r="AR279" s="239"/>
      <c r="AT279" s="239"/>
      <c r="AV279" s="236"/>
      <c r="AY279" s="239"/>
      <c r="BA279" s="239"/>
      <c r="BC279" s="236"/>
    </row>
    <row r="280" spans="41:55" x14ac:dyDescent="0.25">
      <c r="AO280" s="235"/>
      <c r="AR280" s="239"/>
      <c r="AT280" s="239"/>
      <c r="AV280" s="236"/>
      <c r="AY280" s="239"/>
      <c r="BA280" s="239"/>
      <c r="BC280" s="236"/>
    </row>
    <row r="281" spans="41:55" x14ac:dyDescent="0.25">
      <c r="AO281" s="235"/>
      <c r="AR281" s="239"/>
      <c r="AT281" s="239"/>
      <c r="AV281" s="236"/>
      <c r="AY281" s="239"/>
      <c r="BA281" s="239"/>
      <c r="BC281" s="236"/>
    </row>
    <row r="282" spans="41:55" x14ac:dyDescent="0.25">
      <c r="AO282" s="235"/>
      <c r="AR282" s="239"/>
      <c r="AT282" s="239"/>
      <c r="AV282" s="236"/>
      <c r="AY282" s="239"/>
      <c r="BA282" s="239"/>
      <c r="BC282" s="236"/>
    </row>
    <row r="283" spans="41:55" x14ac:dyDescent="0.25">
      <c r="AO283" s="235"/>
      <c r="AR283" s="239"/>
      <c r="AT283" s="239"/>
      <c r="AV283" s="236"/>
      <c r="AY283" s="239"/>
      <c r="BA283" s="239"/>
      <c r="BC283" s="236"/>
    </row>
    <row r="284" spans="41:55" x14ac:dyDescent="0.25">
      <c r="AO284" s="235"/>
      <c r="AR284" s="239"/>
      <c r="AT284" s="239"/>
      <c r="AV284" s="236"/>
      <c r="AY284" s="239"/>
      <c r="BA284" s="239"/>
      <c r="BC284" s="236"/>
    </row>
    <row r="285" spans="41:55" x14ac:dyDescent="0.25">
      <c r="AO285" s="235"/>
      <c r="AR285" s="239"/>
      <c r="AT285" s="239"/>
      <c r="AV285" s="236"/>
      <c r="AY285" s="239"/>
      <c r="BA285" s="239"/>
      <c r="BC285" s="236"/>
    </row>
    <row r="286" spans="41:55" x14ac:dyDescent="0.25">
      <c r="AO286" s="235"/>
      <c r="AR286" s="239"/>
      <c r="AT286" s="239"/>
      <c r="AV286" s="236"/>
      <c r="AY286" s="239"/>
      <c r="BA286" s="239"/>
      <c r="BC286" s="236"/>
    </row>
    <row r="287" spans="41:55" x14ac:dyDescent="0.25">
      <c r="AO287" s="235"/>
      <c r="AR287" s="239"/>
      <c r="AT287" s="239"/>
      <c r="AV287" s="236"/>
      <c r="AY287" s="239"/>
      <c r="BA287" s="239"/>
      <c r="BC287" s="236"/>
    </row>
    <row r="288" spans="41:55" x14ac:dyDescent="0.25">
      <c r="AO288" s="235"/>
      <c r="AR288" s="239"/>
      <c r="AT288" s="239"/>
      <c r="AV288" s="236"/>
      <c r="AY288" s="239"/>
      <c r="BA288" s="239"/>
      <c r="BC288" s="236"/>
    </row>
    <row r="289" spans="41:55" x14ac:dyDescent="0.25">
      <c r="AO289" s="235"/>
      <c r="AR289" s="239"/>
      <c r="AT289" s="239"/>
      <c r="AV289" s="236"/>
      <c r="AY289" s="239"/>
      <c r="BA289" s="239"/>
      <c r="BC289" s="236"/>
    </row>
    <row r="290" spans="41:55" x14ac:dyDescent="0.25">
      <c r="AO290" s="235"/>
      <c r="AR290" s="239"/>
      <c r="AT290" s="239"/>
      <c r="AV290" s="236"/>
      <c r="AY290" s="239"/>
      <c r="BA290" s="239"/>
      <c r="BC290" s="236"/>
    </row>
    <row r="291" spans="41:55" x14ac:dyDescent="0.25">
      <c r="AO291" s="235"/>
      <c r="AR291" s="239"/>
      <c r="AT291" s="239"/>
      <c r="AV291" s="236"/>
      <c r="AY291" s="239"/>
      <c r="BA291" s="239"/>
      <c r="BC291" s="236"/>
    </row>
    <row r="292" spans="41:55" x14ac:dyDescent="0.25">
      <c r="AO292" s="235"/>
      <c r="AR292" s="239"/>
      <c r="AT292" s="239"/>
      <c r="AV292" s="236"/>
      <c r="AY292" s="239"/>
      <c r="BA292" s="239"/>
      <c r="BC292" s="236"/>
    </row>
    <row r="293" spans="41:55" x14ac:dyDescent="0.25">
      <c r="AO293" s="235"/>
      <c r="AR293" s="239"/>
      <c r="AT293" s="239"/>
      <c r="AV293" s="236"/>
      <c r="AY293" s="239"/>
      <c r="BA293" s="239"/>
      <c r="BC293" s="236"/>
    </row>
    <row r="294" spans="41:55" x14ac:dyDescent="0.25">
      <c r="AO294" s="235"/>
      <c r="AR294" s="239"/>
      <c r="AT294" s="239"/>
      <c r="AV294" s="236"/>
      <c r="AY294" s="239"/>
      <c r="BA294" s="239"/>
      <c r="BC294" s="236"/>
    </row>
    <row r="295" spans="41:55" x14ac:dyDescent="0.25">
      <c r="AO295" s="235"/>
      <c r="AR295" s="239"/>
      <c r="AT295" s="239"/>
      <c r="AV295" s="236"/>
      <c r="AY295" s="239"/>
      <c r="BA295" s="239"/>
      <c r="BC295" s="236"/>
    </row>
    <row r="296" spans="41:55" x14ac:dyDescent="0.25">
      <c r="AO296" s="235"/>
      <c r="AR296" s="239"/>
      <c r="AT296" s="239"/>
      <c r="AV296" s="236"/>
      <c r="AY296" s="239"/>
      <c r="BA296" s="239"/>
      <c r="BC296" s="236"/>
    </row>
    <row r="297" spans="41:55" x14ac:dyDescent="0.25">
      <c r="AO297" s="235"/>
      <c r="AR297" s="239"/>
      <c r="AT297" s="239"/>
      <c r="AV297" s="236"/>
      <c r="AY297" s="239"/>
      <c r="BA297" s="239"/>
      <c r="BC297" s="236"/>
    </row>
    <row r="298" spans="41:55" x14ac:dyDescent="0.25">
      <c r="AO298" s="235"/>
      <c r="AR298" s="239"/>
      <c r="AT298" s="239"/>
      <c r="AV298" s="236"/>
      <c r="AY298" s="239"/>
      <c r="BA298" s="239"/>
      <c r="BC298" s="236"/>
    </row>
    <row r="299" spans="41:55" x14ac:dyDescent="0.25">
      <c r="AO299" s="235"/>
      <c r="AR299" s="239"/>
      <c r="AT299" s="239"/>
      <c r="AV299" s="236"/>
      <c r="AY299" s="239"/>
      <c r="BA299" s="239"/>
      <c r="BC299" s="236"/>
    </row>
    <row r="300" spans="41:55" x14ac:dyDescent="0.25">
      <c r="AO300" s="235"/>
      <c r="AR300" s="239"/>
      <c r="AT300" s="239"/>
      <c r="AV300" s="236"/>
      <c r="AY300" s="239"/>
      <c r="BA300" s="239"/>
      <c r="BC300" s="236"/>
    </row>
    <row r="301" spans="41:55" x14ac:dyDescent="0.25">
      <c r="AO301" s="235"/>
      <c r="AR301" s="239"/>
      <c r="AT301" s="239"/>
      <c r="AV301" s="236"/>
      <c r="AY301" s="239"/>
      <c r="BA301" s="239"/>
      <c r="BC301" s="236"/>
    </row>
    <row r="302" spans="41:55" x14ac:dyDescent="0.25">
      <c r="AO302" s="235"/>
      <c r="AR302" s="239"/>
      <c r="AT302" s="239"/>
      <c r="AV302" s="236"/>
      <c r="AY302" s="239"/>
      <c r="BA302" s="239"/>
      <c r="BC302" s="236"/>
    </row>
    <row r="303" spans="41:55" x14ac:dyDescent="0.25">
      <c r="AO303" s="235"/>
      <c r="AR303" s="239"/>
      <c r="AT303" s="239"/>
      <c r="AV303" s="236"/>
      <c r="AY303" s="239"/>
      <c r="BA303" s="239"/>
      <c r="BC303" s="236"/>
    </row>
    <row r="304" spans="41:55" x14ac:dyDescent="0.25">
      <c r="AO304" s="235"/>
      <c r="AR304" s="239"/>
      <c r="AT304" s="239"/>
      <c r="AV304" s="236"/>
      <c r="AY304" s="239"/>
      <c r="BA304" s="239"/>
      <c r="BC304" s="236"/>
    </row>
    <row r="305" spans="41:55" x14ac:dyDescent="0.25">
      <c r="AO305" s="235"/>
      <c r="AR305" s="239"/>
      <c r="AT305" s="239"/>
      <c r="AV305" s="236"/>
      <c r="AY305" s="239"/>
      <c r="BA305" s="239"/>
      <c r="BC305" s="236"/>
    </row>
    <row r="306" spans="41:55" x14ac:dyDescent="0.25">
      <c r="AO306" s="235"/>
      <c r="AR306" s="239"/>
      <c r="AT306" s="239"/>
      <c r="AV306" s="236"/>
      <c r="AY306" s="239"/>
      <c r="BA306" s="239"/>
      <c r="BC306" s="236"/>
    </row>
    <row r="307" spans="41:55" x14ac:dyDescent="0.25">
      <c r="AO307" s="235"/>
      <c r="AR307" s="239"/>
      <c r="AT307" s="239"/>
      <c r="AV307" s="236"/>
      <c r="AY307" s="239"/>
      <c r="BA307" s="239"/>
      <c r="BC307" s="236"/>
    </row>
    <row r="308" spans="41:55" x14ac:dyDescent="0.25">
      <c r="AO308" s="235"/>
      <c r="AR308" s="239"/>
      <c r="AT308" s="239"/>
      <c r="AV308" s="236"/>
      <c r="AY308" s="239"/>
      <c r="BA308" s="239"/>
      <c r="BC308" s="236"/>
    </row>
    <row r="309" spans="41:55" x14ac:dyDescent="0.25">
      <c r="AO309" s="235"/>
      <c r="AR309" s="239"/>
      <c r="AT309" s="239"/>
      <c r="AV309" s="236"/>
      <c r="AY309" s="239"/>
      <c r="BA309" s="239"/>
      <c r="BC309" s="236"/>
    </row>
    <row r="310" spans="41:55" x14ac:dyDescent="0.25">
      <c r="AO310" s="235"/>
      <c r="AR310" s="239"/>
      <c r="AT310" s="239"/>
      <c r="AV310" s="236"/>
      <c r="AY310" s="239"/>
      <c r="BA310" s="239"/>
      <c r="BC310" s="236"/>
    </row>
    <row r="311" spans="41:55" x14ac:dyDescent="0.25">
      <c r="AO311" s="235"/>
      <c r="AR311" s="239"/>
      <c r="AT311" s="239"/>
      <c r="AV311" s="236"/>
      <c r="AY311" s="239"/>
      <c r="BA311" s="239"/>
      <c r="BC311" s="236"/>
    </row>
    <row r="312" spans="41:55" x14ac:dyDescent="0.25">
      <c r="AO312" s="235"/>
      <c r="AR312" s="239"/>
      <c r="AT312" s="239"/>
      <c r="AV312" s="236"/>
      <c r="AY312" s="239"/>
      <c r="BA312" s="239"/>
      <c r="BC312" s="236"/>
    </row>
    <row r="313" spans="41:55" x14ac:dyDescent="0.25">
      <c r="AO313" s="235"/>
      <c r="AR313" s="239"/>
      <c r="AT313" s="239"/>
      <c r="AV313" s="236"/>
      <c r="AY313" s="239"/>
      <c r="BA313" s="239"/>
      <c r="BC313" s="236"/>
    </row>
    <row r="314" spans="41:55" x14ac:dyDescent="0.25">
      <c r="AO314" s="235"/>
      <c r="AR314" s="239"/>
      <c r="AT314" s="239"/>
      <c r="AV314" s="236"/>
      <c r="AY314" s="239"/>
      <c r="BA314" s="239"/>
      <c r="BC314" s="236"/>
    </row>
    <row r="315" spans="41:55" x14ac:dyDescent="0.25">
      <c r="AO315" s="235"/>
      <c r="AR315" s="239"/>
      <c r="AT315" s="239"/>
      <c r="AV315" s="236"/>
      <c r="AY315" s="239"/>
      <c r="BA315" s="239"/>
      <c r="BC315" s="236"/>
    </row>
    <row r="316" spans="41:55" x14ac:dyDescent="0.25">
      <c r="AO316" s="235"/>
      <c r="AR316" s="239"/>
      <c r="AT316" s="239"/>
      <c r="AV316" s="236"/>
      <c r="AY316" s="239"/>
      <c r="BA316" s="239"/>
      <c r="BC316" s="236"/>
    </row>
    <row r="317" spans="41:55" x14ac:dyDescent="0.25">
      <c r="AO317" s="235"/>
      <c r="AR317" s="239"/>
      <c r="AT317" s="239"/>
      <c r="AV317" s="236"/>
      <c r="AY317" s="239"/>
      <c r="BA317" s="239"/>
      <c r="BC317" s="236"/>
    </row>
    <row r="318" spans="41:55" x14ac:dyDescent="0.25">
      <c r="AO318" s="235"/>
      <c r="AR318" s="239"/>
      <c r="AT318" s="239"/>
      <c r="AV318" s="236"/>
      <c r="AY318" s="239"/>
      <c r="BA318" s="239"/>
      <c r="BC318" s="236"/>
    </row>
    <row r="319" spans="41:55" x14ac:dyDescent="0.25">
      <c r="AO319" s="235"/>
      <c r="AR319" s="239"/>
      <c r="AT319" s="239"/>
      <c r="AV319" s="236"/>
      <c r="AY319" s="239"/>
      <c r="BA319" s="239"/>
      <c r="BC319" s="236"/>
    </row>
    <row r="320" spans="41:55" x14ac:dyDescent="0.25">
      <c r="AO320" s="235"/>
      <c r="AR320" s="239"/>
      <c r="AT320" s="239"/>
      <c r="AV320" s="236"/>
      <c r="AY320" s="239"/>
      <c r="BA320" s="239"/>
      <c r="BC320" s="236"/>
    </row>
    <row r="321" spans="41:55" x14ac:dyDescent="0.25">
      <c r="AO321" s="235"/>
      <c r="AR321" s="239"/>
      <c r="AT321" s="239"/>
      <c r="AV321" s="236"/>
      <c r="AY321" s="239"/>
      <c r="BA321" s="239"/>
      <c r="BC321" s="236"/>
    </row>
    <row r="322" spans="41:55" x14ac:dyDescent="0.25">
      <c r="AO322" s="235"/>
      <c r="AR322" s="239"/>
      <c r="AT322" s="239"/>
      <c r="AV322" s="236"/>
      <c r="AY322" s="239"/>
      <c r="BA322" s="239"/>
      <c r="BC322" s="236"/>
    </row>
    <row r="323" spans="41:55" x14ac:dyDescent="0.25">
      <c r="AO323" s="235"/>
      <c r="AR323" s="239"/>
      <c r="AT323" s="239"/>
      <c r="AV323" s="236"/>
      <c r="AY323" s="239"/>
      <c r="BA323" s="239"/>
      <c r="BC323" s="236"/>
    </row>
    <row r="324" spans="41:55" x14ac:dyDescent="0.25">
      <c r="AO324" s="235"/>
      <c r="AR324" s="239"/>
      <c r="AT324" s="239"/>
      <c r="AV324" s="236"/>
      <c r="AY324" s="239"/>
      <c r="BA324" s="239"/>
      <c r="BC324" s="236"/>
    </row>
    <row r="325" spans="41:55" x14ac:dyDescent="0.25">
      <c r="AO325" s="235"/>
      <c r="AR325" s="239"/>
      <c r="AT325" s="239"/>
      <c r="AV325" s="236"/>
      <c r="AY325" s="239"/>
      <c r="BA325" s="239"/>
      <c r="BC325" s="236"/>
    </row>
    <row r="326" spans="41:55" x14ac:dyDescent="0.25">
      <c r="AO326" s="235"/>
      <c r="AR326" s="239"/>
      <c r="AT326" s="239"/>
      <c r="AV326" s="236"/>
      <c r="AY326" s="239"/>
      <c r="BA326" s="239"/>
      <c r="BC326" s="236"/>
    </row>
    <row r="327" spans="41:55" x14ac:dyDescent="0.25">
      <c r="AO327" s="235"/>
      <c r="AR327" s="239"/>
      <c r="AT327" s="239"/>
      <c r="AV327" s="236"/>
      <c r="AY327" s="239"/>
      <c r="BA327" s="239"/>
      <c r="BC327" s="236"/>
    </row>
    <row r="328" spans="41:55" x14ac:dyDescent="0.25">
      <c r="AO328" s="235"/>
      <c r="AR328" s="239"/>
      <c r="AT328" s="239"/>
      <c r="AV328" s="236"/>
      <c r="AY328" s="239"/>
      <c r="BA328" s="239"/>
      <c r="BC328" s="236"/>
    </row>
    <row r="329" spans="41:55" x14ac:dyDescent="0.25">
      <c r="AO329" s="235"/>
      <c r="AR329" s="239"/>
      <c r="AT329" s="239"/>
      <c r="AV329" s="236"/>
      <c r="AY329" s="239"/>
      <c r="BA329" s="239"/>
      <c r="BC329" s="236"/>
    </row>
    <row r="330" spans="41:55" x14ac:dyDescent="0.25">
      <c r="AO330" s="235"/>
      <c r="AR330" s="239"/>
      <c r="AT330" s="239"/>
      <c r="AV330" s="236"/>
      <c r="AY330" s="239"/>
      <c r="BA330" s="239"/>
      <c r="BC330" s="236"/>
    </row>
    <row r="331" spans="41:55" x14ac:dyDescent="0.25">
      <c r="AO331" s="235"/>
      <c r="AR331" s="239"/>
      <c r="AT331" s="239"/>
      <c r="AV331" s="236"/>
      <c r="AY331" s="239"/>
      <c r="BA331" s="239"/>
      <c r="BC331" s="236"/>
    </row>
    <row r="332" spans="41:55" x14ac:dyDescent="0.25">
      <c r="AO332" s="235"/>
      <c r="AR332" s="239"/>
      <c r="AT332" s="239"/>
      <c r="AV332" s="236"/>
      <c r="AY332" s="239"/>
      <c r="BA332" s="239"/>
      <c r="BC332" s="236"/>
    </row>
    <row r="333" spans="41:55" x14ac:dyDescent="0.25">
      <c r="AO333" s="235"/>
      <c r="AR333" s="239"/>
      <c r="AT333" s="239"/>
      <c r="AV333" s="236"/>
      <c r="AY333" s="239"/>
      <c r="BA333" s="239"/>
      <c r="BC333" s="236"/>
    </row>
    <row r="334" spans="41:55" x14ac:dyDescent="0.25">
      <c r="AO334" s="235"/>
      <c r="AR334" s="239"/>
      <c r="AT334" s="239"/>
      <c r="AV334" s="236"/>
      <c r="AY334" s="239"/>
      <c r="BA334" s="239"/>
      <c r="BC334" s="236"/>
    </row>
    <row r="335" spans="41:55" x14ac:dyDescent="0.25">
      <c r="AO335" s="235"/>
      <c r="AR335" s="239"/>
      <c r="AT335" s="239"/>
      <c r="AV335" s="236"/>
      <c r="AY335" s="239"/>
      <c r="BA335" s="239"/>
      <c r="BC335" s="236"/>
    </row>
    <row r="336" spans="41:55" x14ac:dyDescent="0.25">
      <c r="AO336" s="235"/>
      <c r="AR336" s="239"/>
      <c r="AT336" s="239"/>
      <c r="AV336" s="236"/>
      <c r="AY336" s="239"/>
      <c r="BA336" s="239"/>
      <c r="BC336" s="236"/>
    </row>
    <row r="337" spans="41:55" x14ac:dyDescent="0.25">
      <c r="AO337" s="235"/>
      <c r="AR337" s="239"/>
      <c r="AT337" s="239"/>
      <c r="AV337" s="236"/>
      <c r="AY337" s="239"/>
      <c r="BA337" s="239"/>
      <c r="BC337" s="236"/>
    </row>
    <row r="338" spans="41:55" x14ac:dyDescent="0.25">
      <c r="AO338" s="235"/>
      <c r="AR338" s="239"/>
      <c r="AT338" s="239"/>
      <c r="AV338" s="236"/>
      <c r="AY338" s="239"/>
      <c r="BA338" s="239"/>
      <c r="BC338" s="236"/>
    </row>
    <row r="339" spans="41:55" x14ac:dyDescent="0.25">
      <c r="AO339" s="235"/>
      <c r="AR339" s="239"/>
      <c r="AT339" s="239"/>
      <c r="AV339" s="236"/>
      <c r="AY339" s="239"/>
      <c r="BA339" s="239"/>
      <c r="BC339" s="236"/>
    </row>
    <row r="340" spans="41:55" x14ac:dyDescent="0.25">
      <c r="AO340" s="235"/>
      <c r="AR340" s="239"/>
      <c r="AT340" s="239"/>
      <c r="AV340" s="236"/>
      <c r="AY340" s="239"/>
      <c r="BA340" s="239"/>
      <c r="BC340" s="236"/>
    </row>
    <row r="341" spans="41:55" x14ac:dyDescent="0.25">
      <c r="AO341" s="235"/>
      <c r="AR341" s="239"/>
      <c r="AT341" s="239"/>
      <c r="AV341" s="236"/>
      <c r="AY341" s="239"/>
      <c r="BA341" s="239"/>
      <c r="BC341" s="236"/>
    </row>
    <row r="342" spans="41:55" x14ac:dyDescent="0.25">
      <c r="AO342" s="235"/>
      <c r="AR342" s="239"/>
      <c r="AT342" s="239"/>
      <c r="AV342" s="236"/>
      <c r="AY342" s="239"/>
      <c r="BA342" s="239"/>
      <c r="BC342" s="236"/>
    </row>
    <row r="343" spans="41:55" x14ac:dyDescent="0.25">
      <c r="AO343" s="235"/>
      <c r="AR343" s="239"/>
      <c r="AT343" s="239"/>
      <c r="AV343" s="236"/>
      <c r="AY343" s="239"/>
      <c r="BA343" s="239"/>
      <c r="BC343" s="236"/>
    </row>
    <row r="344" spans="41:55" x14ac:dyDescent="0.25">
      <c r="AO344" s="235"/>
      <c r="AR344" s="239"/>
      <c r="AT344" s="239"/>
      <c r="AV344" s="236"/>
      <c r="AY344" s="239"/>
      <c r="BA344" s="239"/>
      <c r="BC344" s="236"/>
    </row>
    <row r="345" spans="41:55" x14ac:dyDescent="0.25">
      <c r="AO345" s="235"/>
      <c r="AR345" s="239"/>
      <c r="AT345" s="239"/>
      <c r="AV345" s="236"/>
      <c r="AY345" s="239"/>
      <c r="BA345" s="239"/>
      <c r="BC345" s="236"/>
    </row>
    <row r="346" spans="41:55" x14ac:dyDescent="0.25">
      <c r="AO346" s="235"/>
      <c r="AR346" s="239"/>
      <c r="AT346" s="239"/>
      <c r="AV346" s="236"/>
      <c r="AY346" s="239"/>
      <c r="BA346" s="239"/>
      <c r="BC346" s="236"/>
    </row>
    <row r="347" spans="41:55" x14ac:dyDescent="0.25">
      <c r="AO347" s="235"/>
      <c r="AR347" s="239"/>
      <c r="AT347" s="239"/>
      <c r="AV347" s="236"/>
      <c r="AY347" s="239"/>
      <c r="BA347" s="239"/>
      <c r="BC347" s="236"/>
    </row>
    <row r="348" spans="41:55" x14ac:dyDescent="0.25">
      <c r="AO348" s="235"/>
      <c r="AR348" s="239"/>
      <c r="AT348" s="239"/>
      <c r="AV348" s="236"/>
      <c r="AY348" s="239"/>
      <c r="BA348" s="239"/>
      <c r="BC348" s="236"/>
    </row>
    <row r="349" spans="41:55" x14ac:dyDescent="0.25">
      <c r="AO349" s="235"/>
      <c r="AR349" s="239"/>
      <c r="AT349" s="239"/>
      <c r="AV349" s="236"/>
      <c r="AY349" s="239"/>
      <c r="BA349" s="239"/>
      <c r="BC349" s="236"/>
    </row>
    <row r="350" spans="41:55" x14ac:dyDescent="0.25">
      <c r="AO350" s="235"/>
      <c r="AR350" s="239"/>
      <c r="AT350" s="239"/>
      <c r="AV350" s="236"/>
      <c r="AY350" s="239"/>
      <c r="BA350" s="239"/>
      <c r="BC350" s="236"/>
    </row>
    <row r="351" spans="41:55" x14ac:dyDescent="0.25">
      <c r="AO351" s="235"/>
      <c r="AR351" s="239"/>
      <c r="AT351" s="239"/>
      <c r="AV351" s="236"/>
      <c r="AY351" s="239"/>
      <c r="BA351" s="239"/>
      <c r="BC351" s="236"/>
    </row>
    <row r="352" spans="41:55" x14ac:dyDescent="0.25">
      <c r="AO352" s="235"/>
      <c r="AR352" s="239"/>
      <c r="AT352" s="239"/>
      <c r="AV352" s="236"/>
      <c r="AY352" s="239"/>
      <c r="BA352" s="239"/>
      <c r="BC352" s="236"/>
    </row>
    <row r="353" spans="41:55" x14ac:dyDescent="0.25">
      <c r="AO353" s="235"/>
      <c r="AR353" s="239"/>
      <c r="AT353" s="239"/>
      <c r="AV353" s="236"/>
      <c r="AY353" s="239"/>
      <c r="BA353" s="239"/>
      <c r="BC353" s="236"/>
    </row>
    <row r="354" spans="41:55" x14ac:dyDescent="0.25">
      <c r="AO354" s="235"/>
      <c r="AR354" s="239"/>
      <c r="AT354" s="239"/>
      <c r="AV354" s="236"/>
      <c r="AY354" s="239"/>
      <c r="BA354" s="239"/>
      <c r="BC354" s="236"/>
    </row>
    <row r="355" spans="41:55" x14ac:dyDescent="0.25">
      <c r="AO355" s="235"/>
      <c r="AR355" s="239"/>
      <c r="AT355" s="239"/>
      <c r="AV355" s="236"/>
      <c r="AY355" s="239"/>
      <c r="BA355" s="239"/>
      <c r="BC355" s="236"/>
    </row>
    <row r="356" spans="41:55" x14ac:dyDescent="0.25">
      <c r="AO356" s="235"/>
      <c r="AR356" s="239"/>
      <c r="AT356" s="239"/>
      <c r="AV356" s="236"/>
      <c r="AY356" s="239"/>
      <c r="BA356" s="239"/>
      <c r="BC356" s="236"/>
    </row>
    <row r="357" spans="41:55" x14ac:dyDescent="0.25">
      <c r="AO357" s="235"/>
      <c r="AR357" s="239"/>
      <c r="AT357" s="239"/>
      <c r="AV357" s="236"/>
      <c r="AY357" s="239"/>
      <c r="BA357" s="239"/>
      <c r="BC357" s="236"/>
    </row>
    <row r="358" spans="41:55" x14ac:dyDescent="0.25">
      <c r="AO358" s="235"/>
      <c r="AR358" s="239"/>
      <c r="AT358" s="239"/>
      <c r="AV358" s="236"/>
      <c r="AY358" s="239"/>
      <c r="BA358" s="239"/>
      <c r="BC358" s="236"/>
    </row>
    <row r="359" spans="41:55" x14ac:dyDescent="0.25">
      <c r="AO359" s="235"/>
      <c r="AR359" s="239"/>
      <c r="AT359" s="239"/>
      <c r="AV359" s="236"/>
      <c r="AY359" s="239"/>
      <c r="BA359" s="239"/>
      <c r="BC359" s="236"/>
    </row>
    <row r="360" spans="41:55" x14ac:dyDescent="0.25">
      <c r="AO360" s="235"/>
      <c r="AR360" s="239"/>
      <c r="AT360" s="239"/>
      <c r="AV360" s="236"/>
      <c r="AY360" s="239"/>
      <c r="BA360" s="239"/>
      <c r="BC360" s="236"/>
    </row>
    <row r="361" spans="41:55" x14ac:dyDescent="0.25">
      <c r="AO361" s="235"/>
      <c r="AR361" s="239"/>
      <c r="AT361" s="239"/>
      <c r="AV361" s="236"/>
      <c r="AY361" s="239"/>
      <c r="BA361" s="239"/>
      <c r="BC361" s="236"/>
    </row>
    <row r="362" spans="41:55" x14ac:dyDescent="0.25">
      <c r="AO362" s="235"/>
      <c r="AR362" s="239"/>
      <c r="AT362" s="239"/>
      <c r="AV362" s="236"/>
      <c r="AY362" s="239"/>
      <c r="BA362" s="239"/>
      <c r="BC362" s="236"/>
    </row>
    <row r="363" spans="41:55" x14ac:dyDescent="0.25">
      <c r="AO363" s="235"/>
      <c r="AR363" s="239"/>
      <c r="AT363" s="239"/>
      <c r="AV363" s="236"/>
      <c r="AY363" s="239"/>
      <c r="BA363" s="239"/>
      <c r="BC363" s="236"/>
    </row>
    <row r="364" spans="41:55" x14ac:dyDescent="0.25">
      <c r="AO364" s="235"/>
      <c r="AR364" s="239"/>
      <c r="AT364" s="239"/>
      <c r="AV364" s="236"/>
      <c r="AY364" s="239"/>
      <c r="BA364" s="239"/>
      <c r="BC364" s="236"/>
    </row>
    <row r="365" spans="41:55" x14ac:dyDescent="0.25">
      <c r="AO365" s="235"/>
      <c r="AR365" s="239"/>
      <c r="AT365" s="239"/>
      <c r="AV365" s="236"/>
      <c r="AY365" s="239"/>
      <c r="BA365" s="239"/>
      <c r="BC365" s="236"/>
    </row>
    <row r="366" spans="41:55" x14ac:dyDescent="0.25">
      <c r="AO366" s="235"/>
      <c r="AR366" s="239"/>
      <c r="AT366" s="239"/>
      <c r="AV366" s="236"/>
      <c r="AY366" s="239"/>
      <c r="BA366" s="239"/>
      <c r="BC366" s="236"/>
    </row>
    <row r="367" spans="41:55" x14ac:dyDescent="0.25">
      <c r="AO367" s="235"/>
      <c r="AR367" s="239"/>
      <c r="AT367" s="239"/>
      <c r="AV367" s="236"/>
      <c r="AY367" s="239"/>
      <c r="BA367" s="239"/>
      <c r="BC367" s="236"/>
    </row>
    <row r="368" spans="41:55" x14ac:dyDescent="0.25">
      <c r="AO368" s="235"/>
      <c r="AR368" s="239"/>
      <c r="AT368" s="239"/>
      <c r="AV368" s="236"/>
      <c r="AY368" s="239"/>
      <c r="BA368" s="239"/>
      <c r="BC368" s="236"/>
    </row>
    <row r="369" spans="41:55" x14ac:dyDescent="0.25">
      <c r="AO369" s="235"/>
      <c r="AR369" s="239"/>
      <c r="AT369" s="239"/>
      <c r="AV369" s="236"/>
      <c r="AY369" s="239"/>
      <c r="BA369" s="239"/>
      <c r="BC369" s="236"/>
    </row>
    <row r="370" spans="41:55" x14ac:dyDescent="0.25">
      <c r="AO370" s="235"/>
      <c r="AR370" s="239"/>
      <c r="AT370" s="239"/>
      <c r="AV370" s="236"/>
      <c r="AY370" s="239"/>
      <c r="BA370" s="239"/>
      <c r="BC370" s="236"/>
    </row>
    <row r="371" spans="41:55" x14ac:dyDescent="0.25">
      <c r="AO371" s="235"/>
      <c r="AR371" s="239"/>
      <c r="AT371" s="239"/>
      <c r="AV371" s="236"/>
      <c r="AY371" s="239"/>
      <c r="BA371" s="239"/>
      <c r="BC371" s="236"/>
    </row>
    <row r="372" spans="41:55" x14ac:dyDescent="0.25">
      <c r="AO372" s="235"/>
      <c r="AR372" s="239"/>
      <c r="AT372" s="239"/>
      <c r="AV372" s="236"/>
      <c r="AY372" s="239"/>
      <c r="BA372" s="239"/>
      <c r="BC372" s="236"/>
    </row>
    <row r="373" spans="41:55" x14ac:dyDescent="0.25">
      <c r="AO373" s="235"/>
      <c r="AR373" s="239"/>
      <c r="AT373" s="239"/>
      <c r="AV373" s="236"/>
      <c r="AY373" s="239"/>
      <c r="BA373" s="239"/>
      <c r="BC373" s="236"/>
    </row>
    <row r="374" spans="41:55" x14ac:dyDescent="0.25">
      <c r="AO374" s="235"/>
      <c r="AR374" s="239"/>
      <c r="AT374" s="239"/>
      <c r="AV374" s="236"/>
      <c r="AY374" s="239"/>
      <c r="BA374" s="239"/>
      <c r="BC374" s="236"/>
    </row>
    <row r="375" spans="41:55" x14ac:dyDescent="0.25">
      <c r="AO375" s="235"/>
      <c r="AR375" s="239"/>
      <c r="AT375" s="239"/>
      <c r="AV375" s="236"/>
      <c r="AY375" s="239"/>
      <c r="BA375" s="239"/>
      <c r="BC375" s="236"/>
    </row>
    <row r="376" spans="41:55" x14ac:dyDescent="0.25">
      <c r="AO376" s="235"/>
      <c r="AR376" s="239"/>
      <c r="AT376" s="239"/>
      <c r="AV376" s="236"/>
      <c r="AY376" s="239"/>
      <c r="BA376" s="239"/>
      <c r="BC376" s="236"/>
    </row>
    <row r="377" spans="41:55" x14ac:dyDescent="0.25">
      <c r="AO377" s="235"/>
      <c r="AR377" s="239"/>
      <c r="AT377" s="239"/>
      <c r="AV377" s="236"/>
      <c r="AY377" s="239"/>
      <c r="BA377" s="239"/>
      <c r="BC377" s="236"/>
    </row>
    <row r="378" spans="41:55" x14ac:dyDescent="0.25">
      <c r="AO378" s="235"/>
      <c r="AR378" s="239"/>
      <c r="AT378" s="239"/>
      <c r="AV378" s="236"/>
      <c r="AY378" s="239"/>
      <c r="BA378" s="239"/>
      <c r="BC378" s="236"/>
    </row>
    <row r="379" spans="41:55" x14ac:dyDescent="0.25">
      <c r="AO379" s="235"/>
      <c r="AR379" s="239"/>
      <c r="AT379" s="239"/>
      <c r="AV379" s="236"/>
      <c r="AY379" s="239"/>
      <c r="BA379" s="239"/>
      <c r="BC379" s="236"/>
    </row>
    <row r="380" spans="41:55" x14ac:dyDescent="0.25">
      <c r="AO380" s="235"/>
      <c r="AR380" s="239"/>
      <c r="AT380" s="239"/>
      <c r="AV380" s="236"/>
      <c r="AY380" s="239"/>
      <c r="BA380" s="239"/>
      <c r="BC380" s="236"/>
    </row>
    <row r="381" spans="41:55" x14ac:dyDescent="0.25">
      <c r="AO381" s="235"/>
      <c r="AR381" s="239"/>
      <c r="AT381" s="239"/>
      <c r="AV381" s="236"/>
      <c r="AY381" s="239"/>
      <c r="BA381" s="239"/>
      <c r="BC381" s="236"/>
    </row>
    <row r="382" spans="41:55" x14ac:dyDescent="0.25">
      <c r="AO382" s="235"/>
      <c r="AR382" s="239"/>
      <c r="AT382" s="239"/>
      <c r="AV382" s="236"/>
      <c r="AY382" s="239"/>
      <c r="BA382" s="239"/>
      <c r="BC382" s="236"/>
    </row>
    <row r="383" spans="41:55" x14ac:dyDescent="0.25">
      <c r="AO383" s="235"/>
      <c r="AR383" s="239"/>
      <c r="AT383" s="239"/>
      <c r="AV383" s="236"/>
      <c r="AY383" s="239"/>
      <c r="BA383" s="239"/>
      <c r="BC383" s="236"/>
    </row>
    <row r="384" spans="41:55" x14ac:dyDescent="0.25">
      <c r="AO384" s="235"/>
      <c r="AR384" s="239"/>
      <c r="AT384" s="239"/>
      <c r="AV384" s="236"/>
      <c r="AY384" s="239"/>
      <c r="BA384" s="239"/>
      <c r="BC384" s="236"/>
    </row>
    <row r="385" spans="41:55" x14ac:dyDescent="0.25">
      <c r="AO385" s="235"/>
      <c r="AR385" s="239"/>
      <c r="AT385" s="239"/>
      <c r="AV385" s="236"/>
      <c r="AY385" s="239"/>
      <c r="BA385" s="239"/>
      <c r="BC385" s="236"/>
    </row>
    <row r="386" spans="41:55" x14ac:dyDescent="0.25">
      <c r="AO386" s="235"/>
      <c r="AR386" s="239"/>
      <c r="AT386" s="239"/>
      <c r="AV386" s="236"/>
      <c r="AY386" s="239"/>
      <c r="BA386" s="239"/>
      <c r="BC386" s="236"/>
    </row>
    <row r="387" spans="41:55" x14ac:dyDescent="0.25">
      <c r="AO387" s="235"/>
      <c r="AR387" s="239"/>
      <c r="AT387" s="239"/>
      <c r="AV387" s="236"/>
      <c r="AY387" s="239"/>
      <c r="BA387" s="239"/>
      <c r="BC387" s="236"/>
    </row>
    <row r="388" spans="41:55" x14ac:dyDescent="0.25">
      <c r="AO388" s="235"/>
      <c r="AR388" s="239"/>
      <c r="AT388" s="239"/>
      <c r="AV388" s="236"/>
      <c r="AY388" s="239"/>
      <c r="BA388" s="239"/>
      <c r="BC388" s="236"/>
    </row>
    <row r="389" spans="41:55" x14ac:dyDescent="0.25">
      <c r="AO389" s="235"/>
      <c r="AR389" s="239"/>
      <c r="AT389" s="239"/>
      <c r="AV389" s="236"/>
      <c r="AY389" s="239"/>
      <c r="BA389" s="239"/>
      <c r="BC389" s="236"/>
    </row>
    <row r="390" spans="41:55" x14ac:dyDescent="0.25">
      <c r="AO390" s="235"/>
      <c r="AR390" s="239"/>
      <c r="AT390" s="239"/>
      <c r="AV390" s="236"/>
      <c r="AY390" s="239"/>
      <c r="BA390" s="239"/>
      <c r="BC390" s="236"/>
    </row>
    <row r="391" spans="41:55" x14ac:dyDescent="0.25">
      <c r="AO391" s="235"/>
      <c r="AR391" s="239"/>
      <c r="AT391" s="239"/>
      <c r="AV391" s="236"/>
      <c r="AY391" s="239"/>
      <c r="BA391" s="239"/>
      <c r="BC391" s="236"/>
    </row>
    <row r="392" spans="41:55" x14ac:dyDescent="0.25">
      <c r="AO392" s="235"/>
      <c r="AR392" s="239"/>
      <c r="AT392" s="239"/>
      <c r="AV392" s="236"/>
      <c r="AY392" s="239"/>
      <c r="BA392" s="239"/>
      <c r="BC392" s="236"/>
    </row>
    <row r="393" spans="41:55" x14ac:dyDescent="0.25">
      <c r="AO393" s="235"/>
      <c r="AR393" s="239"/>
      <c r="AT393" s="239"/>
      <c r="AV393" s="236"/>
      <c r="AY393" s="239"/>
      <c r="BA393" s="239"/>
      <c r="BC393" s="236"/>
    </row>
    <row r="394" spans="41:55" x14ac:dyDescent="0.25">
      <c r="AO394" s="235"/>
      <c r="AR394" s="239"/>
      <c r="AT394" s="239"/>
      <c r="AV394" s="236"/>
      <c r="AY394" s="239"/>
      <c r="BA394" s="239"/>
      <c r="BC394" s="236"/>
    </row>
    <row r="395" spans="41:55" x14ac:dyDescent="0.25">
      <c r="AO395" s="235"/>
      <c r="AR395" s="239"/>
      <c r="AT395" s="239"/>
      <c r="AV395" s="236"/>
      <c r="AY395" s="239"/>
      <c r="BA395" s="239"/>
      <c r="BC395" s="236"/>
    </row>
    <row r="396" spans="41:55" x14ac:dyDescent="0.25">
      <c r="AO396" s="235"/>
      <c r="AR396" s="239"/>
      <c r="AT396" s="239"/>
      <c r="AV396" s="236"/>
      <c r="AY396" s="239"/>
      <c r="BA396" s="239"/>
      <c r="BC396" s="236"/>
    </row>
    <row r="397" spans="41:55" x14ac:dyDescent="0.25">
      <c r="AO397" s="235"/>
      <c r="AR397" s="239"/>
      <c r="AT397" s="239"/>
      <c r="AV397" s="236"/>
      <c r="AY397" s="239"/>
      <c r="BA397" s="239"/>
      <c r="BC397" s="236"/>
    </row>
    <row r="398" spans="41:55" x14ac:dyDescent="0.25">
      <c r="AO398" s="235"/>
      <c r="AR398" s="239"/>
      <c r="AT398" s="239"/>
      <c r="AV398" s="236"/>
      <c r="AY398" s="239"/>
      <c r="BA398" s="239"/>
      <c r="BC398" s="236"/>
    </row>
    <row r="399" spans="41:55" x14ac:dyDescent="0.25">
      <c r="AO399" s="235"/>
      <c r="AR399" s="239"/>
      <c r="AT399" s="239"/>
      <c r="AV399" s="236"/>
      <c r="AY399" s="239"/>
      <c r="BA399" s="239"/>
      <c r="BC399" s="236"/>
    </row>
    <row r="400" spans="41:55" x14ac:dyDescent="0.25">
      <c r="AO400" s="235"/>
      <c r="AR400" s="239"/>
      <c r="AT400" s="239"/>
      <c r="AV400" s="236"/>
      <c r="AY400" s="239"/>
      <c r="BA400" s="239"/>
      <c r="BC400" s="236"/>
    </row>
    <row r="401" spans="41:55" x14ac:dyDescent="0.25">
      <c r="AO401" s="235"/>
      <c r="AR401" s="239"/>
      <c r="AT401" s="239"/>
      <c r="AV401" s="236"/>
      <c r="AY401" s="239"/>
      <c r="BA401" s="239"/>
      <c r="BC401" s="236"/>
    </row>
    <row r="402" spans="41:55" x14ac:dyDescent="0.25">
      <c r="AO402" s="235"/>
      <c r="AR402" s="239"/>
      <c r="AT402" s="239"/>
      <c r="AV402" s="236"/>
      <c r="AY402" s="239"/>
      <c r="BA402" s="239"/>
      <c r="BC402" s="236"/>
    </row>
    <row r="403" spans="41:55" x14ac:dyDescent="0.25">
      <c r="AO403" s="235"/>
      <c r="AR403" s="239"/>
      <c r="AT403" s="239"/>
      <c r="AV403" s="236"/>
      <c r="AY403" s="239"/>
      <c r="BA403" s="239"/>
      <c r="BC403" s="236"/>
    </row>
    <row r="404" spans="41:55" x14ac:dyDescent="0.25">
      <c r="AO404" s="235"/>
      <c r="AR404" s="239"/>
      <c r="AT404" s="239"/>
      <c r="AV404" s="236"/>
      <c r="AY404" s="239"/>
      <c r="BA404" s="239"/>
      <c r="BC404" s="236"/>
    </row>
    <row r="405" spans="41:55" x14ac:dyDescent="0.25">
      <c r="AO405" s="235"/>
      <c r="AR405" s="239"/>
      <c r="AT405" s="239"/>
      <c r="AV405" s="236"/>
      <c r="AY405" s="239"/>
      <c r="BA405" s="239"/>
      <c r="BC405" s="236"/>
    </row>
    <row r="406" spans="41:55" x14ac:dyDescent="0.25">
      <c r="AO406" s="235"/>
      <c r="AR406" s="239"/>
      <c r="AT406" s="239"/>
      <c r="AV406" s="236"/>
      <c r="AY406" s="239"/>
      <c r="BA406" s="239"/>
      <c r="BC406" s="236"/>
    </row>
    <row r="407" spans="41:55" x14ac:dyDescent="0.25">
      <c r="AO407" s="235"/>
      <c r="AR407" s="239"/>
      <c r="AT407" s="239"/>
      <c r="AV407" s="236"/>
      <c r="AY407" s="239"/>
      <c r="BA407" s="239"/>
      <c r="BC407" s="236"/>
    </row>
    <row r="408" spans="41:55" x14ac:dyDescent="0.25">
      <c r="AO408" s="235"/>
      <c r="AR408" s="239"/>
      <c r="AT408" s="239"/>
      <c r="AV408" s="236"/>
      <c r="AY408" s="239"/>
      <c r="BA408" s="239"/>
      <c r="BC408" s="236"/>
    </row>
    <row r="409" spans="41:55" x14ac:dyDescent="0.25">
      <c r="AO409" s="235"/>
      <c r="AR409" s="239"/>
      <c r="AT409" s="239"/>
      <c r="AV409" s="236"/>
      <c r="AY409" s="239"/>
      <c r="BA409" s="239"/>
      <c r="BC409" s="236"/>
    </row>
    <row r="410" spans="41:55" x14ac:dyDescent="0.25">
      <c r="AO410" s="235"/>
      <c r="AR410" s="239"/>
      <c r="AT410" s="239"/>
      <c r="AV410" s="236"/>
      <c r="AY410" s="239"/>
      <c r="BA410" s="239"/>
      <c r="BC410" s="236"/>
    </row>
    <row r="411" spans="41:55" x14ac:dyDescent="0.25">
      <c r="AO411" s="235"/>
      <c r="AR411" s="239"/>
      <c r="AT411" s="239"/>
      <c r="AV411" s="236"/>
      <c r="AY411" s="239"/>
      <c r="BA411" s="239"/>
      <c r="BC411" s="236"/>
    </row>
    <row r="412" spans="41:55" x14ac:dyDescent="0.25">
      <c r="AO412" s="235"/>
      <c r="AR412" s="239"/>
      <c r="AT412" s="239"/>
      <c r="AV412" s="236"/>
      <c r="AY412" s="239"/>
      <c r="BA412" s="239"/>
      <c r="BC412" s="236"/>
    </row>
    <row r="413" spans="41:55" x14ac:dyDescent="0.25">
      <c r="AO413" s="235"/>
      <c r="AR413" s="239"/>
      <c r="AT413" s="239"/>
      <c r="AV413" s="236"/>
      <c r="AY413" s="239"/>
      <c r="BA413" s="239"/>
      <c r="BC413" s="236"/>
    </row>
    <row r="414" spans="41:55" x14ac:dyDescent="0.25">
      <c r="AO414" s="235"/>
      <c r="AR414" s="239"/>
      <c r="AT414" s="239"/>
      <c r="AV414" s="236"/>
      <c r="AY414" s="239"/>
      <c r="BA414" s="239"/>
      <c r="BC414" s="236"/>
    </row>
    <row r="415" spans="41:55" x14ac:dyDescent="0.25">
      <c r="AO415" s="235"/>
      <c r="AR415" s="239"/>
      <c r="AT415" s="239"/>
      <c r="AV415" s="236"/>
      <c r="AY415" s="239"/>
      <c r="BA415" s="239"/>
      <c r="BC415" s="236"/>
    </row>
    <row r="416" spans="41:55" x14ac:dyDescent="0.25">
      <c r="AO416" s="235"/>
      <c r="AR416" s="239"/>
      <c r="AT416" s="239"/>
      <c r="AV416" s="236"/>
      <c r="AY416" s="239"/>
      <c r="BA416" s="239"/>
      <c r="BC416" s="236"/>
    </row>
    <row r="417" spans="41:55" x14ac:dyDescent="0.25">
      <c r="AO417" s="235"/>
      <c r="AR417" s="239"/>
      <c r="AT417" s="239"/>
      <c r="AV417" s="236"/>
      <c r="AY417" s="239"/>
      <c r="BA417" s="239"/>
      <c r="BC417" s="236"/>
    </row>
    <row r="418" spans="41:55" x14ac:dyDescent="0.25">
      <c r="AO418" s="235"/>
      <c r="AR418" s="239"/>
      <c r="AT418" s="239"/>
      <c r="AV418" s="236"/>
      <c r="AY418" s="239"/>
      <c r="BA418" s="239"/>
      <c r="BC418" s="236"/>
    </row>
    <row r="419" spans="41:55" x14ac:dyDescent="0.25">
      <c r="AO419" s="235"/>
      <c r="AR419" s="239"/>
      <c r="AT419" s="239"/>
      <c r="AV419" s="236"/>
      <c r="AY419" s="239"/>
      <c r="BA419" s="239"/>
      <c r="BC419" s="236"/>
    </row>
    <row r="420" spans="41:55" x14ac:dyDescent="0.25">
      <c r="AO420" s="235"/>
      <c r="AR420" s="239"/>
      <c r="AT420" s="239"/>
      <c r="AV420" s="236"/>
      <c r="AY420" s="239"/>
      <c r="BA420" s="239"/>
      <c r="BC420" s="236"/>
    </row>
    <row r="421" spans="41:55" x14ac:dyDescent="0.25">
      <c r="AO421" s="235"/>
      <c r="AR421" s="239"/>
      <c r="AT421" s="239"/>
      <c r="AV421" s="236"/>
      <c r="AY421" s="239"/>
      <c r="BA421" s="239"/>
      <c r="BC421" s="236"/>
    </row>
    <row r="422" spans="41:55" x14ac:dyDescent="0.25">
      <c r="AO422" s="235"/>
      <c r="AR422" s="239"/>
      <c r="AT422" s="239"/>
      <c r="AV422" s="236"/>
      <c r="AY422" s="239"/>
      <c r="BA422" s="239"/>
      <c r="BC422" s="236"/>
    </row>
    <row r="423" spans="41:55" x14ac:dyDescent="0.25">
      <c r="AO423" s="235"/>
      <c r="AR423" s="239"/>
      <c r="AT423" s="239"/>
      <c r="AV423" s="236"/>
      <c r="AY423" s="239"/>
      <c r="BA423" s="239"/>
      <c r="BC423" s="236"/>
    </row>
    <row r="424" spans="41:55" x14ac:dyDescent="0.25">
      <c r="AO424" s="235"/>
      <c r="AR424" s="239"/>
      <c r="AT424" s="239"/>
      <c r="AV424" s="236"/>
      <c r="AY424" s="239"/>
      <c r="BA424" s="239"/>
      <c r="BC424" s="236"/>
    </row>
    <row r="425" spans="41:55" x14ac:dyDescent="0.25">
      <c r="AO425" s="235"/>
      <c r="AR425" s="239"/>
      <c r="AT425" s="239"/>
      <c r="AV425" s="236"/>
      <c r="AY425" s="239"/>
      <c r="BA425" s="239"/>
      <c r="BC425" s="236"/>
    </row>
    <row r="426" spans="41:55" x14ac:dyDescent="0.25">
      <c r="AO426" s="235"/>
      <c r="AR426" s="239"/>
      <c r="AT426" s="239"/>
      <c r="AV426" s="236"/>
      <c r="AY426" s="239"/>
      <c r="BA426" s="239"/>
      <c r="BC426" s="236"/>
    </row>
    <row r="427" spans="41:55" x14ac:dyDescent="0.25">
      <c r="AO427" s="235"/>
      <c r="AR427" s="239"/>
      <c r="AT427" s="239"/>
      <c r="AV427" s="236"/>
      <c r="AY427" s="239"/>
      <c r="BA427" s="239"/>
      <c r="BC427" s="236"/>
    </row>
    <row r="428" spans="41:55" x14ac:dyDescent="0.25">
      <c r="AO428" s="235"/>
      <c r="AR428" s="239"/>
      <c r="AT428" s="239"/>
      <c r="AV428" s="236"/>
      <c r="AY428" s="239"/>
      <c r="BA428" s="239"/>
      <c r="BC428" s="236"/>
    </row>
    <row r="429" spans="41:55" x14ac:dyDescent="0.25">
      <c r="AO429" s="235"/>
      <c r="AR429" s="239"/>
      <c r="AT429" s="239"/>
      <c r="AV429" s="236"/>
      <c r="AY429" s="239"/>
      <c r="BA429" s="239"/>
      <c r="BC429" s="236"/>
    </row>
    <row r="430" spans="41:55" x14ac:dyDescent="0.25">
      <c r="AO430" s="235"/>
      <c r="AR430" s="239"/>
      <c r="AT430" s="239"/>
      <c r="AV430" s="236"/>
      <c r="AY430" s="239"/>
      <c r="BA430" s="239"/>
      <c r="BC430" s="236"/>
    </row>
    <row r="431" spans="41:55" x14ac:dyDescent="0.25">
      <c r="AO431" s="235"/>
      <c r="AR431" s="239"/>
      <c r="AT431" s="239"/>
      <c r="AV431" s="236"/>
      <c r="AY431" s="239"/>
      <c r="BA431" s="239"/>
      <c r="BC431" s="236"/>
    </row>
    <row r="432" spans="41:55" x14ac:dyDescent="0.25">
      <c r="AO432" s="235"/>
      <c r="AR432" s="239"/>
      <c r="AT432" s="239"/>
      <c r="AV432" s="236"/>
      <c r="AY432" s="239"/>
      <c r="BA432" s="239"/>
      <c r="BC432" s="236"/>
    </row>
    <row r="433" spans="41:55" x14ac:dyDescent="0.25">
      <c r="AO433" s="235"/>
      <c r="AR433" s="239"/>
      <c r="AT433" s="239"/>
      <c r="AV433" s="236"/>
      <c r="AY433" s="239"/>
      <c r="BA433" s="239"/>
      <c r="BC433" s="236"/>
    </row>
    <row r="434" spans="41:55" x14ac:dyDescent="0.25">
      <c r="AO434" s="235"/>
      <c r="AR434" s="239"/>
      <c r="AT434" s="239"/>
      <c r="AV434" s="236"/>
      <c r="AY434" s="239"/>
      <c r="BA434" s="239"/>
      <c r="BC434" s="236"/>
    </row>
    <row r="435" spans="41:55" x14ac:dyDescent="0.25">
      <c r="AO435" s="235"/>
      <c r="AR435" s="239"/>
      <c r="AT435" s="239"/>
      <c r="AV435" s="236"/>
      <c r="AY435" s="239"/>
      <c r="BA435" s="239"/>
      <c r="BC435" s="236"/>
    </row>
    <row r="436" spans="41:55" x14ac:dyDescent="0.25">
      <c r="AO436" s="235"/>
      <c r="AR436" s="239"/>
      <c r="AT436" s="239"/>
      <c r="AV436" s="236"/>
      <c r="AY436" s="239"/>
      <c r="BA436" s="239"/>
      <c r="BC436" s="236"/>
    </row>
    <row r="437" spans="41:55" x14ac:dyDescent="0.25">
      <c r="AO437" s="235"/>
      <c r="AR437" s="239"/>
      <c r="AT437" s="239"/>
      <c r="AV437" s="236"/>
      <c r="AY437" s="239"/>
      <c r="BA437" s="239"/>
      <c r="BC437" s="236"/>
    </row>
    <row r="438" spans="41:55" x14ac:dyDescent="0.25">
      <c r="AO438" s="235"/>
      <c r="AR438" s="239"/>
      <c r="AT438" s="239"/>
      <c r="AV438" s="236"/>
      <c r="AY438" s="239"/>
      <c r="BA438" s="239"/>
      <c r="BC438" s="236"/>
    </row>
    <row r="439" spans="41:55" x14ac:dyDescent="0.25">
      <c r="AO439" s="235"/>
      <c r="AR439" s="239"/>
      <c r="AT439" s="239"/>
      <c r="AV439" s="236"/>
      <c r="AY439" s="239"/>
      <c r="BA439" s="239"/>
      <c r="BC439" s="236"/>
    </row>
    <row r="440" spans="41:55" x14ac:dyDescent="0.25">
      <c r="AO440" s="235"/>
      <c r="AR440" s="239"/>
      <c r="AT440" s="239"/>
      <c r="AV440" s="236"/>
      <c r="AY440" s="239"/>
      <c r="BA440" s="239"/>
      <c r="BC440" s="236"/>
    </row>
    <row r="441" spans="41:55" x14ac:dyDescent="0.25">
      <c r="AO441" s="235"/>
      <c r="AR441" s="239"/>
      <c r="AT441" s="239"/>
      <c r="AV441" s="236"/>
      <c r="AY441" s="239"/>
      <c r="BA441" s="239"/>
      <c r="BC441" s="236"/>
    </row>
    <row r="442" spans="41:55" x14ac:dyDescent="0.25">
      <c r="AO442" s="235"/>
      <c r="AR442" s="239"/>
      <c r="AT442" s="239"/>
      <c r="AV442" s="236"/>
      <c r="AY442" s="239"/>
      <c r="BA442" s="239"/>
      <c r="BC442" s="236"/>
    </row>
    <row r="443" spans="41:55" x14ac:dyDescent="0.25">
      <c r="AO443" s="235"/>
      <c r="AR443" s="239"/>
      <c r="AT443" s="239"/>
      <c r="AV443" s="236"/>
      <c r="AY443" s="239"/>
      <c r="BA443" s="239"/>
      <c r="BC443" s="236"/>
    </row>
    <row r="444" spans="41:55" x14ac:dyDescent="0.25">
      <c r="AO444" s="235"/>
      <c r="AR444" s="239"/>
      <c r="AT444" s="239"/>
      <c r="AV444" s="236"/>
      <c r="AY444" s="239"/>
      <c r="BA444" s="239"/>
      <c r="BC444" s="236"/>
    </row>
    <row r="445" spans="41:55" x14ac:dyDescent="0.25">
      <c r="AO445" s="235"/>
      <c r="AR445" s="239"/>
      <c r="AT445" s="239"/>
      <c r="AV445" s="236"/>
      <c r="AY445" s="239"/>
      <c r="BA445" s="239"/>
      <c r="BC445" s="236"/>
    </row>
    <row r="446" spans="41:55" x14ac:dyDescent="0.25">
      <c r="AO446" s="235"/>
      <c r="AR446" s="239"/>
      <c r="AT446" s="239"/>
      <c r="AV446" s="236"/>
      <c r="AY446" s="239"/>
      <c r="BA446" s="239"/>
      <c r="BC446" s="236"/>
    </row>
    <row r="447" spans="41:55" x14ac:dyDescent="0.25">
      <c r="AO447" s="235"/>
      <c r="AR447" s="239"/>
      <c r="AT447" s="239"/>
      <c r="AV447" s="236"/>
      <c r="AY447" s="239"/>
      <c r="BA447" s="239"/>
      <c r="BC447" s="236"/>
    </row>
    <row r="448" spans="41:55" x14ac:dyDescent="0.25">
      <c r="AO448" s="235"/>
      <c r="AR448" s="239"/>
      <c r="AT448" s="239"/>
      <c r="AV448" s="236"/>
      <c r="AY448" s="239"/>
      <c r="BA448" s="239"/>
      <c r="BC448" s="236"/>
    </row>
    <row r="449" spans="41:55" x14ac:dyDescent="0.25">
      <c r="AO449" s="235"/>
      <c r="AR449" s="239"/>
      <c r="AT449" s="239"/>
      <c r="AV449" s="236"/>
      <c r="AY449" s="239"/>
      <c r="BA449" s="239"/>
      <c r="BC449" s="236"/>
    </row>
    <row r="450" spans="41:55" x14ac:dyDescent="0.25">
      <c r="AO450" s="235"/>
      <c r="AR450" s="239"/>
      <c r="AT450" s="239"/>
      <c r="AV450" s="236"/>
      <c r="AY450" s="239"/>
      <c r="BA450" s="239"/>
      <c r="BC450" s="236"/>
    </row>
    <row r="451" spans="41:55" x14ac:dyDescent="0.25">
      <c r="AO451" s="235"/>
      <c r="AR451" s="239"/>
      <c r="AT451" s="239"/>
      <c r="AV451" s="236"/>
      <c r="AY451" s="239"/>
      <c r="BA451" s="239"/>
      <c r="BC451" s="236"/>
    </row>
    <row r="452" spans="41:55" x14ac:dyDescent="0.25">
      <c r="AO452" s="235"/>
      <c r="AR452" s="239"/>
      <c r="AT452" s="239"/>
      <c r="AV452" s="236"/>
      <c r="AY452" s="239"/>
      <c r="BA452" s="239"/>
      <c r="BC452" s="236"/>
    </row>
    <row r="453" spans="41:55" x14ac:dyDescent="0.25">
      <c r="AO453" s="235"/>
      <c r="AR453" s="239"/>
      <c r="AT453" s="239"/>
      <c r="AV453" s="236"/>
      <c r="AY453" s="239"/>
      <c r="BA453" s="239"/>
      <c r="BC453" s="236"/>
    </row>
    <row r="454" spans="41:55" x14ac:dyDescent="0.25">
      <c r="AO454" s="235"/>
      <c r="AR454" s="239"/>
      <c r="AT454" s="239"/>
      <c r="AV454" s="236"/>
      <c r="AY454" s="239"/>
      <c r="BA454" s="239"/>
      <c r="BC454" s="236"/>
    </row>
    <row r="455" spans="41:55" x14ac:dyDescent="0.25">
      <c r="AO455" s="235"/>
      <c r="AR455" s="239"/>
      <c r="AT455" s="239"/>
      <c r="AV455" s="236"/>
      <c r="AY455" s="239"/>
      <c r="BA455" s="239"/>
      <c r="BC455" s="236"/>
    </row>
    <row r="456" spans="41:55" x14ac:dyDescent="0.25">
      <c r="AO456" s="235"/>
      <c r="AR456" s="239"/>
      <c r="AT456" s="239"/>
      <c r="AV456" s="236"/>
      <c r="AY456" s="239"/>
      <c r="BA456" s="239"/>
      <c r="BC456" s="236"/>
    </row>
    <row r="457" spans="41:55" x14ac:dyDescent="0.25">
      <c r="AO457" s="235"/>
      <c r="AR457" s="239"/>
      <c r="AT457" s="239"/>
      <c r="AV457" s="236"/>
      <c r="AY457" s="239"/>
      <c r="BA457" s="239"/>
      <c r="BC457" s="236"/>
    </row>
    <row r="458" spans="41:55" x14ac:dyDescent="0.25">
      <c r="AO458" s="235"/>
      <c r="AR458" s="239"/>
      <c r="AT458" s="239"/>
      <c r="AV458" s="236"/>
      <c r="AY458" s="239"/>
      <c r="BA458" s="239"/>
      <c r="BC458" s="236"/>
    </row>
    <row r="459" spans="41:55" x14ac:dyDescent="0.25">
      <c r="AO459" s="235"/>
      <c r="AR459" s="239"/>
      <c r="AT459" s="239"/>
      <c r="AV459" s="236"/>
      <c r="AY459" s="239"/>
      <c r="BA459" s="239"/>
      <c r="BC459" s="236"/>
    </row>
    <row r="460" spans="41:55" x14ac:dyDescent="0.25">
      <c r="AO460" s="235"/>
      <c r="AR460" s="239"/>
      <c r="AT460" s="239"/>
      <c r="AV460" s="236"/>
      <c r="AY460" s="239"/>
      <c r="BA460" s="239"/>
      <c r="BC460" s="236"/>
    </row>
    <row r="461" spans="41:55" x14ac:dyDescent="0.25">
      <c r="AO461" s="235"/>
      <c r="AR461" s="239"/>
      <c r="AT461" s="239"/>
      <c r="AV461" s="236"/>
      <c r="AY461" s="239"/>
      <c r="BA461" s="239"/>
      <c r="BC461" s="236"/>
    </row>
    <row r="462" spans="41:55" x14ac:dyDescent="0.25">
      <c r="AO462" s="235"/>
      <c r="AR462" s="239"/>
      <c r="AT462" s="239"/>
      <c r="AV462" s="236"/>
      <c r="AY462" s="239"/>
      <c r="BA462" s="239"/>
      <c r="BC462" s="236"/>
    </row>
    <row r="463" spans="41:55" x14ac:dyDescent="0.25">
      <c r="AO463" s="235"/>
      <c r="AR463" s="239"/>
      <c r="AT463" s="239"/>
      <c r="AV463" s="236"/>
      <c r="AY463" s="239"/>
      <c r="BA463" s="239"/>
      <c r="BC463" s="236"/>
    </row>
    <row r="464" spans="41:55" x14ac:dyDescent="0.25">
      <c r="AO464" s="235"/>
      <c r="AR464" s="239"/>
      <c r="AT464" s="239"/>
      <c r="AV464" s="236"/>
      <c r="AY464" s="239"/>
      <c r="BA464" s="239"/>
      <c r="BC464" s="236"/>
    </row>
    <row r="465" spans="41:55" x14ac:dyDescent="0.25">
      <c r="AO465" s="235"/>
      <c r="AR465" s="239"/>
      <c r="AT465" s="239"/>
      <c r="AV465" s="236"/>
      <c r="AY465" s="239"/>
      <c r="BA465" s="239"/>
      <c r="BC465" s="236"/>
    </row>
    <row r="466" spans="41:55" x14ac:dyDescent="0.25">
      <c r="AO466" s="235"/>
      <c r="AR466" s="239"/>
      <c r="AT466" s="239"/>
      <c r="AV466" s="236"/>
      <c r="AY466" s="239"/>
      <c r="BA466" s="239"/>
      <c r="BC466" s="236"/>
    </row>
    <row r="467" spans="41:55" x14ac:dyDescent="0.25">
      <c r="AO467" s="235"/>
      <c r="AR467" s="239"/>
      <c r="AT467" s="239"/>
      <c r="AV467" s="236"/>
      <c r="AY467" s="239"/>
      <c r="BA467" s="239"/>
      <c r="BC467" s="236"/>
    </row>
    <row r="468" spans="41:55" x14ac:dyDescent="0.25">
      <c r="AO468" s="235"/>
      <c r="AR468" s="239"/>
      <c r="AT468" s="239"/>
      <c r="AV468" s="236"/>
      <c r="AY468" s="239"/>
      <c r="BA468" s="239"/>
      <c r="BC468" s="236"/>
    </row>
    <row r="469" spans="41:55" x14ac:dyDescent="0.25">
      <c r="AO469" s="235"/>
      <c r="AR469" s="239"/>
      <c r="AT469" s="239"/>
      <c r="AV469" s="236"/>
      <c r="AY469" s="239"/>
      <c r="BA469" s="239"/>
      <c r="BC469" s="236"/>
    </row>
    <row r="470" spans="41:55" x14ac:dyDescent="0.25">
      <c r="AO470" s="235"/>
      <c r="AR470" s="239"/>
      <c r="AT470" s="239"/>
      <c r="AV470" s="236"/>
      <c r="AY470" s="239"/>
      <c r="BA470" s="239"/>
      <c r="BC470" s="236"/>
    </row>
    <row r="471" spans="41:55" x14ac:dyDescent="0.25">
      <c r="AO471" s="235"/>
      <c r="AR471" s="239"/>
      <c r="AT471" s="239"/>
      <c r="AV471" s="236"/>
      <c r="AY471" s="239"/>
      <c r="BA471" s="239"/>
      <c r="BC471" s="236"/>
    </row>
    <row r="472" spans="41:55" x14ac:dyDescent="0.25">
      <c r="AO472" s="235"/>
      <c r="AR472" s="239"/>
      <c r="AT472" s="239"/>
      <c r="AV472" s="236"/>
      <c r="AY472" s="239"/>
      <c r="BA472" s="239"/>
      <c r="BC472" s="236"/>
    </row>
    <row r="473" spans="41:55" x14ac:dyDescent="0.25">
      <c r="AO473" s="235"/>
      <c r="AR473" s="239"/>
      <c r="AT473" s="239"/>
      <c r="AV473" s="236"/>
      <c r="AY473" s="239"/>
      <c r="BA473" s="239"/>
      <c r="BC473" s="236"/>
    </row>
    <row r="474" spans="41:55" x14ac:dyDescent="0.25">
      <c r="AO474" s="235"/>
      <c r="AR474" s="239"/>
      <c r="AT474" s="239"/>
      <c r="AV474" s="236"/>
      <c r="AY474" s="239"/>
      <c r="BA474" s="239"/>
      <c r="BC474" s="236"/>
    </row>
    <row r="475" spans="41:55" x14ac:dyDescent="0.25">
      <c r="AO475" s="235"/>
      <c r="AR475" s="239"/>
      <c r="AT475" s="239"/>
      <c r="AV475" s="236"/>
      <c r="AY475" s="239"/>
      <c r="BA475" s="239"/>
      <c r="BC475" s="236"/>
    </row>
    <row r="476" spans="41:55" x14ac:dyDescent="0.25">
      <c r="AO476" s="235"/>
      <c r="AR476" s="239"/>
      <c r="AT476" s="239"/>
      <c r="AV476" s="236"/>
      <c r="AY476" s="239"/>
      <c r="BA476" s="239"/>
      <c r="BC476" s="236"/>
    </row>
    <row r="477" spans="41:55" x14ac:dyDescent="0.25">
      <c r="AO477" s="235"/>
      <c r="AR477" s="239"/>
      <c r="AT477" s="239"/>
      <c r="AV477" s="236"/>
      <c r="AY477" s="239"/>
      <c r="BA477" s="239"/>
      <c r="BC477" s="236"/>
    </row>
    <row r="478" spans="41:55" x14ac:dyDescent="0.25">
      <c r="AO478" s="235"/>
      <c r="AR478" s="239"/>
      <c r="AT478" s="239"/>
      <c r="AV478" s="236"/>
      <c r="AY478" s="239"/>
      <c r="BA478" s="239"/>
      <c r="BC478" s="236"/>
    </row>
    <row r="479" spans="41:55" x14ac:dyDescent="0.25">
      <c r="AO479" s="235"/>
      <c r="AR479" s="239"/>
      <c r="AT479" s="239"/>
      <c r="AV479" s="236"/>
      <c r="AY479" s="239"/>
      <c r="BA479" s="239"/>
      <c r="BC479" s="236"/>
    </row>
    <row r="480" spans="41:55" x14ac:dyDescent="0.25">
      <c r="AO480" s="235"/>
      <c r="AR480" s="239"/>
      <c r="AT480" s="239"/>
      <c r="AV480" s="236"/>
      <c r="AY480" s="239"/>
      <c r="BA480" s="239"/>
      <c r="BC480" s="236"/>
    </row>
    <row r="481" spans="41:55" x14ac:dyDescent="0.25">
      <c r="AO481" s="235"/>
      <c r="AR481" s="239"/>
      <c r="AT481" s="239"/>
      <c r="AV481" s="236"/>
      <c r="AY481" s="239"/>
      <c r="BA481" s="239"/>
      <c r="BC481" s="236"/>
    </row>
    <row r="482" spans="41:55" x14ac:dyDescent="0.25">
      <c r="AO482" s="235"/>
      <c r="AR482" s="239"/>
      <c r="AT482" s="239"/>
      <c r="AV482" s="236"/>
      <c r="AY482" s="239"/>
      <c r="BA482" s="239"/>
      <c r="BC482" s="236"/>
    </row>
    <row r="483" spans="41:55" x14ac:dyDescent="0.25">
      <c r="AO483" s="235"/>
      <c r="AR483" s="239"/>
      <c r="AT483" s="239"/>
      <c r="AV483" s="236"/>
      <c r="AY483" s="239"/>
      <c r="BA483" s="239"/>
      <c r="BC483" s="236"/>
    </row>
    <row r="484" spans="41:55" x14ac:dyDescent="0.25">
      <c r="AO484" s="235"/>
      <c r="AR484" s="239"/>
      <c r="AT484" s="239"/>
      <c r="AV484" s="236"/>
      <c r="AY484" s="239"/>
      <c r="BA484" s="239"/>
      <c r="BC484" s="236"/>
    </row>
    <row r="485" spans="41:55" x14ac:dyDescent="0.25">
      <c r="AO485" s="235"/>
      <c r="AR485" s="239"/>
      <c r="AT485" s="239"/>
      <c r="AV485" s="236"/>
      <c r="AY485" s="239"/>
      <c r="BA485" s="239"/>
      <c r="BC485" s="236"/>
    </row>
    <row r="486" spans="41:55" x14ac:dyDescent="0.25">
      <c r="AO486" s="235"/>
      <c r="AR486" s="239"/>
      <c r="AT486" s="239"/>
      <c r="AV486" s="236"/>
      <c r="AY486" s="239"/>
      <c r="BA486" s="239"/>
      <c r="BC486" s="236"/>
    </row>
    <row r="487" spans="41:55" x14ac:dyDescent="0.25">
      <c r="AO487" s="235"/>
      <c r="AR487" s="239"/>
      <c r="AT487" s="239"/>
      <c r="AV487" s="236"/>
      <c r="AY487" s="239"/>
      <c r="BA487" s="239"/>
      <c r="BC487" s="236"/>
    </row>
    <row r="488" spans="41:55" x14ac:dyDescent="0.25">
      <c r="AO488" s="235"/>
      <c r="AR488" s="239"/>
      <c r="AT488" s="239"/>
      <c r="AV488" s="236"/>
      <c r="AY488" s="239"/>
      <c r="BA488" s="239"/>
      <c r="BC488" s="236"/>
    </row>
    <row r="489" spans="41:55" x14ac:dyDescent="0.25">
      <c r="AO489" s="235"/>
      <c r="AR489" s="239"/>
      <c r="AT489" s="239"/>
      <c r="AV489" s="236"/>
      <c r="AY489" s="239"/>
      <c r="BA489" s="239"/>
      <c r="BC489" s="236"/>
    </row>
    <row r="490" spans="41:55" x14ac:dyDescent="0.25">
      <c r="AO490" s="235"/>
      <c r="AR490" s="239"/>
      <c r="AT490" s="239"/>
      <c r="AV490" s="236"/>
      <c r="AY490" s="239"/>
      <c r="BA490" s="239"/>
      <c r="BC490" s="236"/>
    </row>
    <row r="491" spans="41:55" x14ac:dyDescent="0.25">
      <c r="AO491" s="235"/>
      <c r="AR491" s="239"/>
      <c r="AT491" s="239"/>
      <c r="AV491" s="236"/>
      <c r="AY491" s="239"/>
      <c r="BA491" s="239"/>
      <c r="BC491" s="236"/>
    </row>
    <row r="492" spans="41:55" x14ac:dyDescent="0.25">
      <c r="AO492" s="235"/>
      <c r="AR492" s="239"/>
      <c r="AT492" s="239"/>
      <c r="AV492" s="236"/>
      <c r="AY492" s="239"/>
      <c r="BA492" s="239"/>
      <c r="BC492" s="236"/>
    </row>
    <row r="493" spans="41:55" x14ac:dyDescent="0.25">
      <c r="AO493" s="235"/>
      <c r="AR493" s="239"/>
      <c r="AT493" s="239"/>
      <c r="AV493" s="236"/>
      <c r="AY493" s="239"/>
      <c r="BA493" s="239"/>
      <c r="BC493" s="236"/>
    </row>
    <row r="494" spans="41:55" x14ac:dyDescent="0.25">
      <c r="AO494" s="235"/>
      <c r="AR494" s="239"/>
      <c r="AT494" s="239"/>
      <c r="AV494" s="236"/>
      <c r="AY494" s="239"/>
      <c r="BA494" s="239"/>
      <c r="BC494" s="236"/>
    </row>
    <row r="495" spans="41:55" x14ac:dyDescent="0.25">
      <c r="AO495" s="235"/>
      <c r="AR495" s="239"/>
      <c r="AT495" s="239"/>
      <c r="AV495" s="236"/>
      <c r="AY495" s="239"/>
      <c r="BA495" s="239"/>
      <c r="BC495" s="236"/>
    </row>
    <row r="496" spans="41:55" x14ac:dyDescent="0.25">
      <c r="AO496" s="235"/>
      <c r="AR496" s="239"/>
      <c r="AT496" s="239"/>
      <c r="AV496" s="236"/>
      <c r="AY496" s="239"/>
      <c r="BA496" s="239"/>
      <c r="BC496" s="236"/>
    </row>
    <row r="497" spans="41:55" x14ac:dyDescent="0.25">
      <c r="AO497" s="235"/>
      <c r="AR497" s="239"/>
      <c r="AT497" s="239"/>
      <c r="AV497" s="236"/>
      <c r="AY497" s="239"/>
      <c r="BA497" s="239"/>
      <c r="BC497" s="236"/>
    </row>
    <row r="498" spans="41:55" x14ac:dyDescent="0.25">
      <c r="AO498" s="235"/>
      <c r="AR498" s="239"/>
      <c r="AT498" s="239"/>
      <c r="AV498" s="236"/>
      <c r="AY498" s="239"/>
      <c r="BA498" s="239"/>
      <c r="BC498" s="236"/>
    </row>
    <row r="499" spans="41:55" x14ac:dyDescent="0.25">
      <c r="AO499" s="235"/>
      <c r="AR499" s="239"/>
      <c r="AT499" s="239"/>
      <c r="AV499" s="236"/>
      <c r="AY499" s="239"/>
      <c r="BA499" s="239"/>
      <c r="BC499" s="236"/>
    </row>
    <row r="500" spans="41:55" x14ac:dyDescent="0.25">
      <c r="AO500" s="235"/>
      <c r="AR500" s="239"/>
      <c r="AT500" s="239"/>
      <c r="AV500" s="236"/>
      <c r="AY500" s="239"/>
      <c r="BA500" s="239"/>
      <c r="BC500" s="236"/>
    </row>
    <row r="501" spans="41:55" x14ac:dyDescent="0.25">
      <c r="AO501" s="235"/>
      <c r="AR501" s="239"/>
      <c r="AT501" s="239"/>
      <c r="AV501" s="236"/>
      <c r="AY501" s="239"/>
      <c r="BA501" s="239"/>
      <c r="BC501" s="236"/>
    </row>
    <row r="502" spans="41:55" x14ac:dyDescent="0.25">
      <c r="AO502" s="235"/>
      <c r="AR502" s="239"/>
      <c r="AT502" s="239"/>
      <c r="AV502" s="236"/>
      <c r="AY502" s="239"/>
      <c r="BA502" s="239"/>
      <c r="BC502" s="236"/>
    </row>
    <row r="503" spans="41:55" x14ac:dyDescent="0.25">
      <c r="AO503" s="235"/>
      <c r="AR503" s="239"/>
      <c r="AT503" s="239"/>
      <c r="AV503" s="236"/>
      <c r="AY503" s="239"/>
      <c r="BA503" s="239"/>
      <c r="BC503" s="236"/>
    </row>
    <row r="504" spans="41:55" x14ac:dyDescent="0.25">
      <c r="AO504" s="235"/>
      <c r="AR504" s="239"/>
      <c r="AT504" s="239"/>
      <c r="AV504" s="236"/>
      <c r="AY504" s="239"/>
      <c r="BA504" s="239"/>
      <c r="BC504" s="236"/>
    </row>
    <row r="505" spans="41:55" x14ac:dyDescent="0.25">
      <c r="AO505" s="235"/>
      <c r="AR505" s="239"/>
      <c r="AT505" s="239"/>
      <c r="AV505" s="236"/>
      <c r="AY505" s="239"/>
      <c r="BA505" s="239"/>
      <c r="BC505" s="236"/>
    </row>
    <row r="506" spans="41:55" x14ac:dyDescent="0.25">
      <c r="AO506" s="235"/>
      <c r="AR506" s="239"/>
      <c r="AT506" s="239"/>
      <c r="AV506" s="236"/>
      <c r="AY506" s="239"/>
      <c r="BA506" s="239"/>
      <c r="BC506" s="236"/>
    </row>
    <row r="507" spans="41:55" x14ac:dyDescent="0.25">
      <c r="AO507" s="235"/>
      <c r="AR507" s="239"/>
      <c r="AT507" s="239"/>
      <c r="AV507" s="236"/>
      <c r="AY507" s="239"/>
      <c r="BA507" s="239"/>
      <c r="BC507" s="236"/>
    </row>
    <row r="508" spans="41:55" x14ac:dyDescent="0.25">
      <c r="AO508" s="235"/>
      <c r="AR508" s="239"/>
      <c r="AT508" s="239"/>
      <c r="AV508" s="236"/>
      <c r="AY508" s="239"/>
      <c r="BA508" s="239"/>
      <c r="BC508" s="236"/>
    </row>
    <row r="509" spans="41:55" x14ac:dyDescent="0.25">
      <c r="AO509" s="235"/>
      <c r="AR509" s="239"/>
      <c r="AT509" s="239"/>
      <c r="AV509" s="236"/>
      <c r="AY509" s="239"/>
      <c r="BA509" s="239"/>
      <c r="BC509" s="236"/>
    </row>
    <row r="510" spans="41:55" x14ac:dyDescent="0.25">
      <c r="AO510" s="235"/>
      <c r="AR510" s="239"/>
      <c r="AT510" s="239"/>
      <c r="AV510" s="236"/>
      <c r="AY510" s="239"/>
      <c r="BA510" s="239"/>
      <c r="BC510" s="236"/>
    </row>
    <row r="511" spans="41:55" x14ac:dyDescent="0.25">
      <c r="AO511" s="235"/>
      <c r="AR511" s="239"/>
      <c r="AT511" s="239"/>
      <c r="AV511" s="236"/>
      <c r="AY511" s="239"/>
      <c r="BA511" s="239"/>
      <c r="BC511" s="236"/>
    </row>
    <row r="512" spans="41:55" x14ac:dyDescent="0.25">
      <c r="AO512" s="235"/>
      <c r="AR512" s="239"/>
      <c r="AT512" s="239"/>
      <c r="AV512" s="236"/>
      <c r="AY512" s="239"/>
      <c r="BA512" s="239"/>
      <c r="BC512" s="236"/>
    </row>
    <row r="513" spans="41:55" x14ac:dyDescent="0.25">
      <c r="AO513" s="235"/>
      <c r="AR513" s="239"/>
      <c r="AT513" s="239"/>
      <c r="AV513" s="236"/>
      <c r="AY513" s="239"/>
      <c r="BA513" s="239"/>
      <c r="BC513" s="236"/>
    </row>
    <row r="514" spans="41:55" x14ac:dyDescent="0.25">
      <c r="AO514" s="235"/>
      <c r="AR514" s="239"/>
      <c r="AT514" s="239"/>
      <c r="AV514" s="236"/>
      <c r="AY514" s="239"/>
      <c r="BA514" s="239"/>
      <c r="BC514" s="236"/>
    </row>
    <row r="515" spans="41:55" x14ac:dyDescent="0.25">
      <c r="AO515" s="235"/>
      <c r="AR515" s="239"/>
      <c r="AT515" s="239"/>
      <c r="AV515" s="236"/>
      <c r="AY515" s="239"/>
      <c r="BA515" s="239"/>
      <c r="BC515" s="236"/>
    </row>
    <row r="516" spans="41:55" x14ac:dyDescent="0.25">
      <c r="AO516" s="235"/>
      <c r="AR516" s="239"/>
      <c r="AT516" s="239"/>
      <c r="AV516" s="236"/>
      <c r="AY516" s="239"/>
      <c r="BA516" s="239"/>
      <c r="BC516" s="236"/>
    </row>
    <row r="517" spans="41:55" x14ac:dyDescent="0.25">
      <c r="AO517" s="235"/>
      <c r="AR517" s="239"/>
      <c r="AT517" s="239"/>
      <c r="AV517" s="236"/>
      <c r="AY517" s="239"/>
      <c r="BA517" s="239"/>
      <c r="BC517" s="236"/>
    </row>
    <row r="518" spans="41:55" x14ac:dyDescent="0.25">
      <c r="AO518" s="235"/>
      <c r="AR518" s="239"/>
      <c r="AT518" s="239"/>
      <c r="AV518" s="236"/>
      <c r="AY518" s="239"/>
      <c r="BA518" s="239"/>
      <c r="BC518" s="236"/>
    </row>
    <row r="519" spans="41:55" x14ac:dyDescent="0.25">
      <c r="AO519" s="235"/>
      <c r="AR519" s="239"/>
      <c r="AT519" s="239"/>
      <c r="AV519" s="236"/>
      <c r="AY519" s="239"/>
      <c r="BA519" s="239"/>
      <c r="BC519" s="236"/>
    </row>
    <row r="520" spans="41:55" x14ac:dyDescent="0.25">
      <c r="AO520" s="235"/>
      <c r="AR520" s="239"/>
      <c r="AT520" s="239"/>
      <c r="AV520" s="236"/>
      <c r="AY520" s="239"/>
      <c r="BA520" s="239"/>
      <c r="BC520" s="236"/>
    </row>
    <row r="521" spans="41:55" x14ac:dyDescent="0.25">
      <c r="AO521" s="235"/>
      <c r="AR521" s="239"/>
      <c r="AT521" s="239"/>
      <c r="AV521" s="236"/>
      <c r="AY521" s="239"/>
      <c r="BA521" s="239"/>
      <c r="BC521" s="236"/>
    </row>
    <row r="522" spans="41:55" x14ac:dyDescent="0.25">
      <c r="AO522" s="235"/>
      <c r="AR522" s="239"/>
      <c r="AT522" s="239"/>
      <c r="AV522" s="236"/>
      <c r="AY522" s="239"/>
      <c r="BA522" s="239"/>
      <c r="BC522" s="236"/>
    </row>
    <row r="523" spans="41:55" x14ac:dyDescent="0.25">
      <c r="AO523" s="235"/>
      <c r="AR523" s="239"/>
      <c r="AT523" s="239"/>
      <c r="AV523" s="236"/>
      <c r="AY523" s="239"/>
      <c r="BA523" s="239"/>
      <c r="BC523" s="236"/>
    </row>
    <row r="524" spans="41:55" x14ac:dyDescent="0.25">
      <c r="AO524" s="235"/>
      <c r="AR524" s="239"/>
      <c r="AT524" s="239"/>
      <c r="AV524" s="236"/>
      <c r="AY524" s="239"/>
      <c r="BA524" s="239"/>
      <c r="BC524" s="236"/>
    </row>
    <row r="525" spans="41:55" x14ac:dyDescent="0.25">
      <c r="AO525" s="235"/>
      <c r="AR525" s="239"/>
      <c r="AT525" s="239"/>
      <c r="AV525" s="236"/>
      <c r="AY525" s="239"/>
      <c r="BA525" s="239"/>
      <c r="BC525" s="236"/>
    </row>
    <row r="526" spans="41:55" x14ac:dyDescent="0.25">
      <c r="AO526" s="235"/>
      <c r="AR526" s="239"/>
      <c r="AT526" s="239"/>
      <c r="AV526" s="236"/>
      <c r="AY526" s="239"/>
      <c r="BA526" s="239"/>
      <c r="BC526" s="236"/>
    </row>
    <row r="527" spans="41:55" x14ac:dyDescent="0.25">
      <c r="AO527" s="235"/>
      <c r="AR527" s="239"/>
      <c r="AT527" s="239"/>
      <c r="AV527" s="236"/>
      <c r="AY527" s="239"/>
      <c r="BA527" s="239"/>
      <c r="BC527" s="236"/>
    </row>
    <row r="528" spans="41:55" x14ac:dyDescent="0.25">
      <c r="AO528" s="235"/>
      <c r="AR528" s="239"/>
      <c r="AT528" s="239"/>
      <c r="AV528" s="236"/>
      <c r="AY528" s="239"/>
      <c r="BA528" s="239"/>
      <c r="BC528" s="236"/>
    </row>
    <row r="529" spans="41:55" x14ac:dyDescent="0.25">
      <c r="AO529" s="235"/>
      <c r="AR529" s="239"/>
      <c r="AT529" s="239"/>
      <c r="AV529" s="236"/>
      <c r="AY529" s="239"/>
      <c r="BA529" s="239"/>
      <c r="BC529" s="236"/>
    </row>
    <row r="530" spans="41:55" x14ac:dyDescent="0.25">
      <c r="AO530" s="235"/>
      <c r="AR530" s="239"/>
      <c r="AT530" s="239"/>
      <c r="AV530" s="236"/>
      <c r="AY530" s="239"/>
      <c r="BA530" s="239"/>
      <c r="BC530" s="236"/>
    </row>
    <row r="531" spans="41:55" x14ac:dyDescent="0.25">
      <c r="AO531" s="235"/>
      <c r="AR531" s="239"/>
      <c r="AT531" s="239"/>
      <c r="AV531" s="236"/>
      <c r="AY531" s="239"/>
      <c r="BA531" s="239"/>
      <c r="BC531" s="236"/>
    </row>
    <row r="532" spans="41:55" x14ac:dyDescent="0.25">
      <c r="AO532" s="235"/>
      <c r="AR532" s="239"/>
      <c r="AT532" s="239"/>
      <c r="AV532" s="236"/>
      <c r="AY532" s="239"/>
      <c r="BA532" s="239"/>
      <c r="BC532" s="236"/>
    </row>
    <row r="533" spans="41:55" x14ac:dyDescent="0.25">
      <c r="AO533" s="235"/>
      <c r="AR533" s="239"/>
      <c r="AT533" s="239"/>
      <c r="AV533" s="236"/>
      <c r="AY533" s="239"/>
      <c r="BA533" s="239"/>
      <c r="BC533" s="236"/>
    </row>
    <row r="534" spans="41:55" x14ac:dyDescent="0.25">
      <c r="AO534" s="235"/>
      <c r="AR534" s="239"/>
      <c r="AT534" s="239"/>
      <c r="AV534" s="236"/>
      <c r="AY534" s="239"/>
      <c r="BA534" s="239"/>
      <c r="BC534" s="236"/>
    </row>
    <row r="535" spans="41:55" x14ac:dyDescent="0.25">
      <c r="AO535" s="235"/>
      <c r="AR535" s="239"/>
      <c r="AT535" s="239"/>
      <c r="AV535" s="236"/>
      <c r="AY535" s="239"/>
      <c r="BA535" s="239"/>
      <c r="BC535" s="236"/>
    </row>
    <row r="536" spans="41:55" x14ac:dyDescent="0.25">
      <c r="AO536" s="235"/>
      <c r="AR536" s="239"/>
      <c r="AT536" s="239"/>
      <c r="AV536" s="236"/>
      <c r="AY536" s="239"/>
      <c r="BA536" s="239"/>
      <c r="BC536" s="236"/>
    </row>
    <row r="537" spans="41:55" x14ac:dyDescent="0.25">
      <c r="AO537" s="235"/>
      <c r="AR537" s="239"/>
      <c r="AT537" s="239"/>
      <c r="AV537" s="236"/>
      <c r="AY537" s="239"/>
      <c r="BA537" s="239"/>
      <c r="BC537" s="236"/>
    </row>
    <row r="538" spans="41:55" x14ac:dyDescent="0.25">
      <c r="AO538" s="235"/>
      <c r="AR538" s="239"/>
      <c r="AT538" s="239"/>
      <c r="AV538" s="236"/>
      <c r="AY538" s="239"/>
      <c r="BA538" s="239"/>
      <c r="BC538" s="236"/>
    </row>
    <row r="539" spans="41:55" x14ac:dyDescent="0.25">
      <c r="AO539" s="235"/>
      <c r="AR539" s="239"/>
      <c r="AT539" s="239"/>
      <c r="AV539" s="236"/>
      <c r="AY539" s="239"/>
      <c r="BA539" s="239"/>
      <c r="BC539" s="236"/>
    </row>
    <row r="540" spans="41:55" x14ac:dyDescent="0.25">
      <c r="AO540" s="235"/>
      <c r="AR540" s="239"/>
      <c r="AT540" s="239"/>
      <c r="AV540" s="236"/>
      <c r="AY540" s="239"/>
      <c r="BA540" s="239"/>
      <c r="BC540" s="236"/>
    </row>
    <row r="541" spans="41:55" x14ac:dyDescent="0.25">
      <c r="AO541" s="235"/>
      <c r="AR541" s="239"/>
      <c r="AT541" s="239"/>
      <c r="AV541" s="236"/>
      <c r="AY541" s="239"/>
      <c r="BA541" s="239"/>
      <c r="BC541" s="236"/>
    </row>
    <row r="542" spans="41:55" x14ac:dyDescent="0.25">
      <c r="AO542" s="235"/>
      <c r="AR542" s="239"/>
      <c r="AT542" s="239"/>
      <c r="AV542" s="236"/>
      <c r="AY542" s="239"/>
      <c r="BA542" s="239"/>
      <c r="BC542" s="236"/>
    </row>
    <row r="543" spans="41:55" x14ac:dyDescent="0.25">
      <c r="AO543" s="235"/>
      <c r="AR543" s="239"/>
      <c r="AT543" s="239"/>
      <c r="AV543" s="236"/>
      <c r="AY543" s="239"/>
      <c r="BA543" s="239"/>
      <c r="BC543" s="236"/>
    </row>
    <row r="544" spans="41:55" x14ac:dyDescent="0.25">
      <c r="AO544" s="235"/>
      <c r="AR544" s="239"/>
      <c r="AT544" s="239"/>
      <c r="AV544" s="236"/>
      <c r="AY544" s="239"/>
      <c r="BA544" s="239"/>
      <c r="BC544" s="236"/>
    </row>
    <row r="545" spans="41:55" x14ac:dyDescent="0.25">
      <c r="AO545" s="235"/>
      <c r="AR545" s="239"/>
      <c r="AT545" s="239"/>
      <c r="AV545" s="236"/>
      <c r="AY545" s="239"/>
      <c r="BA545" s="239"/>
      <c r="BC545" s="236"/>
    </row>
    <row r="546" spans="41:55" x14ac:dyDescent="0.25">
      <c r="AO546" s="235"/>
      <c r="AR546" s="239"/>
      <c r="AT546" s="239"/>
      <c r="AV546" s="236"/>
      <c r="AY546" s="239"/>
      <c r="BA546" s="239"/>
      <c r="BC546" s="236"/>
    </row>
    <row r="547" spans="41:55" x14ac:dyDescent="0.25">
      <c r="AO547" s="235"/>
      <c r="AR547" s="239"/>
      <c r="AT547" s="239"/>
      <c r="AV547" s="236"/>
      <c r="AY547" s="239"/>
      <c r="BA547" s="239"/>
      <c r="BC547" s="236"/>
    </row>
    <row r="548" spans="41:55" x14ac:dyDescent="0.25">
      <c r="AO548" s="235"/>
      <c r="AR548" s="239"/>
      <c r="AT548" s="239"/>
      <c r="AV548" s="236"/>
      <c r="AY548" s="239"/>
      <c r="BA548" s="239"/>
      <c r="BC548" s="236"/>
    </row>
    <row r="549" spans="41:55" x14ac:dyDescent="0.25">
      <c r="AO549" s="235"/>
      <c r="AR549" s="239"/>
      <c r="AT549" s="239"/>
      <c r="AV549" s="236"/>
      <c r="AY549" s="239"/>
      <c r="BA549" s="239"/>
      <c r="BC549" s="236"/>
    </row>
    <row r="550" spans="41:55" x14ac:dyDescent="0.25">
      <c r="AO550" s="235"/>
      <c r="AR550" s="239"/>
      <c r="AT550" s="239"/>
      <c r="AV550" s="236"/>
      <c r="AY550" s="239"/>
      <c r="BA550" s="239"/>
      <c r="BC550" s="236"/>
    </row>
    <row r="551" spans="41:55" x14ac:dyDescent="0.25">
      <c r="AO551" s="235"/>
      <c r="AR551" s="239"/>
      <c r="AT551" s="239"/>
      <c r="AV551" s="236"/>
      <c r="AY551" s="239"/>
      <c r="BA551" s="239"/>
      <c r="BC551" s="236"/>
    </row>
    <row r="552" spans="41:55" x14ac:dyDescent="0.25">
      <c r="AO552" s="235"/>
      <c r="AR552" s="239"/>
      <c r="AT552" s="239"/>
      <c r="AV552" s="236"/>
      <c r="AY552" s="239"/>
      <c r="BA552" s="239"/>
      <c r="BC552" s="236"/>
    </row>
    <row r="553" spans="41:55" x14ac:dyDescent="0.25">
      <c r="AO553" s="235"/>
      <c r="AR553" s="239"/>
      <c r="AT553" s="239"/>
      <c r="AV553" s="236"/>
      <c r="AY553" s="239"/>
      <c r="BA553" s="239"/>
      <c r="BC553" s="236"/>
    </row>
    <row r="554" spans="41:55" x14ac:dyDescent="0.25">
      <c r="AO554" s="235"/>
      <c r="AR554" s="239"/>
      <c r="AT554" s="239"/>
      <c r="AV554" s="236"/>
      <c r="AY554" s="239"/>
      <c r="BA554" s="239"/>
      <c r="BC554" s="236"/>
    </row>
    <row r="555" spans="41:55" x14ac:dyDescent="0.25">
      <c r="AO555" s="235"/>
      <c r="AR555" s="239"/>
      <c r="AT555" s="239"/>
      <c r="AV555" s="236"/>
      <c r="AY555" s="239"/>
      <c r="BA555" s="239"/>
      <c r="BC555" s="236"/>
    </row>
    <row r="556" spans="41:55" x14ac:dyDescent="0.25">
      <c r="AO556" s="235"/>
      <c r="AR556" s="239"/>
      <c r="AT556" s="239"/>
      <c r="AV556" s="236"/>
      <c r="AY556" s="239"/>
      <c r="BA556" s="239"/>
      <c r="BC556" s="236"/>
    </row>
    <row r="557" spans="41:55" x14ac:dyDescent="0.25">
      <c r="AO557" s="235"/>
      <c r="AR557" s="239"/>
      <c r="AT557" s="239"/>
      <c r="AV557" s="236"/>
      <c r="AY557" s="239"/>
      <c r="BA557" s="239"/>
      <c r="BC557" s="236"/>
    </row>
    <row r="558" spans="41:55" x14ac:dyDescent="0.25">
      <c r="AO558" s="235"/>
      <c r="AR558" s="239"/>
      <c r="AT558" s="239"/>
      <c r="AV558" s="236"/>
      <c r="AY558" s="239"/>
      <c r="BA558" s="239"/>
      <c r="BC558" s="236"/>
    </row>
    <row r="559" spans="41:55" x14ac:dyDescent="0.25">
      <c r="AO559" s="235"/>
      <c r="AR559" s="239"/>
      <c r="AT559" s="239"/>
      <c r="AV559" s="236"/>
      <c r="AY559" s="239"/>
      <c r="BA559" s="239"/>
      <c r="BC559" s="236"/>
    </row>
    <row r="560" spans="41:55" x14ac:dyDescent="0.25">
      <c r="AO560" s="235"/>
      <c r="AR560" s="239"/>
      <c r="AT560" s="239"/>
      <c r="AV560" s="236"/>
      <c r="AY560" s="239"/>
      <c r="BA560" s="239"/>
      <c r="BC560" s="236"/>
    </row>
    <row r="561" spans="41:55" x14ac:dyDescent="0.25">
      <c r="AO561" s="235"/>
      <c r="AR561" s="239"/>
      <c r="AT561" s="239"/>
      <c r="AV561" s="236"/>
      <c r="AY561" s="239"/>
      <c r="BA561" s="239"/>
      <c r="BC561" s="236"/>
    </row>
    <row r="562" spans="41:55" x14ac:dyDescent="0.25">
      <c r="AO562" s="235"/>
      <c r="AR562" s="239"/>
      <c r="AT562" s="239"/>
      <c r="AV562" s="236"/>
      <c r="AY562" s="239"/>
      <c r="BA562" s="239"/>
      <c r="BC562" s="236"/>
    </row>
    <row r="563" spans="41:55" x14ac:dyDescent="0.25">
      <c r="AO563" s="235"/>
      <c r="AR563" s="239"/>
      <c r="AT563" s="239"/>
      <c r="AV563" s="236"/>
      <c r="AY563" s="239"/>
      <c r="BA563" s="239"/>
      <c r="BC563" s="236"/>
    </row>
    <row r="564" spans="41:55" x14ac:dyDescent="0.25">
      <c r="AO564" s="235"/>
      <c r="AR564" s="239"/>
      <c r="AT564" s="239"/>
      <c r="AV564" s="236"/>
      <c r="AY564" s="239"/>
      <c r="BA564" s="239"/>
      <c r="BC564" s="236"/>
    </row>
    <row r="565" spans="41:55" x14ac:dyDescent="0.25">
      <c r="AO565" s="235"/>
      <c r="AR565" s="239"/>
      <c r="AT565" s="239"/>
      <c r="AV565" s="236"/>
      <c r="AY565" s="239"/>
      <c r="BA565" s="239"/>
      <c r="BC565" s="236"/>
    </row>
    <row r="566" spans="41:55" x14ac:dyDescent="0.25">
      <c r="AO566" s="235"/>
      <c r="AR566" s="239"/>
      <c r="AT566" s="239"/>
      <c r="AV566" s="236"/>
      <c r="AY566" s="239"/>
      <c r="BA566" s="239"/>
      <c r="BC566" s="236"/>
    </row>
    <row r="567" spans="41:55" x14ac:dyDescent="0.25">
      <c r="AO567" s="235"/>
      <c r="AR567" s="239"/>
      <c r="AT567" s="239"/>
      <c r="AV567" s="236"/>
      <c r="AY567" s="239"/>
      <c r="BA567" s="239"/>
      <c r="BC567" s="236"/>
    </row>
    <row r="568" spans="41:55" x14ac:dyDescent="0.25">
      <c r="AO568" s="235"/>
      <c r="AR568" s="239"/>
      <c r="AT568" s="239"/>
      <c r="AV568" s="236"/>
      <c r="AY568" s="239"/>
      <c r="BA568" s="239"/>
      <c r="BC568" s="236"/>
    </row>
    <row r="569" spans="41:55" x14ac:dyDescent="0.25">
      <c r="AO569" s="235"/>
      <c r="AR569" s="239"/>
      <c r="AT569" s="239"/>
      <c r="AV569" s="236"/>
      <c r="AY569" s="239"/>
      <c r="BA569" s="239"/>
      <c r="BC569" s="236"/>
    </row>
    <row r="570" spans="41:55" x14ac:dyDescent="0.25">
      <c r="AO570" s="235"/>
      <c r="AR570" s="239"/>
      <c r="AT570" s="239"/>
      <c r="AV570" s="236"/>
      <c r="AY570" s="239"/>
      <c r="BA570" s="239"/>
      <c r="BC570" s="236"/>
    </row>
    <row r="571" spans="41:55" x14ac:dyDescent="0.25">
      <c r="AO571" s="235"/>
      <c r="AR571" s="239"/>
      <c r="AT571" s="239"/>
      <c r="AV571" s="236"/>
      <c r="AY571" s="239"/>
      <c r="BA571" s="239"/>
      <c r="BC571" s="236"/>
    </row>
    <row r="572" spans="41:55" x14ac:dyDescent="0.25">
      <c r="AO572" s="235"/>
      <c r="AR572" s="239"/>
      <c r="AT572" s="239"/>
      <c r="AV572" s="236"/>
      <c r="AY572" s="239"/>
      <c r="BA572" s="239"/>
      <c r="BC572" s="236"/>
    </row>
    <row r="573" spans="41:55" x14ac:dyDescent="0.25">
      <c r="AO573" s="235"/>
      <c r="AR573" s="239"/>
      <c r="AT573" s="239"/>
      <c r="AV573" s="236"/>
      <c r="AY573" s="239"/>
      <c r="BA573" s="239"/>
      <c r="BC573" s="236"/>
    </row>
    <row r="574" spans="41:55" x14ac:dyDescent="0.25">
      <c r="AO574" s="235"/>
      <c r="AR574" s="239"/>
      <c r="AT574" s="239"/>
      <c r="AV574" s="236"/>
      <c r="AY574" s="239"/>
      <c r="BA574" s="239"/>
      <c r="BC574" s="236"/>
    </row>
    <row r="575" spans="41:55" x14ac:dyDescent="0.25">
      <c r="AO575" s="235"/>
      <c r="AR575" s="239"/>
      <c r="AT575" s="239"/>
      <c r="AV575" s="236"/>
      <c r="AY575" s="239"/>
      <c r="BA575" s="239"/>
      <c r="BC575" s="236"/>
    </row>
    <row r="576" spans="41:55" x14ac:dyDescent="0.25">
      <c r="AO576" s="235"/>
      <c r="AR576" s="239"/>
      <c r="AT576" s="239"/>
      <c r="AV576" s="236"/>
      <c r="AY576" s="239"/>
      <c r="BA576" s="239"/>
      <c r="BC576" s="236"/>
    </row>
    <row r="577" spans="41:55" x14ac:dyDescent="0.25">
      <c r="AO577" s="235"/>
      <c r="AR577" s="239"/>
      <c r="AT577" s="239"/>
      <c r="AV577" s="236"/>
      <c r="AY577" s="239"/>
      <c r="BA577" s="239"/>
      <c r="BC577" s="236"/>
    </row>
    <row r="578" spans="41:55" x14ac:dyDescent="0.25">
      <c r="AO578" s="235"/>
      <c r="AR578" s="239"/>
      <c r="AT578" s="239"/>
      <c r="AV578" s="236"/>
      <c r="AY578" s="239"/>
      <c r="BA578" s="239"/>
      <c r="BC578" s="236"/>
    </row>
    <row r="579" spans="41:55" x14ac:dyDescent="0.25">
      <c r="AO579" s="235"/>
      <c r="AR579" s="239"/>
      <c r="AT579" s="239"/>
      <c r="AV579" s="236"/>
      <c r="AY579" s="239"/>
      <c r="BA579" s="239"/>
      <c r="BC579" s="236"/>
    </row>
    <row r="580" spans="41:55" x14ac:dyDescent="0.25">
      <c r="AO580" s="235"/>
      <c r="AR580" s="239"/>
      <c r="AT580" s="239"/>
      <c r="AV580" s="236"/>
      <c r="AY580" s="239"/>
      <c r="BA580" s="239"/>
      <c r="BC580" s="236"/>
    </row>
    <row r="581" spans="41:55" x14ac:dyDescent="0.25">
      <c r="AO581" s="235"/>
      <c r="AR581" s="239"/>
      <c r="AT581" s="239"/>
      <c r="AV581" s="236"/>
      <c r="AY581" s="239"/>
      <c r="BA581" s="239"/>
      <c r="BC581" s="236"/>
    </row>
    <row r="582" spans="41:55" x14ac:dyDescent="0.25">
      <c r="AO582" s="235"/>
      <c r="AR582" s="239"/>
      <c r="AT582" s="239"/>
      <c r="AV582" s="236"/>
      <c r="AY582" s="239"/>
      <c r="BA582" s="239"/>
      <c r="BC582" s="236"/>
    </row>
    <row r="583" spans="41:55" x14ac:dyDescent="0.25">
      <c r="AO583" s="235"/>
      <c r="AR583" s="239"/>
      <c r="AT583" s="239"/>
      <c r="AV583" s="236"/>
      <c r="AY583" s="239"/>
      <c r="BA583" s="239"/>
      <c r="BC583" s="236"/>
    </row>
    <row r="584" spans="41:55" x14ac:dyDescent="0.25">
      <c r="AO584" s="235"/>
      <c r="AR584" s="239"/>
      <c r="AT584" s="239"/>
      <c r="AV584" s="236"/>
      <c r="AY584" s="239"/>
      <c r="BA584" s="239"/>
      <c r="BC584" s="236"/>
    </row>
    <row r="585" spans="41:55" x14ac:dyDescent="0.25">
      <c r="AO585" s="235"/>
      <c r="AR585" s="239"/>
      <c r="AT585" s="239"/>
      <c r="AV585" s="236"/>
      <c r="AY585" s="239"/>
      <c r="BA585" s="239"/>
      <c r="BC585" s="236"/>
    </row>
    <row r="586" spans="41:55" x14ac:dyDescent="0.25">
      <c r="AO586" s="235"/>
      <c r="AR586" s="239"/>
      <c r="AT586" s="239"/>
      <c r="AV586" s="236"/>
      <c r="AY586" s="239"/>
      <c r="BA586" s="239"/>
      <c r="BC586" s="236"/>
    </row>
    <row r="587" spans="41:55" x14ac:dyDescent="0.25">
      <c r="AO587" s="235"/>
      <c r="AR587" s="239"/>
      <c r="AT587" s="239"/>
      <c r="AV587" s="236"/>
      <c r="AY587" s="239"/>
      <c r="BA587" s="239"/>
      <c r="BC587" s="236"/>
    </row>
    <row r="588" spans="41:55" x14ac:dyDescent="0.25">
      <c r="AO588" s="235"/>
      <c r="AR588" s="239"/>
      <c r="AT588" s="239"/>
      <c r="AV588" s="236"/>
      <c r="AY588" s="239"/>
      <c r="BA588" s="239"/>
      <c r="BC588" s="236"/>
    </row>
    <row r="589" spans="41:55" x14ac:dyDescent="0.25">
      <c r="AO589" s="235"/>
      <c r="AR589" s="239"/>
      <c r="AT589" s="239"/>
      <c r="AV589" s="236"/>
      <c r="AY589" s="239"/>
      <c r="BA589" s="239"/>
      <c r="BC589" s="236"/>
    </row>
    <row r="590" spans="41:55" x14ac:dyDescent="0.25">
      <c r="AO590" s="235"/>
      <c r="AR590" s="239"/>
      <c r="AT590" s="239"/>
      <c r="AV590" s="236"/>
      <c r="AY590" s="239"/>
      <c r="BA590" s="239"/>
      <c r="BC590" s="236"/>
    </row>
    <row r="591" spans="41:55" x14ac:dyDescent="0.25">
      <c r="AO591" s="235"/>
      <c r="AR591" s="239"/>
      <c r="AT591" s="239"/>
      <c r="AV591" s="236"/>
      <c r="AY591" s="239"/>
      <c r="BA591" s="239"/>
      <c r="BC591" s="236"/>
    </row>
    <row r="592" spans="41:55" x14ac:dyDescent="0.25">
      <c r="AO592" s="235"/>
      <c r="AR592" s="239"/>
      <c r="AT592" s="239"/>
      <c r="AV592" s="236"/>
      <c r="AY592" s="239"/>
      <c r="BA592" s="239"/>
      <c r="BC592" s="236"/>
    </row>
    <row r="593" spans="41:55" x14ac:dyDescent="0.25">
      <c r="AO593" s="235"/>
      <c r="AR593" s="239"/>
      <c r="AT593" s="239"/>
      <c r="AV593" s="236"/>
      <c r="AY593" s="239"/>
      <c r="BA593" s="239"/>
      <c r="BC593" s="236"/>
    </row>
    <row r="594" spans="41:55" x14ac:dyDescent="0.25">
      <c r="AO594" s="235"/>
      <c r="AR594" s="239"/>
      <c r="AT594" s="239"/>
      <c r="AV594" s="236"/>
      <c r="AY594" s="239"/>
      <c r="BA594" s="239"/>
      <c r="BC594" s="236"/>
    </row>
    <row r="595" spans="41:55" x14ac:dyDescent="0.25">
      <c r="AO595" s="235"/>
      <c r="AR595" s="239"/>
      <c r="AT595" s="239"/>
      <c r="AV595" s="236"/>
      <c r="AY595" s="239"/>
      <c r="BA595" s="239"/>
      <c r="BC595" s="236"/>
    </row>
    <row r="596" spans="41:55" x14ac:dyDescent="0.25">
      <c r="AO596" s="235"/>
      <c r="AR596" s="239"/>
      <c r="AT596" s="239"/>
      <c r="AV596" s="236"/>
      <c r="AY596" s="239"/>
      <c r="BA596" s="239"/>
      <c r="BC596" s="236"/>
    </row>
    <row r="597" spans="41:55" x14ac:dyDescent="0.25">
      <c r="AO597" s="235"/>
      <c r="AR597" s="239"/>
      <c r="AT597" s="239"/>
      <c r="AV597" s="236"/>
      <c r="AY597" s="239"/>
      <c r="BA597" s="239"/>
      <c r="BC597" s="236"/>
    </row>
    <row r="598" spans="41:55" x14ac:dyDescent="0.25">
      <c r="AO598" s="235"/>
      <c r="AR598" s="239"/>
      <c r="AT598" s="239"/>
      <c r="AV598" s="236"/>
      <c r="AY598" s="239"/>
      <c r="BA598" s="239"/>
      <c r="BC598" s="236"/>
    </row>
    <row r="599" spans="41:55" x14ac:dyDescent="0.25">
      <c r="AO599" s="235"/>
      <c r="AR599" s="239"/>
      <c r="AT599" s="239"/>
      <c r="AV599" s="236"/>
      <c r="AY599" s="239"/>
      <c r="BA599" s="239"/>
      <c r="BC599" s="236"/>
    </row>
    <row r="600" spans="41:55" x14ac:dyDescent="0.25">
      <c r="AO600" s="235"/>
      <c r="AR600" s="239"/>
      <c r="AT600" s="239"/>
      <c r="AV600" s="236"/>
      <c r="AY600" s="239"/>
      <c r="BA600" s="239"/>
      <c r="BC600" s="236"/>
    </row>
    <row r="601" spans="41:55" x14ac:dyDescent="0.25">
      <c r="AO601" s="235"/>
      <c r="AR601" s="239"/>
      <c r="AT601" s="239"/>
      <c r="AV601" s="236"/>
      <c r="AY601" s="239"/>
      <c r="BA601" s="239"/>
      <c r="BC601" s="236"/>
    </row>
    <row r="602" spans="41:55" x14ac:dyDescent="0.25">
      <c r="AO602" s="235"/>
      <c r="AR602" s="239"/>
      <c r="AT602" s="239"/>
      <c r="AV602" s="236"/>
      <c r="AY602" s="239"/>
      <c r="BA602" s="239"/>
      <c r="BC602" s="236"/>
    </row>
    <row r="603" spans="41:55" x14ac:dyDescent="0.25">
      <c r="AO603" s="235"/>
      <c r="AR603" s="239"/>
      <c r="AT603" s="239"/>
      <c r="AV603" s="236"/>
      <c r="AY603" s="239"/>
      <c r="BA603" s="239"/>
      <c r="BC603" s="236"/>
    </row>
    <row r="604" spans="41:55" x14ac:dyDescent="0.25">
      <c r="AO604" s="235"/>
      <c r="AR604" s="239"/>
      <c r="AT604" s="239"/>
      <c r="AV604" s="236"/>
      <c r="AY604" s="239"/>
      <c r="BA604" s="239"/>
      <c r="BC604" s="236"/>
    </row>
    <row r="605" spans="41:55" x14ac:dyDescent="0.25">
      <c r="AO605" s="235"/>
      <c r="AR605" s="239"/>
      <c r="AT605" s="239"/>
      <c r="AV605" s="236"/>
      <c r="AY605" s="239"/>
      <c r="BA605" s="239"/>
      <c r="BC605" s="236"/>
    </row>
    <row r="606" spans="41:55" x14ac:dyDescent="0.25">
      <c r="AO606" s="235"/>
      <c r="AR606" s="239"/>
      <c r="AT606" s="239"/>
      <c r="AV606" s="236"/>
      <c r="AY606" s="239"/>
      <c r="BA606" s="239"/>
      <c r="BC606" s="236"/>
    </row>
    <row r="607" spans="41:55" x14ac:dyDescent="0.25">
      <c r="AO607" s="235"/>
      <c r="AR607" s="239"/>
      <c r="AT607" s="239"/>
      <c r="AV607" s="236"/>
      <c r="AY607" s="239"/>
      <c r="BA607" s="239"/>
      <c r="BC607" s="236"/>
    </row>
    <row r="608" spans="41:55" x14ac:dyDescent="0.25">
      <c r="AO608" s="235"/>
      <c r="AR608" s="239"/>
      <c r="AT608" s="239"/>
      <c r="AV608" s="236"/>
      <c r="AY608" s="239"/>
      <c r="BA608" s="239"/>
      <c r="BC608" s="236"/>
    </row>
    <row r="609" spans="41:55" x14ac:dyDescent="0.25">
      <c r="AO609" s="235"/>
      <c r="AR609" s="239"/>
      <c r="AT609" s="239"/>
      <c r="AV609" s="236"/>
      <c r="AY609" s="239"/>
      <c r="BA609" s="239"/>
      <c r="BC609" s="236"/>
    </row>
    <row r="610" spans="41:55" x14ac:dyDescent="0.25">
      <c r="AO610" s="235"/>
      <c r="AR610" s="239"/>
      <c r="AT610" s="239"/>
      <c r="AV610" s="236"/>
      <c r="AY610" s="239"/>
      <c r="BA610" s="239"/>
      <c r="BC610" s="236"/>
    </row>
    <row r="611" spans="41:55" x14ac:dyDescent="0.25">
      <c r="AO611" s="235"/>
      <c r="AR611" s="239"/>
      <c r="AT611" s="239"/>
      <c r="AV611" s="236"/>
      <c r="AY611" s="239"/>
      <c r="BA611" s="239"/>
      <c r="BC611" s="236"/>
    </row>
    <row r="612" spans="41:55" x14ac:dyDescent="0.25">
      <c r="AO612" s="235"/>
      <c r="AR612" s="239"/>
      <c r="AT612" s="239"/>
      <c r="AV612" s="236"/>
      <c r="AY612" s="239"/>
      <c r="BA612" s="239"/>
      <c r="BC612" s="236"/>
    </row>
    <row r="613" spans="41:55" x14ac:dyDescent="0.25">
      <c r="AO613" s="235"/>
      <c r="AR613" s="239"/>
      <c r="AT613" s="239"/>
      <c r="AV613" s="236"/>
      <c r="AY613" s="239"/>
      <c r="BA613" s="239"/>
      <c r="BC613" s="236"/>
    </row>
    <row r="614" spans="41:55" x14ac:dyDescent="0.25">
      <c r="AO614" s="235"/>
      <c r="AR614" s="239"/>
      <c r="AT614" s="239"/>
      <c r="AV614" s="236"/>
      <c r="AY614" s="239"/>
      <c r="BA614" s="239"/>
      <c r="BC614" s="236"/>
    </row>
    <row r="615" spans="41:55" x14ac:dyDescent="0.25">
      <c r="AO615" s="235"/>
      <c r="AR615" s="239"/>
      <c r="AT615" s="239"/>
      <c r="AV615" s="236"/>
      <c r="AY615" s="239"/>
      <c r="BA615" s="239"/>
      <c r="BC615" s="236"/>
    </row>
    <row r="616" spans="41:55" x14ac:dyDescent="0.25">
      <c r="AO616" s="235"/>
      <c r="AR616" s="239"/>
      <c r="AT616" s="239"/>
      <c r="AV616" s="236"/>
      <c r="AY616" s="239"/>
      <c r="BA616" s="239"/>
      <c r="BC616" s="236"/>
    </row>
    <row r="617" spans="41:55" x14ac:dyDescent="0.25">
      <c r="AO617" s="235"/>
      <c r="AR617" s="239"/>
      <c r="AT617" s="239"/>
      <c r="AV617" s="236"/>
      <c r="AY617" s="239"/>
      <c r="BA617" s="239"/>
      <c r="BC617" s="236"/>
    </row>
    <row r="618" spans="41:55" x14ac:dyDescent="0.25">
      <c r="AO618" s="235"/>
      <c r="AR618" s="239"/>
      <c r="AT618" s="239"/>
      <c r="AV618" s="236"/>
      <c r="AY618" s="239"/>
      <c r="BA618" s="239"/>
      <c r="BC618" s="236"/>
    </row>
    <row r="619" spans="41:55" x14ac:dyDescent="0.25">
      <c r="AO619" s="235"/>
      <c r="AR619" s="239"/>
      <c r="AT619" s="239"/>
      <c r="AV619" s="236"/>
      <c r="AY619" s="239"/>
      <c r="BA619" s="239"/>
      <c r="BC619" s="236"/>
    </row>
    <row r="620" spans="41:55" x14ac:dyDescent="0.25">
      <c r="AO620" s="235"/>
      <c r="AR620" s="239"/>
      <c r="AT620" s="239"/>
      <c r="AV620" s="236"/>
      <c r="AY620" s="239"/>
      <c r="BA620" s="239"/>
      <c r="BC620" s="236"/>
    </row>
    <row r="621" spans="41:55" x14ac:dyDescent="0.25">
      <c r="AO621" s="235"/>
      <c r="AR621" s="239"/>
      <c r="AT621" s="239"/>
      <c r="AV621" s="236"/>
      <c r="AY621" s="239"/>
      <c r="BA621" s="239"/>
      <c r="BC621" s="236"/>
    </row>
    <row r="622" spans="41:55" x14ac:dyDescent="0.25">
      <c r="AO622" s="235"/>
      <c r="AR622" s="239"/>
      <c r="AT622" s="239"/>
      <c r="AV622" s="236"/>
      <c r="AY622" s="239"/>
      <c r="BA622" s="239"/>
      <c r="BC622" s="236"/>
    </row>
    <row r="623" spans="41:55" x14ac:dyDescent="0.25">
      <c r="AO623" s="235"/>
      <c r="AR623" s="239"/>
      <c r="AT623" s="239"/>
      <c r="AV623" s="236"/>
      <c r="AY623" s="239"/>
      <c r="BA623" s="239"/>
      <c r="BC623" s="236"/>
    </row>
    <row r="624" spans="41:55" x14ac:dyDescent="0.25">
      <c r="AO624" s="235"/>
      <c r="AR624" s="239"/>
      <c r="AT624" s="239"/>
      <c r="AV624" s="236"/>
      <c r="AY624" s="239"/>
      <c r="BA624" s="239"/>
      <c r="BC624" s="236"/>
    </row>
    <row r="625" spans="41:55" x14ac:dyDescent="0.25">
      <c r="AO625" s="235"/>
      <c r="AR625" s="239"/>
      <c r="AT625" s="239"/>
      <c r="AV625" s="236"/>
      <c r="AY625" s="239"/>
      <c r="BA625" s="239"/>
      <c r="BC625" s="236"/>
    </row>
    <row r="626" spans="41:55" x14ac:dyDescent="0.25">
      <c r="AO626" s="235"/>
      <c r="AR626" s="239"/>
      <c r="AT626" s="239"/>
      <c r="AV626" s="236"/>
      <c r="AY626" s="239"/>
      <c r="BA626" s="239"/>
      <c r="BC626" s="236"/>
    </row>
    <row r="627" spans="41:55" x14ac:dyDescent="0.25">
      <c r="AO627" s="235"/>
      <c r="AR627" s="239"/>
      <c r="AT627" s="239"/>
      <c r="AV627" s="236"/>
      <c r="AY627" s="239"/>
      <c r="BA627" s="239"/>
      <c r="BC627" s="236"/>
    </row>
    <row r="628" spans="41:55" x14ac:dyDescent="0.25">
      <c r="AO628" s="235"/>
      <c r="AR628" s="239"/>
      <c r="AT628" s="239"/>
      <c r="AV628" s="236"/>
      <c r="AY628" s="239"/>
      <c r="BA628" s="239"/>
      <c r="BC628" s="236"/>
    </row>
    <row r="629" spans="41:55" x14ac:dyDescent="0.25">
      <c r="AO629" s="235"/>
      <c r="AR629" s="239"/>
      <c r="AT629" s="239"/>
      <c r="AV629" s="236"/>
      <c r="AY629" s="239"/>
      <c r="BA629" s="239"/>
      <c r="BC629" s="236"/>
    </row>
    <row r="630" spans="41:55" x14ac:dyDescent="0.25">
      <c r="AO630" s="235"/>
      <c r="AR630" s="239"/>
      <c r="AT630" s="239"/>
      <c r="AV630" s="236"/>
      <c r="AY630" s="239"/>
      <c r="BA630" s="239"/>
      <c r="BC630" s="236"/>
    </row>
    <row r="631" spans="41:55" x14ac:dyDescent="0.25">
      <c r="AO631" s="235"/>
      <c r="AR631" s="239"/>
      <c r="AT631" s="239"/>
      <c r="AV631" s="236"/>
      <c r="AY631" s="239"/>
      <c r="BA631" s="239"/>
      <c r="BC631" s="236"/>
    </row>
    <row r="632" spans="41:55" x14ac:dyDescent="0.25">
      <c r="AO632" s="235"/>
      <c r="AR632" s="239"/>
      <c r="AT632" s="239"/>
      <c r="AV632" s="236"/>
      <c r="AY632" s="239"/>
      <c r="BA632" s="239"/>
      <c r="BC632" s="236"/>
    </row>
    <row r="633" spans="41:55" x14ac:dyDescent="0.25">
      <c r="AO633" s="235"/>
      <c r="AR633" s="239"/>
      <c r="AT633" s="239"/>
      <c r="AV633" s="236"/>
      <c r="AY633" s="239"/>
      <c r="BA633" s="239"/>
      <c r="BC633" s="236"/>
    </row>
    <row r="634" spans="41:55" x14ac:dyDescent="0.25">
      <c r="AO634" s="235"/>
      <c r="AR634" s="239"/>
      <c r="AT634" s="239"/>
      <c r="AV634" s="236"/>
      <c r="AY634" s="239"/>
      <c r="BA634" s="239"/>
      <c r="BC634" s="236"/>
    </row>
    <row r="635" spans="41:55" x14ac:dyDescent="0.25">
      <c r="AO635" s="235"/>
      <c r="AR635" s="239"/>
      <c r="AT635" s="239"/>
      <c r="AV635" s="236"/>
      <c r="AY635" s="239"/>
      <c r="BA635" s="239"/>
      <c r="BC635" s="236"/>
    </row>
    <row r="636" spans="41:55" x14ac:dyDescent="0.25">
      <c r="AO636" s="235"/>
      <c r="AR636" s="239"/>
      <c r="AT636" s="239"/>
      <c r="AV636" s="236"/>
      <c r="AY636" s="239"/>
      <c r="BA636" s="239"/>
      <c r="BC636" s="236"/>
    </row>
    <row r="637" spans="41:55" x14ac:dyDescent="0.25">
      <c r="AO637" s="235"/>
      <c r="AR637" s="239"/>
      <c r="AT637" s="239"/>
      <c r="AV637" s="236"/>
      <c r="AY637" s="239"/>
      <c r="BA637" s="239"/>
      <c r="BC637" s="236"/>
    </row>
    <row r="638" spans="41:55" x14ac:dyDescent="0.25">
      <c r="AO638" s="235"/>
      <c r="AR638" s="239"/>
      <c r="AT638" s="239"/>
      <c r="AV638" s="236"/>
      <c r="AY638" s="239"/>
      <c r="BA638" s="239"/>
      <c r="BC638" s="236"/>
    </row>
    <row r="639" spans="41:55" x14ac:dyDescent="0.25">
      <c r="AO639" s="235"/>
      <c r="AR639" s="239"/>
      <c r="AT639" s="239"/>
      <c r="AV639" s="236"/>
      <c r="AY639" s="239"/>
      <c r="BA639" s="239"/>
      <c r="BC639" s="236"/>
    </row>
    <row r="640" spans="41:55" x14ac:dyDescent="0.25">
      <c r="AO640" s="235"/>
      <c r="AR640" s="239"/>
      <c r="AT640" s="239"/>
      <c r="AV640" s="236"/>
      <c r="AY640" s="239"/>
      <c r="BA640" s="239"/>
      <c r="BC640" s="236"/>
    </row>
    <row r="641" spans="41:55" x14ac:dyDescent="0.25">
      <c r="AO641" s="235"/>
      <c r="AR641" s="239"/>
      <c r="AT641" s="239"/>
      <c r="AV641" s="236"/>
      <c r="AY641" s="239"/>
      <c r="BA641" s="239"/>
      <c r="BC641" s="236"/>
    </row>
    <row r="642" spans="41:55" x14ac:dyDescent="0.25">
      <c r="AO642" s="235"/>
      <c r="AR642" s="239"/>
      <c r="AT642" s="239"/>
      <c r="AV642" s="236"/>
      <c r="AY642" s="239"/>
      <c r="BA642" s="239"/>
      <c r="BC642" s="236"/>
    </row>
    <row r="643" spans="41:55" x14ac:dyDescent="0.25">
      <c r="AO643" s="235"/>
      <c r="AR643" s="239"/>
      <c r="AT643" s="239"/>
      <c r="AV643" s="236"/>
      <c r="AY643" s="239"/>
      <c r="BA643" s="239"/>
      <c r="BC643" s="236"/>
    </row>
    <row r="644" spans="41:55" x14ac:dyDescent="0.25">
      <c r="AO644" s="235"/>
      <c r="AR644" s="239"/>
      <c r="AT644" s="239"/>
      <c r="AV644" s="236"/>
      <c r="AY644" s="239"/>
      <c r="BA644" s="239"/>
      <c r="BC644" s="236"/>
    </row>
    <row r="645" spans="41:55" x14ac:dyDescent="0.25">
      <c r="AO645" s="235"/>
      <c r="AR645" s="239"/>
      <c r="AT645" s="239"/>
      <c r="AV645" s="236"/>
      <c r="AY645" s="239"/>
      <c r="BA645" s="239"/>
      <c r="BC645" s="236"/>
    </row>
    <row r="646" spans="41:55" x14ac:dyDescent="0.25">
      <c r="AO646" s="235"/>
      <c r="AR646" s="239"/>
      <c r="AT646" s="239"/>
      <c r="AV646" s="236"/>
      <c r="AY646" s="239"/>
      <c r="BA646" s="239"/>
      <c r="BC646" s="236"/>
    </row>
    <row r="647" spans="41:55" x14ac:dyDescent="0.25">
      <c r="AO647" s="235"/>
      <c r="AR647" s="239"/>
      <c r="AT647" s="239"/>
      <c r="AV647" s="236"/>
      <c r="AY647" s="239"/>
      <c r="BA647" s="239"/>
      <c r="BC647" s="236"/>
    </row>
    <row r="648" spans="41:55" x14ac:dyDescent="0.25">
      <c r="AO648" s="235"/>
      <c r="AR648" s="239"/>
      <c r="AT648" s="239"/>
      <c r="AV648" s="236"/>
      <c r="AY648" s="239"/>
      <c r="BA648" s="239"/>
      <c r="BC648" s="236"/>
    </row>
    <row r="649" spans="41:55" x14ac:dyDescent="0.25">
      <c r="AO649" s="235"/>
      <c r="AR649" s="239"/>
      <c r="AT649" s="239"/>
      <c r="AV649" s="236"/>
      <c r="AY649" s="239"/>
      <c r="BA649" s="239"/>
      <c r="BC649" s="236"/>
    </row>
    <row r="650" spans="41:55" x14ac:dyDescent="0.25">
      <c r="AO650" s="235"/>
      <c r="AR650" s="239"/>
      <c r="AT650" s="239"/>
      <c r="AV650" s="236"/>
      <c r="AY650" s="239"/>
      <c r="BA650" s="239"/>
      <c r="BC650" s="236"/>
    </row>
    <row r="651" spans="41:55" x14ac:dyDescent="0.25">
      <c r="AO651" s="235"/>
      <c r="AR651" s="239"/>
      <c r="AT651" s="239"/>
      <c r="AV651" s="236"/>
      <c r="AY651" s="239"/>
      <c r="BA651" s="239"/>
      <c r="BC651" s="236"/>
    </row>
    <row r="652" spans="41:55" x14ac:dyDescent="0.25">
      <c r="AO652" s="235"/>
      <c r="AR652" s="239"/>
      <c r="AT652" s="239"/>
      <c r="AV652" s="236"/>
      <c r="AY652" s="239"/>
      <c r="BA652" s="239"/>
      <c r="BC652" s="236"/>
    </row>
    <row r="653" spans="41:55" x14ac:dyDescent="0.25">
      <c r="AO653" s="235"/>
      <c r="AR653" s="239"/>
      <c r="AT653" s="239"/>
      <c r="AV653" s="236"/>
      <c r="AY653" s="239"/>
      <c r="BA653" s="239"/>
      <c r="BC653" s="236"/>
    </row>
    <row r="654" spans="41:55" x14ac:dyDescent="0.25">
      <c r="AO654" s="235"/>
      <c r="AR654" s="239"/>
      <c r="AT654" s="239"/>
      <c r="AV654" s="236"/>
      <c r="AY654" s="239"/>
      <c r="BA654" s="239"/>
      <c r="BC654" s="236"/>
    </row>
    <row r="655" spans="41:55" x14ac:dyDescent="0.25">
      <c r="AO655" s="235"/>
      <c r="AR655" s="239"/>
      <c r="AT655" s="239"/>
      <c r="AV655" s="236"/>
      <c r="AY655" s="239"/>
      <c r="BA655" s="239"/>
      <c r="BC655" s="236"/>
    </row>
    <row r="656" spans="41:55" x14ac:dyDescent="0.25">
      <c r="AO656" s="235"/>
      <c r="AR656" s="239"/>
      <c r="AT656" s="239"/>
      <c r="AV656" s="236"/>
      <c r="AY656" s="239"/>
      <c r="BA656" s="239"/>
      <c r="BC656" s="236"/>
    </row>
    <row r="657" spans="41:55" x14ac:dyDescent="0.25">
      <c r="AO657" s="235"/>
      <c r="AR657" s="239"/>
      <c r="AT657" s="239"/>
      <c r="AV657" s="236"/>
      <c r="AY657" s="239"/>
      <c r="BA657" s="239"/>
      <c r="BC657" s="236"/>
    </row>
    <row r="658" spans="41:55" x14ac:dyDescent="0.25">
      <c r="AO658" s="235"/>
      <c r="AR658" s="239"/>
      <c r="AT658" s="239"/>
      <c r="AV658" s="236"/>
      <c r="AY658" s="239"/>
      <c r="BA658" s="239"/>
      <c r="BC658" s="236"/>
    </row>
    <row r="659" spans="41:55" x14ac:dyDescent="0.25">
      <c r="AO659" s="235"/>
      <c r="AR659" s="239"/>
      <c r="AT659" s="239"/>
      <c r="AV659" s="236"/>
      <c r="AY659" s="239"/>
      <c r="BA659" s="239"/>
      <c r="BC659" s="236"/>
    </row>
    <row r="660" spans="41:55" x14ac:dyDescent="0.25">
      <c r="AO660" s="235"/>
      <c r="AR660" s="239"/>
      <c r="AT660" s="239"/>
      <c r="AV660" s="236"/>
      <c r="AY660" s="239"/>
      <c r="BA660" s="239"/>
      <c r="BC660" s="236"/>
    </row>
    <row r="661" spans="41:55" x14ac:dyDescent="0.25">
      <c r="AO661" s="235"/>
      <c r="AR661" s="239"/>
      <c r="AT661" s="239"/>
      <c r="AV661" s="236"/>
      <c r="AY661" s="239"/>
      <c r="BA661" s="239"/>
      <c r="BC661" s="236"/>
    </row>
    <row r="662" spans="41:55" x14ac:dyDescent="0.25">
      <c r="AO662" s="235"/>
      <c r="AR662" s="239"/>
      <c r="AT662" s="239"/>
      <c r="AV662" s="236"/>
      <c r="AY662" s="239"/>
      <c r="BA662" s="239"/>
      <c r="BC662" s="236"/>
    </row>
    <row r="663" spans="41:55" x14ac:dyDescent="0.25">
      <c r="AO663" s="235"/>
      <c r="AR663" s="239"/>
      <c r="AT663" s="239"/>
      <c r="AV663" s="236"/>
      <c r="AY663" s="239"/>
      <c r="BA663" s="239"/>
      <c r="BC663" s="236"/>
    </row>
    <row r="664" spans="41:55" x14ac:dyDescent="0.25">
      <c r="AO664" s="235"/>
      <c r="AR664" s="239"/>
      <c r="AT664" s="239"/>
      <c r="AV664" s="236"/>
      <c r="AY664" s="239"/>
      <c r="BA664" s="239"/>
      <c r="BC664" s="236"/>
    </row>
    <row r="665" spans="41:55" x14ac:dyDescent="0.25">
      <c r="AO665" s="235"/>
      <c r="AR665" s="239"/>
      <c r="AT665" s="239"/>
      <c r="AV665" s="236"/>
      <c r="AY665" s="239"/>
      <c r="BA665" s="239"/>
      <c r="BC665" s="236"/>
    </row>
    <row r="666" spans="41:55" x14ac:dyDescent="0.25">
      <c r="AO666" s="235"/>
      <c r="AR666" s="239"/>
      <c r="AT666" s="239"/>
      <c r="AV666" s="236"/>
      <c r="AY666" s="239"/>
      <c r="BA666" s="239"/>
      <c r="BC666" s="236"/>
    </row>
    <row r="667" spans="41:55" x14ac:dyDescent="0.25">
      <c r="AO667" s="235"/>
      <c r="AR667" s="239"/>
      <c r="AT667" s="239"/>
      <c r="AV667" s="236"/>
      <c r="AY667" s="239"/>
      <c r="BA667" s="239"/>
      <c r="BC667" s="236"/>
    </row>
    <row r="668" spans="41:55" x14ac:dyDescent="0.25">
      <c r="AO668" s="235"/>
      <c r="AR668" s="239"/>
      <c r="AT668" s="239"/>
      <c r="AV668" s="236"/>
      <c r="AY668" s="239"/>
      <c r="BA668" s="239"/>
      <c r="BC668" s="236"/>
    </row>
    <row r="669" spans="41:55" x14ac:dyDescent="0.25">
      <c r="AO669" s="235"/>
      <c r="AR669" s="239"/>
      <c r="AT669" s="239"/>
      <c r="AV669" s="236"/>
      <c r="AY669" s="239"/>
      <c r="BA669" s="239"/>
      <c r="BC669" s="236"/>
    </row>
    <row r="670" spans="41:55" x14ac:dyDescent="0.25">
      <c r="AO670" s="235"/>
      <c r="AR670" s="239"/>
      <c r="AT670" s="239"/>
      <c r="AV670" s="236"/>
      <c r="AY670" s="239"/>
      <c r="BA670" s="239"/>
      <c r="BC670" s="236"/>
    </row>
    <row r="671" spans="41:55" x14ac:dyDescent="0.25">
      <c r="AO671" s="235"/>
      <c r="AR671" s="239"/>
      <c r="AT671" s="239"/>
      <c r="AV671" s="236"/>
      <c r="AY671" s="239"/>
      <c r="BA671" s="239"/>
      <c r="BC671" s="236"/>
    </row>
    <row r="672" spans="41:55" x14ac:dyDescent="0.25">
      <c r="AO672" s="235"/>
      <c r="AR672" s="239"/>
      <c r="AT672" s="239"/>
      <c r="AV672" s="236"/>
      <c r="AY672" s="239"/>
      <c r="BA672" s="239"/>
      <c r="BC672" s="236"/>
    </row>
    <row r="673" spans="41:55" x14ac:dyDescent="0.25">
      <c r="AO673" s="235"/>
      <c r="AR673" s="239"/>
      <c r="AT673" s="239"/>
      <c r="AV673" s="236"/>
      <c r="AY673" s="239"/>
      <c r="BA673" s="239"/>
      <c r="BC673" s="236"/>
    </row>
    <row r="674" spans="41:55" x14ac:dyDescent="0.25">
      <c r="AO674" s="235"/>
      <c r="AR674" s="239"/>
      <c r="AT674" s="239"/>
      <c r="AV674" s="236"/>
      <c r="AY674" s="239"/>
      <c r="BA674" s="239"/>
      <c r="BC674" s="236"/>
    </row>
    <row r="675" spans="41:55" x14ac:dyDescent="0.25">
      <c r="AO675" s="235"/>
      <c r="AR675" s="239"/>
      <c r="AT675" s="239"/>
      <c r="AV675" s="236"/>
      <c r="AY675" s="239"/>
      <c r="BA675" s="239"/>
      <c r="BC675" s="236"/>
    </row>
    <row r="676" spans="41:55" x14ac:dyDescent="0.25">
      <c r="AO676" s="235"/>
      <c r="AR676" s="239"/>
      <c r="AT676" s="239"/>
      <c r="AV676" s="236"/>
      <c r="AY676" s="239"/>
      <c r="BA676" s="239"/>
      <c r="BC676" s="236"/>
    </row>
    <row r="677" spans="41:55" x14ac:dyDescent="0.25">
      <c r="AO677" s="235"/>
      <c r="AR677" s="239"/>
      <c r="AT677" s="239"/>
      <c r="AV677" s="236"/>
      <c r="AY677" s="239"/>
      <c r="BA677" s="239"/>
      <c r="BC677" s="236"/>
    </row>
    <row r="678" spans="41:55" x14ac:dyDescent="0.25">
      <c r="AO678" s="235"/>
      <c r="AR678" s="239"/>
      <c r="AT678" s="239"/>
      <c r="AV678" s="236"/>
      <c r="AY678" s="239"/>
      <c r="BA678" s="239"/>
      <c r="BC678" s="236"/>
    </row>
    <row r="679" spans="41:55" x14ac:dyDescent="0.25">
      <c r="AO679" s="235"/>
      <c r="AR679" s="239"/>
      <c r="AT679" s="239"/>
      <c r="AV679" s="236"/>
      <c r="AY679" s="239"/>
      <c r="BA679" s="239"/>
      <c r="BC679" s="236"/>
    </row>
    <row r="680" spans="41:55" x14ac:dyDescent="0.25">
      <c r="AO680" s="235"/>
      <c r="AR680" s="239"/>
      <c r="AT680" s="239"/>
      <c r="AV680" s="236"/>
      <c r="AY680" s="239"/>
      <c r="BA680" s="239"/>
      <c r="BC680" s="236"/>
    </row>
    <row r="681" spans="41:55" x14ac:dyDescent="0.25">
      <c r="AO681" s="235"/>
      <c r="AR681" s="239"/>
      <c r="AT681" s="239"/>
      <c r="AV681" s="236"/>
      <c r="AY681" s="239"/>
      <c r="BA681" s="239"/>
      <c r="BC681" s="236"/>
    </row>
    <row r="682" spans="41:55" x14ac:dyDescent="0.25">
      <c r="AO682" s="235"/>
      <c r="AR682" s="239"/>
      <c r="AT682" s="239"/>
      <c r="AV682" s="236"/>
      <c r="AY682" s="239"/>
      <c r="BA682" s="239"/>
      <c r="BC682" s="236"/>
    </row>
    <row r="683" spans="41:55" x14ac:dyDescent="0.25">
      <c r="AO683" s="235"/>
      <c r="AR683" s="239"/>
      <c r="AT683" s="239"/>
      <c r="AV683" s="236"/>
      <c r="AY683" s="239"/>
      <c r="BA683" s="239"/>
      <c r="BC683" s="236"/>
    </row>
    <row r="684" spans="41:55" x14ac:dyDescent="0.25">
      <c r="AO684" s="235"/>
      <c r="AR684" s="239"/>
      <c r="AT684" s="239"/>
      <c r="AV684" s="236"/>
      <c r="AY684" s="239"/>
      <c r="BA684" s="239"/>
      <c r="BC684" s="236"/>
    </row>
    <row r="685" spans="41:55" x14ac:dyDescent="0.25">
      <c r="AO685" s="235"/>
      <c r="AR685" s="239"/>
      <c r="AT685" s="239"/>
      <c r="AV685" s="236"/>
      <c r="AY685" s="239"/>
      <c r="BA685" s="239"/>
      <c r="BC685" s="236"/>
    </row>
    <row r="686" spans="41:55" x14ac:dyDescent="0.25">
      <c r="AO686" s="235"/>
      <c r="AR686" s="239"/>
      <c r="AT686" s="239"/>
      <c r="AV686" s="236"/>
      <c r="AY686" s="239"/>
      <c r="BA686" s="239"/>
      <c r="BC686" s="236"/>
    </row>
    <row r="687" spans="41:55" x14ac:dyDescent="0.25">
      <c r="AO687" s="235"/>
      <c r="AR687" s="239"/>
      <c r="AT687" s="239"/>
      <c r="AV687" s="236"/>
      <c r="AY687" s="239"/>
      <c r="BA687" s="239"/>
      <c r="BC687" s="236"/>
    </row>
    <row r="688" spans="41:55" x14ac:dyDescent="0.25">
      <c r="AO688" s="235"/>
      <c r="AR688" s="239"/>
      <c r="AT688" s="239"/>
      <c r="AV688" s="236"/>
      <c r="AY688" s="239"/>
      <c r="BA688" s="239"/>
      <c r="BC688" s="236"/>
    </row>
    <row r="689" spans="41:55" x14ac:dyDescent="0.25">
      <c r="AO689" s="235"/>
      <c r="AR689" s="239"/>
      <c r="AT689" s="239"/>
      <c r="AV689" s="236"/>
      <c r="AY689" s="239"/>
      <c r="BA689" s="239"/>
      <c r="BC689" s="236"/>
    </row>
    <row r="690" spans="41:55" x14ac:dyDescent="0.25">
      <c r="AO690" s="235"/>
      <c r="AR690" s="239"/>
      <c r="AT690" s="239"/>
      <c r="AV690" s="236"/>
      <c r="AY690" s="239"/>
      <c r="BA690" s="239"/>
      <c r="BC690" s="236"/>
    </row>
    <row r="691" spans="41:55" x14ac:dyDescent="0.25">
      <c r="AO691" s="235"/>
      <c r="AR691" s="239"/>
      <c r="AT691" s="239"/>
      <c r="AV691" s="236"/>
      <c r="AY691" s="239"/>
      <c r="BA691" s="239"/>
      <c r="BC691" s="236"/>
    </row>
    <row r="692" spans="41:55" x14ac:dyDescent="0.25">
      <c r="AO692" s="235"/>
      <c r="AR692" s="239"/>
      <c r="AT692" s="239"/>
      <c r="AV692" s="236"/>
      <c r="AY692" s="239"/>
      <c r="BA692" s="239"/>
      <c r="BC692" s="236"/>
    </row>
    <row r="693" spans="41:55" x14ac:dyDescent="0.25">
      <c r="AO693" s="235"/>
      <c r="AR693" s="239"/>
      <c r="AT693" s="239"/>
      <c r="AV693" s="236"/>
      <c r="AY693" s="239"/>
      <c r="BA693" s="239"/>
      <c r="BC693" s="236"/>
    </row>
    <row r="694" spans="41:55" x14ac:dyDescent="0.25">
      <c r="AO694" s="235"/>
      <c r="AR694" s="239"/>
      <c r="AT694" s="239"/>
      <c r="AV694" s="236"/>
      <c r="AY694" s="239"/>
      <c r="BA694" s="239"/>
      <c r="BC694" s="236"/>
    </row>
    <row r="695" spans="41:55" x14ac:dyDescent="0.25">
      <c r="AO695" s="235"/>
      <c r="AR695" s="239"/>
      <c r="AT695" s="239"/>
      <c r="AV695" s="236"/>
      <c r="AY695" s="239"/>
      <c r="BA695" s="239"/>
      <c r="BC695" s="236"/>
    </row>
    <row r="696" spans="41:55" x14ac:dyDescent="0.25">
      <c r="AO696" s="235"/>
      <c r="AR696" s="239"/>
      <c r="AT696" s="239"/>
      <c r="AV696" s="236"/>
      <c r="AY696" s="239"/>
      <c r="BA696" s="239"/>
      <c r="BC696" s="236"/>
    </row>
    <row r="697" spans="41:55" x14ac:dyDescent="0.25">
      <c r="AO697" s="235"/>
      <c r="AR697" s="239"/>
      <c r="AT697" s="239"/>
      <c r="AV697" s="236"/>
      <c r="AY697" s="239"/>
      <c r="BA697" s="239"/>
      <c r="BC697" s="236"/>
    </row>
    <row r="698" spans="41:55" x14ac:dyDescent="0.25">
      <c r="AO698" s="235"/>
      <c r="AR698" s="239"/>
      <c r="AT698" s="239"/>
      <c r="AV698" s="236"/>
      <c r="AY698" s="239"/>
      <c r="BA698" s="239"/>
      <c r="BC698" s="236"/>
    </row>
    <row r="699" spans="41:55" x14ac:dyDescent="0.25">
      <c r="AO699" s="235"/>
      <c r="AR699" s="239"/>
      <c r="AT699" s="239"/>
      <c r="AV699" s="236"/>
      <c r="AY699" s="239"/>
      <c r="BA699" s="239"/>
      <c r="BC699" s="236"/>
    </row>
    <row r="700" spans="41:55" x14ac:dyDescent="0.25">
      <c r="AO700" s="235"/>
      <c r="AR700" s="239"/>
      <c r="AT700" s="239"/>
      <c r="AV700" s="236"/>
      <c r="AY700" s="239"/>
      <c r="BA700" s="239"/>
      <c r="BC700" s="236"/>
    </row>
    <row r="701" spans="41:55" x14ac:dyDescent="0.25">
      <c r="AO701" s="235"/>
      <c r="AR701" s="239"/>
      <c r="AT701" s="239"/>
      <c r="AV701" s="236"/>
      <c r="AY701" s="239"/>
      <c r="BA701" s="239"/>
      <c r="BC701" s="236"/>
    </row>
    <row r="702" spans="41:55" x14ac:dyDescent="0.25">
      <c r="AO702" s="235"/>
      <c r="AR702" s="239"/>
      <c r="AT702" s="239"/>
      <c r="AV702" s="236"/>
      <c r="AY702" s="239"/>
      <c r="BA702" s="239"/>
      <c r="BC702" s="236"/>
    </row>
    <row r="703" spans="41:55" x14ac:dyDescent="0.25">
      <c r="AO703" s="235"/>
      <c r="AR703" s="239"/>
      <c r="AT703" s="239"/>
      <c r="AV703" s="236"/>
      <c r="AY703" s="239"/>
      <c r="BA703" s="239"/>
      <c r="BC703" s="236"/>
    </row>
    <row r="704" spans="41:55" x14ac:dyDescent="0.25">
      <c r="AO704" s="235"/>
      <c r="AR704" s="239"/>
      <c r="AT704" s="239"/>
      <c r="AV704" s="236"/>
      <c r="AY704" s="239"/>
      <c r="BA704" s="239"/>
      <c r="BC704" s="236"/>
    </row>
    <row r="705" spans="41:55" x14ac:dyDescent="0.25">
      <c r="AO705" s="235"/>
      <c r="AR705" s="239"/>
      <c r="AT705" s="239"/>
      <c r="AV705" s="236"/>
      <c r="AY705" s="239"/>
      <c r="BA705" s="239"/>
      <c r="BC705" s="236"/>
    </row>
    <row r="706" spans="41:55" x14ac:dyDescent="0.25">
      <c r="AO706" s="235"/>
      <c r="AR706" s="239"/>
      <c r="AT706" s="239"/>
      <c r="AV706" s="236"/>
      <c r="AY706" s="239"/>
      <c r="BA706" s="239"/>
      <c r="BC706" s="236"/>
    </row>
    <row r="707" spans="41:55" x14ac:dyDescent="0.25">
      <c r="AO707" s="235"/>
      <c r="AR707" s="239"/>
      <c r="AT707" s="239"/>
      <c r="AV707" s="236"/>
      <c r="AY707" s="239"/>
      <c r="BA707" s="239"/>
      <c r="BC707" s="236"/>
    </row>
    <row r="708" spans="41:55" x14ac:dyDescent="0.25">
      <c r="AO708" s="235"/>
      <c r="AR708" s="239"/>
      <c r="AT708" s="239"/>
      <c r="AV708" s="236"/>
      <c r="AY708" s="239"/>
      <c r="BA708" s="239"/>
      <c r="BC708" s="236"/>
    </row>
    <row r="709" spans="41:55" x14ac:dyDescent="0.25">
      <c r="AO709" s="235"/>
      <c r="AR709" s="239"/>
      <c r="AT709" s="239"/>
      <c r="AV709" s="236"/>
      <c r="AY709" s="239"/>
      <c r="BA709" s="239"/>
      <c r="BC709" s="236"/>
    </row>
    <row r="710" spans="41:55" x14ac:dyDescent="0.25">
      <c r="AO710" s="235"/>
      <c r="AR710" s="239"/>
      <c r="AT710" s="239"/>
      <c r="AV710" s="236"/>
      <c r="AY710" s="239"/>
      <c r="BA710" s="239"/>
      <c r="BC710" s="236"/>
    </row>
    <row r="711" spans="41:55" x14ac:dyDescent="0.25">
      <c r="AO711" s="235"/>
      <c r="AR711" s="239"/>
      <c r="AT711" s="239"/>
      <c r="AV711" s="236"/>
      <c r="AY711" s="239"/>
      <c r="BA711" s="239"/>
      <c r="BC711" s="236"/>
    </row>
    <row r="712" spans="41:55" x14ac:dyDescent="0.25">
      <c r="AO712" s="235"/>
      <c r="AR712" s="239"/>
      <c r="AT712" s="239"/>
      <c r="AV712" s="236"/>
      <c r="AY712" s="239"/>
      <c r="BA712" s="239"/>
      <c r="BC712" s="236"/>
    </row>
    <row r="713" spans="41:55" x14ac:dyDescent="0.25">
      <c r="AO713" s="235"/>
      <c r="AR713" s="239"/>
      <c r="AT713" s="239"/>
      <c r="AV713" s="236"/>
      <c r="AY713" s="239"/>
      <c r="BA713" s="239"/>
      <c r="BC713" s="236"/>
    </row>
    <row r="714" spans="41:55" x14ac:dyDescent="0.25">
      <c r="AO714" s="235"/>
      <c r="AR714" s="239"/>
      <c r="AT714" s="239"/>
      <c r="AV714" s="236"/>
      <c r="AY714" s="239"/>
      <c r="BA714" s="239"/>
      <c r="BC714" s="236"/>
    </row>
    <row r="715" spans="41:55" x14ac:dyDescent="0.25">
      <c r="AO715" s="235"/>
      <c r="AR715" s="239"/>
      <c r="AT715" s="239"/>
      <c r="AV715" s="236"/>
      <c r="AY715" s="239"/>
      <c r="BA715" s="239"/>
      <c r="BC715" s="236"/>
    </row>
    <row r="716" spans="41:55" x14ac:dyDescent="0.25">
      <c r="AO716" s="235"/>
      <c r="AR716" s="239"/>
      <c r="AT716" s="239"/>
      <c r="AV716" s="236"/>
      <c r="AY716" s="239"/>
      <c r="BA716" s="239"/>
      <c r="BC716" s="236"/>
    </row>
    <row r="717" spans="41:55" x14ac:dyDescent="0.25">
      <c r="AO717" s="235"/>
      <c r="AR717" s="239"/>
      <c r="AT717" s="239"/>
      <c r="AV717" s="236"/>
      <c r="AY717" s="239"/>
      <c r="BA717" s="239"/>
      <c r="BC717" s="236"/>
    </row>
    <row r="718" spans="41:55" x14ac:dyDescent="0.25">
      <c r="AO718" s="235"/>
      <c r="AR718" s="239"/>
      <c r="AT718" s="239"/>
      <c r="AV718" s="236"/>
      <c r="AY718" s="239"/>
      <c r="BA718" s="239"/>
      <c r="BC718" s="236"/>
    </row>
    <row r="719" spans="41:55" x14ac:dyDescent="0.25">
      <c r="AO719" s="235"/>
      <c r="AR719" s="239"/>
      <c r="AT719" s="239"/>
      <c r="AV719" s="236"/>
      <c r="AY719" s="239"/>
      <c r="BA719" s="239"/>
      <c r="BC719" s="236"/>
    </row>
    <row r="720" spans="41:55" x14ac:dyDescent="0.25">
      <c r="AO720" s="235"/>
      <c r="AR720" s="239"/>
      <c r="AT720" s="239"/>
      <c r="AV720" s="236"/>
      <c r="AY720" s="239"/>
      <c r="BA720" s="239"/>
      <c r="BC720" s="236"/>
    </row>
    <row r="721" spans="41:55" x14ac:dyDescent="0.25">
      <c r="AO721" s="235"/>
      <c r="AR721" s="239"/>
      <c r="AT721" s="239"/>
      <c r="AV721" s="236"/>
      <c r="AY721" s="239"/>
      <c r="BA721" s="239"/>
      <c r="BC721" s="236"/>
    </row>
    <row r="722" spans="41:55" x14ac:dyDescent="0.25">
      <c r="AO722" s="235"/>
      <c r="AR722" s="239"/>
      <c r="AT722" s="239"/>
      <c r="AV722" s="236"/>
      <c r="AY722" s="239"/>
      <c r="BA722" s="239"/>
      <c r="BC722" s="236"/>
    </row>
    <row r="723" spans="41:55" x14ac:dyDescent="0.25">
      <c r="AO723" s="235"/>
      <c r="AR723" s="239"/>
      <c r="AT723" s="239"/>
      <c r="AV723" s="236"/>
      <c r="AY723" s="239"/>
      <c r="BA723" s="239"/>
      <c r="BC723" s="236"/>
    </row>
    <row r="724" spans="41:55" x14ac:dyDescent="0.25">
      <c r="AO724" s="235"/>
      <c r="AR724" s="239"/>
      <c r="AT724" s="239"/>
      <c r="AV724" s="236"/>
      <c r="AY724" s="239"/>
      <c r="BA724" s="239"/>
      <c r="BC724" s="236"/>
    </row>
    <row r="725" spans="41:55" x14ac:dyDescent="0.25">
      <c r="AO725" s="235"/>
      <c r="AR725" s="239"/>
      <c r="AT725" s="239"/>
      <c r="AV725" s="236"/>
      <c r="AY725" s="239"/>
      <c r="BA725" s="239"/>
      <c r="BC725" s="236"/>
    </row>
    <row r="726" spans="41:55" x14ac:dyDescent="0.25">
      <c r="AO726" s="235"/>
      <c r="AR726" s="239"/>
      <c r="AT726" s="239"/>
      <c r="AV726" s="236"/>
      <c r="AY726" s="239"/>
      <c r="BA726" s="239"/>
      <c r="BC726" s="236"/>
    </row>
    <row r="727" spans="41:55" x14ac:dyDescent="0.25">
      <c r="AO727" s="235"/>
      <c r="AR727" s="239"/>
      <c r="AT727" s="239"/>
      <c r="AV727" s="236"/>
      <c r="AY727" s="239"/>
      <c r="BA727" s="239"/>
      <c r="BC727" s="236"/>
    </row>
    <row r="728" spans="41:55" x14ac:dyDescent="0.25">
      <c r="AO728" s="235"/>
      <c r="AR728" s="239"/>
      <c r="AT728" s="239"/>
      <c r="AV728" s="236"/>
      <c r="AY728" s="239"/>
      <c r="BA728" s="239"/>
      <c r="BC728" s="236"/>
    </row>
    <row r="729" spans="41:55" x14ac:dyDescent="0.25">
      <c r="AO729" s="235"/>
      <c r="AR729" s="239"/>
      <c r="AT729" s="239"/>
      <c r="AV729" s="236"/>
      <c r="AY729" s="239"/>
      <c r="BA729" s="239"/>
      <c r="BC729" s="236"/>
    </row>
    <row r="730" spans="41:55" x14ac:dyDescent="0.25">
      <c r="AO730" s="235"/>
      <c r="AR730" s="239"/>
      <c r="AT730" s="239"/>
      <c r="AV730" s="236"/>
      <c r="AY730" s="239"/>
      <c r="BA730" s="239"/>
      <c r="BC730" s="236"/>
    </row>
    <row r="731" spans="41:55" x14ac:dyDescent="0.25">
      <c r="AO731" s="235"/>
      <c r="AR731" s="239"/>
      <c r="AT731" s="239"/>
      <c r="AV731" s="236"/>
      <c r="AY731" s="239"/>
      <c r="BA731" s="239"/>
      <c r="BC731" s="236"/>
    </row>
    <row r="732" spans="41:55" x14ac:dyDescent="0.25">
      <c r="AO732" s="235"/>
      <c r="AR732" s="239"/>
      <c r="AT732" s="239"/>
      <c r="AV732" s="236"/>
      <c r="AY732" s="239"/>
      <c r="BA732" s="239"/>
      <c r="BC732" s="236"/>
    </row>
    <row r="733" spans="41:55" x14ac:dyDescent="0.25">
      <c r="AO733" s="235"/>
      <c r="AR733" s="239"/>
      <c r="AT733" s="239"/>
      <c r="AV733" s="236"/>
      <c r="AY733" s="239"/>
      <c r="BA733" s="239"/>
      <c r="BC733" s="236"/>
    </row>
    <row r="734" spans="41:55" x14ac:dyDescent="0.25">
      <c r="AO734" s="235"/>
      <c r="AR734" s="239"/>
      <c r="AT734" s="239"/>
      <c r="AV734" s="236"/>
      <c r="AY734" s="239"/>
      <c r="BA734" s="239"/>
      <c r="BC734" s="236"/>
    </row>
    <row r="735" spans="41:55" x14ac:dyDescent="0.25">
      <c r="AO735" s="235"/>
      <c r="AR735" s="239"/>
      <c r="AT735" s="239"/>
      <c r="AV735" s="236"/>
      <c r="AY735" s="239"/>
      <c r="BA735" s="239"/>
      <c r="BC735" s="236"/>
    </row>
    <row r="736" spans="41:55" x14ac:dyDescent="0.25">
      <c r="AO736" s="235"/>
      <c r="AR736" s="239"/>
      <c r="AT736" s="239"/>
      <c r="AV736" s="236"/>
      <c r="AY736" s="239"/>
      <c r="BA736" s="239"/>
      <c r="BC736" s="236"/>
    </row>
    <row r="737" spans="41:55" x14ac:dyDescent="0.25">
      <c r="AO737" s="235"/>
      <c r="AR737" s="239"/>
      <c r="AT737" s="239"/>
      <c r="AV737" s="236"/>
      <c r="AY737" s="239"/>
      <c r="BA737" s="239"/>
      <c r="BC737" s="236"/>
    </row>
    <row r="738" spans="41:55" x14ac:dyDescent="0.25">
      <c r="AO738" s="235"/>
      <c r="AR738" s="239"/>
      <c r="AT738" s="239"/>
      <c r="AV738" s="236"/>
      <c r="AY738" s="239"/>
      <c r="BA738" s="239"/>
      <c r="BC738" s="236"/>
    </row>
    <row r="739" spans="41:55" x14ac:dyDescent="0.25">
      <c r="AO739" s="235"/>
      <c r="AR739" s="239"/>
      <c r="AT739" s="239"/>
      <c r="AV739" s="236"/>
      <c r="AY739" s="239"/>
      <c r="BA739" s="239"/>
      <c r="BC739" s="236"/>
    </row>
    <row r="740" spans="41:55" x14ac:dyDescent="0.25">
      <c r="AO740" s="235"/>
      <c r="AR740" s="239"/>
      <c r="AT740" s="239"/>
      <c r="AV740" s="236"/>
      <c r="AY740" s="239"/>
      <c r="BA740" s="239"/>
      <c r="BC740" s="236"/>
    </row>
    <row r="741" spans="41:55" x14ac:dyDescent="0.25">
      <c r="AO741" s="235"/>
      <c r="AR741" s="239"/>
      <c r="AT741" s="239"/>
      <c r="AV741" s="236"/>
      <c r="AY741" s="239"/>
      <c r="BA741" s="239"/>
      <c r="BC741" s="236"/>
    </row>
    <row r="742" spans="41:55" x14ac:dyDescent="0.25">
      <c r="AO742" s="235"/>
      <c r="AR742" s="239"/>
      <c r="AT742" s="239"/>
      <c r="AV742" s="236"/>
      <c r="AY742" s="239"/>
      <c r="BA742" s="239"/>
      <c r="BC742" s="236"/>
    </row>
    <row r="743" spans="41:55" x14ac:dyDescent="0.25">
      <c r="AO743" s="235"/>
      <c r="AR743" s="239"/>
      <c r="AT743" s="239"/>
      <c r="AV743" s="236"/>
      <c r="AY743" s="239"/>
      <c r="BA743" s="239"/>
      <c r="BC743" s="236"/>
    </row>
    <row r="744" spans="41:55" x14ac:dyDescent="0.25">
      <c r="AO744" s="235"/>
      <c r="AR744" s="239"/>
      <c r="AT744" s="239"/>
      <c r="AV744" s="236"/>
      <c r="AY744" s="239"/>
      <c r="BA744" s="239"/>
      <c r="BC744" s="236"/>
    </row>
    <row r="745" spans="41:55" x14ac:dyDescent="0.25">
      <c r="AO745" s="235"/>
      <c r="AR745" s="239"/>
      <c r="AT745" s="239"/>
      <c r="AV745" s="236"/>
      <c r="AY745" s="239"/>
      <c r="BA745" s="239"/>
      <c r="BC745" s="236"/>
    </row>
    <row r="746" spans="41:55" x14ac:dyDescent="0.25">
      <c r="AO746" s="235"/>
      <c r="AR746" s="239"/>
      <c r="AT746" s="239"/>
      <c r="AV746" s="236"/>
      <c r="AY746" s="239"/>
      <c r="BA746" s="239"/>
      <c r="BC746" s="236"/>
    </row>
    <row r="747" spans="41:55" x14ac:dyDescent="0.25">
      <c r="AO747" s="235"/>
      <c r="AR747" s="239"/>
      <c r="AT747" s="239"/>
      <c r="AV747" s="236"/>
      <c r="AY747" s="239"/>
      <c r="BA747" s="239"/>
      <c r="BC747" s="236"/>
    </row>
    <row r="748" spans="41:55" x14ac:dyDescent="0.25">
      <c r="AO748" s="235"/>
      <c r="AR748" s="239"/>
      <c r="AT748" s="239"/>
      <c r="AV748" s="236"/>
      <c r="AY748" s="239"/>
      <c r="BA748" s="239"/>
      <c r="BC748" s="236"/>
    </row>
    <row r="749" spans="41:55" x14ac:dyDescent="0.25">
      <c r="AO749" s="235"/>
      <c r="AR749" s="239"/>
      <c r="AT749" s="239"/>
      <c r="AV749" s="236"/>
      <c r="AY749" s="239"/>
      <c r="BA749" s="239"/>
      <c r="BC749" s="236"/>
    </row>
    <row r="750" spans="41:55" x14ac:dyDescent="0.25">
      <c r="AO750" s="235"/>
      <c r="AR750" s="239"/>
      <c r="AT750" s="239"/>
      <c r="AV750" s="236"/>
      <c r="AY750" s="239"/>
      <c r="BA750" s="239"/>
      <c r="BC750" s="236"/>
    </row>
    <row r="751" spans="41:55" x14ac:dyDescent="0.25">
      <c r="AO751" s="235"/>
      <c r="AR751" s="239"/>
      <c r="AT751" s="239"/>
      <c r="AV751" s="236"/>
      <c r="AY751" s="239"/>
      <c r="BA751" s="239"/>
      <c r="BC751" s="236"/>
    </row>
    <row r="752" spans="41:55" x14ac:dyDescent="0.25">
      <c r="AO752" s="235"/>
      <c r="AR752" s="239"/>
      <c r="AT752" s="239"/>
      <c r="AV752" s="236"/>
      <c r="AY752" s="239"/>
      <c r="BA752" s="239"/>
      <c r="BC752" s="236"/>
    </row>
    <row r="753" spans="41:55" x14ac:dyDescent="0.25">
      <c r="AO753" s="235"/>
      <c r="AR753" s="239"/>
      <c r="AT753" s="239"/>
      <c r="AV753" s="236"/>
      <c r="AY753" s="239"/>
      <c r="BA753" s="239"/>
      <c r="BC753" s="236"/>
    </row>
    <row r="754" spans="41:55" x14ac:dyDescent="0.25">
      <c r="AO754" s="235"/>
      <c r="AR754" s="239"/>
      <c r="AT754" s="239"/>
      <c r="AV754" s="236"/>
      <c r="AY754" s="239"/>
      <c r="BA754" s="239"/>
      <c r="BC754" s="236"/>
    </row>
    <row r="755" spans="41:55" x14ac:dyDescent="0.25">
      <c r="AO755" s="235"/>
      <c r="AR755" s="239"/>
      <c r="AT755" s="239"/>
      <c r="AV755" s="236"/>
      <c r="AY755" s="239"/>
      <c r="BA755" s="239"/>
      <c r="BC755" s="236"/>
    </row>
    <row r="756" spans="41:55" x14ac:dyDescent="0.25">
      <c r="AO756" s="235"/>
      <c r="AR756" s="239"/>
      <c r="AT756" s="239"/>
      <c r="AV756" s="236"/>
      <c r="AY756" s="239"/>
      <c r="BA756" s="239"/>
      <c r="BC756" s="236"/>
    </row>
    <row r="757" spans="41:55" x14ac:dyDescent="0.25">
      <c r="AO757" s="235"/>
      <c r="AR757" s="239"/>
      <c r="AT757" s="239"/>
      <c r="AV757" s="236"/>
      <c r="AY757" s="239"/>
      <c r="BA757" s="239"/>
      <c r="BC757" s="236"/>
    </row>
    <row r="758" spans="41:55" x14ac:dyDescent="0.25">
      <c r="AO758" s="235"/>
      <c r="AR758" s="239"/>
      <c r="AT758" s="239"/>
      <c r="AV758" s="236"/>
      <c r="AY758" s="239"/>
      <c r="BA758" s="239"/>
      <c r="BC758" s="236"/>
    </row>
    <row r="759" spans="41:55" x14ac:dyDescent="0.25">
      <c r="AO759" s="235"/>
      <c r="AR759" s="239"/>
      <c r="AT759" s="239"/>
      <c r="AV759" s="236"/>
      <c r="AY759" s="239"/>
      <c r="BA759" s="239"/>
      <c r="BC759" s="236"/>
    </row>
    <row r="760" spans="41:55" x14ac:dyDescent="0.25">
      <c r="AO760" s="235"/>
      <c r="AR760" s="239"/>
      <c r="AT760" s="239"/>
      <c r="AV760" s="236"/>
      <c r="AY760" s="239"/>
      <c r="BA760" s="239"/>
      <c r="BC760" s="236"/>
    </row>
    <row r="761" spans="41:55" x14ac:dyDescent="0.25">
      <c r="AO761" s="235"/>
      <c r="AR761" s="239"/>
      <c r="AT761" s="239"/>
      <c r="AV761" s="236"/>
      <c r="AY761" s="239"/>
      <c r="BA761" s="239"/>
      <c r="BC761" s="236"/>
    </row>
    <row r="762" spans="41:55" x14ac:dyDescent="0.25">
      <c r="AO762" s="235"/>
      <c r="AR762" s="239"/>
      <c r="AT762" s="239"/>
      <c r="AV762" s="236"/>
      <c r="AY762" s="239"/>
      <c r="BA762" s="239"/>
      <c r="BC762" s="236"/>
    </row>
    <row r="763" spans="41:55" x14ac:dyDescent="0.25">
      <c r="AO763" s="235"/>
      <c r="AR763" s="239"/>
      <c r="AT763" s="239"/>
      <c r="AV763" s="236"/>
      <c r="AY763" s="239"/>
      <c r="BA763" s="239"/>
      <c r="BC763" s="236"/>
    </row>
    <row r="764" spans="41:55" x14ac:dyDescent="0.25">
      <c r="AO764" s="235"/>
      <c r="AR764" s="239"/>
      <c r="AT764" s="239"/>
      <c r="AV764" s="236"/>
      <c r="AY764" s="239"/>
      <c r="BA764" s="239"/>
      <c r="BC764" s="236"/>
    </row>
    <row r="765" spans="41:55" x14ac:dyDescent="0.25">
      <c r="AO765" s="235"/>
      <c r="AR765" s="239"/>
      <c r="AT765" s="239"/>
      <c r="AV765" s="236"/>
      <c r="AY765" s="239"/>
      <c r="BA765" s="239"/>
      <c r="BC765" s="236"/>
    </row>
    <row r="766" spans="41:55" x14ac:dyDescent="0.25">
      <c r="AO766" s="235"/>
      <c r="AR766" s="239"/>
      <c r="AT766" s="239"/>
      <c r="AV766" s="236"/>
      <c r="AY766" s="239"/>
      <c r="BA766" s="239"/>
      <c r="BC766" s="236"/>
    </row>
    <row r="767" spans="41:55" x14ac:dyDescent="0.25">
      <c r="AO767" s="235"/>
      <c r="AR767" s="239"/>
      <c r="AT767" s="239"/>
      <c r="AV767" s="236"/>
      <c r="AY767" s="239"/>
      <c r="BA767" s="239"/>
      <c r="BC767" s="236"/>
    </row>
    <row r="768" spans="41:55" x14ac:dyDescent="0.25">
      <c r="AO768" s="235"/>
      <c r="AR768" s="239"/>
      <c r="AT768" s="239"/>
      <c r="AV768" s="236"/>
      <c r="AY768" s="239"/>
      <c r="BA768" s="239"/>
      <c r="BC768" s="236"/>
    </row>
    <row r="769" spans="41:55" x14ac:dyDescent="0.25">
      <c r="AO769" s="235"/>
      <c r="AR769" s="239"/>
      <c r="AT769" s="239"/>
      <c r="AV769" s="236"/>
      <c r="AY769" s="239"/>
      <c r="BA769" s="239"/>
      <c r="BC769" s="236"/>
    </row>
    <row r="770" spans="41:55" x14ac:dyDescent="0.25">
      <c r="AO770" s="235"/>
      <c r="AR770" s="239"/>
      <c r="AT770" s="239"/>
      <c r="AV770" s="236"/>
      <c r="AY770" s="239"/>
      <c r="BA770" s="239"/>
      <c r="BC770" s="236"/>
    </row>
    <row r="771" spans="41:55" x14ac:dyDescent="0.25">
      <c r="AO771" s="235"/>
      <c r="AR771" s="239"/>
      <c r="AT771" s="239"/>
      <c r="AV771" s="236"/>
      <c r="AY771" s="239"/>
      <c r="BA771" s="239"/>
      <c r="BC771" s="236"/>
    </row>
    <row r="772" spans="41:55" x14ac:dyDescent="0.25">
      <c r="AO772" s="235"/>
      <c r="AR772" s="239"/>
      <c r="AT772" s="239"/>
      <c r="AV772" s="236"/>
      <c r="AY772" s="239"/>
      <c r="BA772" s="239"/>
      <c r="BC772" s="236"/>
    </row>
    <row r="773" spans="41:55" x14ac:dyDescent="0.25">
      <c r="AO773" s="235"/>
      <c r="AR773" s="239"/>
      <c r="AT773" s="239"/>
      <c r="AV773" s="236"/>
      <c r="AY773" s="239"/>
      <c r="BA773" s="239"/>
      <c r="BC773" s="236"/>
    </row>
    <row r="774" spans="41:55" x14ac:dyDescent="0.25">
      <c r="AO774" s="235"/>
      <c r="AR774" s="239"/>
      <c r="AT774" s="239"/>
      <c r="AV774" s="236"/>
      <c r="AY774" s="239"/>
      <c r="BA774" s="239"/>
      <c r="BC774" s="236"/>
    </row>
    <row r="775" spans="41:55" x14ac:dyDescent="0.25">
      <c r="AO775" s="235"/>
      <c r="AR775" s="239"/>
      <c r="AT775" s="239"/>
      <c r="AV775" s="236"/>
      <c r="AY775" s="239"/>
      <c r="BA775" s="239"/>
      <c r="BC775" s="236"/>
    </row>
    <row r="776" spans="41:55" x14ac:dyDescent="0.25">
      <c r="AO776" s="235"/>
      <c r="AR776" s="239"/>
      <c r="AT776" s="239"/>
      <c r="AV776" s="236"/>
      <c r="AY776" s="239"/>
      <c r="BA776" s="239"/>
      <c r="BC776" s="236"/>
    </row>
    <row r="777" spans="41:55" x14ac:dyDescent="0.25">
      <c r="AO777" s="235"/>
      <c r="AR777" s="239"/>
      <c r="AT777" s="239"/>
      <c r="AV777" s="236"/>
      <c r="AY777" s="239"/>
      <c r="BA777" s="239"/>
      <c r="BC777" s="236"/>
    </row>
    <row r="778" spans="41:55" x14ac:dyDescent="0.25">
      <c r="AO778" s="235"/>
      <c r="AR778" s="239"/>
      <c r="AT778" s="239"/>
      <c r="AV778" s="236"/>
      <c r="AY778" s="239"/>
      <c r="BA778" s="239"/>
      <c r="BC778" s="236"/>
    </row>
    <row r="779" spans="41:55" x14ac:dyDescent="0.25">
      <c r="AO779" s="235"/>
      <c r="AR779" s="239"/>
      <c r="AT779" s="239"/>
      <c r="AV779" s="236"/>
      <c r="AY779" s="239"/>
      <c r="BA779" s="239"/>
      <c r="BC779" s="236"/>
    </row>
    <row r="780" spans="41:55" x14ac:dyDescent="0.25">
      <c r="AO780" s="235"/>
      <c r="AR780" s="239"/>
      <c r="AT780" s="239"/>
      <c r="AV780" s="236"/>
      <c r="AY780" s="239"/>
      <c r="BA780" s="239"/>
      <c r="BC780" s="236"/>
    </row>
    <row r="781" spans="41:55" x14ac:dyDescent="0.25">
      <c r="AO781" s="235"/>
      <c r="AR781" s="239"/>
      <c r="AT781" s="239"/>
      <c r="AV781" s="236"/>
      <c r="AY781" s="239"/>
      <c r="BA781" s="239"/>
      <c r="BC781" s="236"/>
    </row>
    <row r="782" spans="41:55" x14ac:dyDescent="0.25">
      <c r="AO782" s="235"/>
      <c r="AR782" s="239"/>
      <c r="AT782" s="239"/>
      <c r="AV782" s="236"/>
      <c r="AY782" s="239"/>
      <c r="BA782" s="239"/>
      <c r="BC782" s="236"/>
    </row>
    <row r="783" spans="41:55" x14ac:dyDescent="0.25">
      <c r="AO783" s="235"/>
      <c r="AR783" s="239"/>
      <c r="AT783" s="239"/>
      <c r="AV783" s="236"/>
      <c r="AY783" s="239"/>
      <c r="BA783" s="239"/>
      <c r="BC783" s="236"/>
    </row>
    <row r="784" spans="41:55" x14ac:dyDescent="0.25">
      <c r="AO784" s="235"/>
      <c r="AR784" s="239"/>
      <c r="AT784" s="239"/>
      <c r="AV784" s="236"/>
      <c r="AY784" s="239"/>
      <c r="BA784" s="239"/>
      <c r="BC784" s="236"/>
    </row>
    <row r="785" spans="41:55" x14ac:dyDescent="0.25">
      <c r="AO785" s="235"/>
      <c r="AR785" s="239"/>
      <c r="AT785" s="239"/>
      <c r="AV785" s="236"/>
      <c r="AY785" s="239"/>
      <c r="BA785" s="239"/>
      <c r="BC785" s="236"/>
    </row>
    <row r="786" spans="41:55" x14ac:dyDescent="0.25">
      <c r="AO786" s="235"/>
      <c r="AR786" s="239"/>
      <c r="AT786" s="239"/>
      <c r="AV786" s="236"/>
      <c r="AY786" s="239"/>
      <c r="BA786" s="239"/>
      <c r="BC786" s="236"/>
    </row>
    <row r="787" spans="41:55" x14ac:dyDescent="0.25">
      <c r="AO787" s="235"/>
      <c r="AR787" s="239"/>
      <c r="AT787" s="239"/>
      <c r="AV787" s="236"/>
      <c r="AY787" s="239"/>
      <c r="BA787" s="239"/>
      <c r="BC787" s="236"/>
    </row>
    <row r="788" spans="41:55" x14ac:dyDescent="0.25">
      <c r="AO788" s="235"/>
      <c r="AR788" s="239"/>
      <c r="AT788" s="239"/>
      <c r="AV788" s="236"/>
      <c r="AY788" s="239"/>
      <c r="BA788" s="239"/>
      <c r="BC788" s="236"/>
    </row>
    <row r="789" spans="41:55" x14ac:dyDescent="0.25">
      <c r="AO789" s="235"/>
      <c r="AR789" s="239"/>
      <c r="AT789" s="239"/>
      <c r="AV789" s="236"/>
      <c r="AY789" s="239"/>
      <c r="BA789" s="239"/>
      <c r="BC789" s="236"/>
    </row>
    <row r="790" spans="41:55" x14ac:dyDescent="0.25">
      <c r="AO790" s="235"/>
      <c r="AR790" s="239"/>
      <c r="AT790" s="239"/>
      <c r="AV790" s="236"/>
      <c r="AY790" s="239"/>
      <c r="BA790" s="239"/>
      <c r="BC790" s="236"/>
    </row>
    <row r="791" spans="41:55" x14ac:dyDescent="0.25">
      <c r="AO791" s="235"/>
      <c r="AR791" s="239"/>
      <c r="AT791" s="239"/>
      <c r="AV791" s="236"/>
      <c r="AY791" s="239"/>
      <c r="BA791" s="239"/>
      <c r="BC791" s="236"/>
    </row>
    <row r="792" spans="41:55" x14ac:dyDescent="0.25">
      <c r="AO792" s="235"/>
      <c r="AR792" s="239"/>
      <c r="AT792" s="239"/>
      <c r="AV792" s="236"/>
      <c r="AY792" s="239"/>
      <c r="BA792" s="239"/>
      <c r="BC792" s="236"/>
    </row>
    <row r="793" spans="41:55" x14ac:dyDescent="0.25">
      <c r="AO793" s="235"/>
      <c r="AR793" s="239"/>
      <c r="AT793" s="239"/>
      <c r="AV793" s="236"/>
      <c r="AY793" s="239"/>
      <c r="BA793" s="239"/>
      <c r="BC793" s="236"/>
    </row>
    <row r="794" spans="41:55" x14ac:dyDescent="0.25">
      <c r="AO794" s="235"/>
      <c r="AR794" s="239"/>
      <c r="AT794" s="239"/>
      <c r="AV794" s="236"/>
      <c r="AY794" s="239"/>
      <c r="BA794" s="239"/>
      <c r="BC794" s="236"/>
    </row>
    <row r="795" spans="41:55" x14ac:dyDescent="0.25">
      <c r="AO795" s="235"/>
      <c r="AR795" s="239"/>
      <c r="AT795" s="239"/>
      <c r="AV795" s="236"/>
      <c r="AY795" s="239"/>
      <c r="BA795" s="239"/>
      <c r="BC795" s="236"/>
    </row>
    <row r="796" spans="41:55" x14ac:dyDescent="0.25">
      <c r="AO796" s="235"/>
      <c r="AR796" s="239"/>
      <c r="AT796" s="239"/>
      <c r="AV796" s="236"/>
      <c r="AY796" s="239"/>
      <c r="BA796" s="239"/>
      <c r="BC796" s="236"/>
    </row>
    <row r="797" spans="41:55" x14ac:dyDescent="0.25">
      <c r="AO797" s="235"/>
      <c r="AR797" s="239"/>
      <c r="AT797" s="239"/>
      <c r="AV797" s="236"/>
      <c r="AY797" s="239"/>
      <c r="BA797" s="239"/>
      <c r="BC797" s="236"/>
    </row>
    <row r="798" spans="41:55" x14ac:dyDescent="0.25">
      <c r="AO798" s="235"/>
      <c r="AR798" s="239"/>
      <c r="AT798" s="239"/>
      <c r="AV798" s="236"/>
      <c r="AY798" s="239"/>
      <c r="BA798" s="239"/>
      <c r="BC798" s="236"/>
    </row>
    <row r="799" spans="41:55" x14ac:dyDescent="0.25">
      <c r="AO799" s="235"/>
      <c r="AR799" s="239"/>
      <c r="AT799" s="239"/>
      <c r="AV799" s="236"/>
      <c r="AY799" s="239"/>
      <c r="BA799" s="239"/>
      <c r="BC799" s="236"/>
    </row>
    <row r="800" spans="41:55" x14ac:dyDescent="0.25">
      <c r="AO800" s="235"/>
      <c r="AR800" s="239"/>
      <c r="AT800" s="239"/>
      <c r="AV800" s="236"/>
      <c r="AY800" s="239"/>
      <c r="BA800" s="239"/>
      <c r="BC800" s="236"/>
    </row>
    <row r="801" spans="41:55" x14ac:dyDescent="0.25">
      <c r="AO801" s="235"/>
      <c r="AR801" s="239"/>
      <c r="AT801" s="239"/>
      <c r="AV801" s="236"/>
      <c r="AY801" s="239"/>
      <c r="BA801" s="239"/>
      <c r="BC801" s="236"/>
    </row>
    <row r="802" spans="41:55" x14ac:dyDescent="0.25">
      <c r="AO802" s="235"/>
      <c r="AR802" s="239"/>
      <c r="AT802" s="239"/>
      <c r="AV802" s="236"/>
      <c r="AY802" s="239"/>
      <c r="BA802" s="239"/>
      <c r="BC802" s="236"/>
    </row>
    <row r="803" spans="41:55" x14ac:dyDescent="0.25">
      <c r="AO803" s="235"/>
      <c r="AR803" s="239"/>
      <c r="AT803" s="239"/>
      <c r="AV803" s="236"/>
      <c r="AY803" s="239"/>
      <c r="BA803" s="239"/>
      <c r="BC803" s="236"/>
    </row>
    <row r="804" spans="41:55" x14ac:dyDescent="0.25">
      <c r="AO804" s="235"/>
      <c r="AR804" s="239"/>
      <c r="AT804" s="239"/>
      <c r="AV804" s="236"/>
      <c r="AY804" s="239"/>
      <c r="BA804" s="239"/>
      <c r="BC804" s="236"/>
    </row>
    <row r="805" spans="41:55" x14ac:dyDescent="0.25">
      <c r="AO805" s="235"/>
      <c r="AR805" s="239"/>
      <c r="AT805" s="239"/>
      <c r="AV805" s="236"/>
      <c r="AY805" s="239"/>
      <c r="BA805" s="239"/>
      <c r="BC805" s="236"/>
    </row>
    <row r="806" spans="41:55" x14ac:dyDescent="0.25">
      <c r="AO806" s="235"/>
      <c r="AR806" s="239"/>
      <c r="AT806" s="239"/>
      <c r="AV806" s="236"/>
      <c r="AY806" s="239"/>
      <c r="BA806" s="239"/>
      <c r="BC806" s="236"/>
    </row>
    <row r="807" spans="41:55" x14ac:dyDescent="0.25">
      <c r="AO807" s="235"/>
      <c r="AR807" s="239"/>
      <c r="AT807" s="239"/>
      <c r="AV807" s="236"/>
      <c r="AY807" s="239"/>
      <c r="BA807" s="239"/>
      <c r="BC807" s="236"/>
    </row>
    <row r="808" spans="41:55" x14ac:dyDescent="0.25">
      <c r="AO808" s="235"/>
      <c r="AR808" s="239"/>
      <c r="AT808" s="239"/>
      <c r="AV808" s="236"/>
      <c r="AY808" s="239"/>
      <c r="BA808" s="239"/>
      <c r="BC808" s="236"/>
    </row>
    <row r="809" spans="41:55" x14ac:dyDescent="0.25">
      <c r="AO809" s="235"/>
      <c r="AR809" s="239"/>
      <c r="AT809" s="239"/>
      <c r="AV809" s="236"/>
      <c r="AY809" s="239"/>
      <c r="BA809" s="239"/>
      <c r="BC809" s="236"/>
    </row>
    <row r="810" spans="41:55" x14ac:dyDescent="0.25">
      <c r="AO810" s="235"/>
      <c r="AR810" s="239"/>
      <c r="AT810" s="239"/>
      <c r="AV810" s="236"/>
      <c r="AY810" s="239"/>
      <c r="BA810" s="239"/>
      <c r="BC810" s="236"/>
    </row>
    <row r="811" spans="41:55" x14ac:dyDescent="0.25">
      <c r="AO811" s="235"/>
      <c r="AR811" s="239"/>
      <c r="AT811" s="239"/>
      <c r="AV811" s="236"/>
      <c r="AY811" s="239"/>
      <c r="BA811" s="239"/>
      <c r="BC811" s="236"/>
    </row>
    <row r="812" spans="41:55" x14ac:dyDescent="0.25">
      <c r="AO812" s="235"/>
      <c r="AR812" s="239"/>
      <c r="AT812" s="239"/>
      <c r="AV812" s="236"/>
      <c r="AY812" s="239"/>
      <c r="BA812" s="239"/>
      <c r="BC812" s="236"/>
    </row>
    <row r="813" spans="41:55" x14ac:dyDescent="0.25">
      <c r="AO813" s="235"/>
      <c r="AR813" s="239"/>
      <c r="AT813" s="239"/>
      <c r="AV813" s="236"/>
      <c r="AY813" s="239"/>
      <c r="BA813" s="239"/>
      <c r="BC813" s="236"/>
    </row>
    <row r="814" spans="41:55" x14ac:dyDescent="0.25">
      <c r="AO814" s="235"/>
      <c r="AR814" s="239"/>
      <c r="AT814" s="239"/>
      <c r="AV814" s="236"/>
      <c r="AY814" s="239"/>
      <c r="BA814" s="239"/>
      <c r="BC814" s="236"/>
    </row>
    <row r="815" spans="41:55" x14ac:dyDescent="0.25">
      <c r="AO815" s="235"/>
      <c r="AR815" s="239"/>
      <c r="AT815" s="239"/>
      <c r="AV815" s="236"/>
      <c r="AY815" s="239"/>
      <c r="BA815" s="239"/>
      <c r="BC815" s="236"/>
    </row>
    <row r="816" spans="41:55" x14ac:dyDescent="0.25">
      <c r="AO816" s="235"/>
      <c r="AR816" s="239"/>
      <c r="AT816" s="239"/>
      <c r="AV816" s="236"/>
      <c r="AY816" s="239"/>
      <c r="BA816" s="239"/>
      <c r="BC816" s="236"/>
    </row>
    <row r="817" spans="41:55" x14ac:dyDescent="0.25">
      <c r="AO817" s="235"/>
      <c r="AR817" s="239"/>
      <c r="AT817" s="239"/>
      <c r="AV817" s="236"/>
      <c r="AY817" s="239"/>
      <c r="BA817" s="239"/>
      <c r="BC817" s="236"/>
    </row>
    <row r="818" spans="41:55" x14ac:dyDescent="0.25">
      <c r="AO818" s="235"/>
      <c r="AR818" s="239"/>
      <c r="AT818" s="239"/>
      <c r="AV818" s="236"/>
      <c r="AY818" s="239"/>
      <c r="BA818" s="239"/>
      <c r="BC818" s="236"/>
    </row>
    <row r="819" spans="41:55" x14ac:dyDescent="0.25">
      <c r="AO819" s="235"/>
      <c r="AR819" s="239"/>
      <c r="AT819" s="239"/>
      <c r="AV819" s="236"/>
      <c r="AY819" s="239"/>
      <c r="BA819" s="239"/>
      <c r="BC819" s="236"/>
    </row>
    <row r="820" spans="41:55" x14ac:dyDescent="0.25">
      <c r="AO820" s="235"/>
      <c r="AR820" s="239"/>
      <c r="AT820" s="239"/>
      <c r="AV820" s="236"/>
      <c r="AY820" s="239"/>
      <c r="BA820" s="239"/>
      <c r="BC820" s="236"/>
    </row>
    <row r="821" spans="41:55" x14ac:dyDescent="0.25">
      <c r="AO821" s="235"/>
      <c r="AR821" s="239"/>
      <c r="AT821" s="239"/>
      <c r="AV821" s="236"/>
      <c r="AY821" s="239"/>
      <c r="BA821" s="239"/>
      <c r="BC821" s="236"/>
    </row>
    <row r="822" spans="41:55" x14ac:dyDescent="0.25">
      <c r="AO822" s="235"/>
      <c r="AR822" s="239"/>
      <c r="AT822" s="239"/>
      <c r="AV822" s="236"/>
      <c r="AY822" s="239"/>
      <c r="BA822" s="239"/>
      <c r="BC822" s="236"/>
    </row>
    <row r="823" spans="41:55" x14ac:dyDescent="0.25">
      <c r="AO823" s="235"/>
      <c r="AR823" s="239"/>
      <c r="AT823" s="239"/>
      <c r="AV823" s="236"/>
      <c r="AY823" s="239"/>
      <c r="BA823" s="239"/>
      <c r="BC823" s="236"/>
    </row>
    <row r="824" spans="41:55" x14ac:dyDescent="0.25">
      <c r="AO824" s="235"/>
      <c r="AR824" s="239"/>
      <c r="AT824" s="239"/>
      <c r="AV824" s="236"/>
      <c r="AY824" s="239"/>
      <c r="BA824" s="239"/>
      <c r="BC824" s="236"/>
    </row>
    <row r="825" spans="41:55" x14ac:dyDescent="0.25">
      <c r="AO825" s="235"/>
      <c r="AR825" s="239"/>
      <c r="AT825" s="239"/>
      <c r="AV825" s="236"/>
      <c r="AY825" s="239"/>
      <c r="BA825" s="239"/>
      <c r="BC825" s="236"/>
    </row>
    <row r="826" spans="41:55" x14ac:dyDescent="0.25">
      <c r="AO826" s="235"/>
      <c r="AR826" s="239"/>
      <c r="AT826" s="239"/>
      <c r="AV826" s="236"/>
      <c r="AY826" s="239"/>
      <c r="BA826" s="239"/>
      <c r="BC826" s="236"/>
    </row>
    <row r="827" spans="41:55" x14ac:dyDescent="0.25">
      <c r="AO827" s="235"/>
      <c r="AR827" s="239"/>
      <c r="AT827" s="239"/>
      <c r="AV827" s="236"/>
      <c r="AY827" s="239"/>
      <c r="BA827" s="239"/>
      <c r="BC827" s="236"/>
    </row>
    <row r="828" spans="41:55" x14ac:dyDescent="0.25">
      <c r="AO828" s="235"/>
      <c r="AR828" s="239"/>
      <c r="AT828" s="239"/>
      <c r="AV828" s="236"/>
      <c r="AY828" s="239"/>
      <c r="BA828" s="239"/>
      <c r="BC828" s="236"/>
    </row>
    <row r="829" spans="41:55" x14ac:dyDescent="0.25">
      <c r="AO829" s="235"/>
      <c r="AR829" s="239"/>
      <c r="AT829" s="239"/>
      <c r="AV829" s="236"/>
      <c r="AY829" s="239"/>
      <c r="BA829" s="239"/>
      <c r="BC829" s="236"/>
    </row>
    <row r="830" spans="41:55" x14ac:dyDescent="0.25">
      <c r="AO830" s="235"/>
      <c r="AR830" s="239"/>
      <c r="AT830" s="239"/>
      <c r="AV830" s="236"/>
      <c r="AY830" s="239"/>
      <c r="BA830" s="239"/>
      <c r="BC830" s="236"/>
    </row>
    <row r="831" spans="41:55" x14ac:dyDescent="0.25">
      <c r="AO831" s="235"/>
      <c r="AR831" s="239"/>
      <c r="AT831" s="239"/>
      <c r="AV831" s="236"/>
      <c r="AY831" s="239"/>
      <c r="BA831" s="239"/>
      <c r="BC831" s="236"/>
    </row>
    <row r="832" spans="41:55" x14ac:dyDescent="0.25">
      <c r="AO832" s="235"/>
      <c r="AR832" s="239"/>
      <c r="AT832" s="239"/>
      <c r="AV832" s="236"/>
      <c r="AY832" s="239"/>
      <c r="BA832" s="239"/>
      <c r="BC832" s="236"/>
    </row>
    <row r="833" spans="41:55" x14ac:dyDescent="0.25">
      <c r="AO833" s="235"/>
      <c r="AR833" s="239"/>
      <c r="AT833" s="239"/>
      <c r="AV833" s="236"/>
      <c r="AY833" s="239"/>
      <c r="BA833" s="239"/>
      <c r="BC833" s="236"/>
    </row>
    <row r="834" spans="41:55" x14ac:dyDescent="0.25">
      <c r="AO834" s="235"/>
      <c r="AR834" s="239"/>
      <c r="AT834" s="239"/>
      <c r="AV834" s="236"/>
      <c r="AY834" s="239"/>
      <c r="BA834" s="239"/>
      <c r="BC834" s="236"/>
    </row>
    <row r="835" spans="41:55" x14ac:dyDescent="0.25">
      <c r="AO835" s="235"/>
      <c r="AR835" s="239"/>
      <c r="AT835" s="239"/>
      <c r="AV835" s="236"/>
      <c r="AY835" s="239"/>
      <c r="BA835" s="239"/>
      <c r="BC835" s="236"/>
    </row>
    <row r="836" spans="41:55" x14ac:dyDescent="0.25">
      <c r="AO836" s="235"/>
      <c r="AR836" s="239"/>
      <c r="AT836" s="239"/>
      <c r="AV836" s="236"/>
      <c r="AY836" s="239"/>
      <c r="BA836" s="239"/>
      <c r="BC836" s="236"/>
    </row>
    <row r="837" spans="41:55" x14ac:dyDescent="0.25">
      <c r="AO837" s="235"/>
      <c r="AR837" s="239"/>
      <c r="AT837" s="239"/>
      <c r="AV837" s="236"/>
      <c r="AY837" s="239"/>
      <c r="BA837" s="239"/>
      <c r="BC837" s="236"/>
    </row>
    <row r="838" spans="41:55" x14ac:dyDescent="0.25">
      <c r="AO838" s="235"/>
      <c r="AR838" s="239"/>
      <c r="AT838" s="239"/>
      <c r="AV838" s="236"/>
      <c r="AY838" s="239"/>
      <c r="BA838" s="239"/>
      <c r="BC838" s="236"/>
    </row>
    <row r="839" spans="41:55" x14ac:dyDescent="0.25">
      <c r="AO839" s="235"/>
      <c r="AR839" s="239"/>
      <c r="AT839" s="239"/>
      <c r="AV839" s="236"/>
      <c r="AY839" s="239"/>
      <c r="BA839" s="239"/>
      <c r="BC839" s="236"/>
    </row>
    <row r="840" spans="41:55" x14ac:dyDescent="0.25">
      <c r="AO840" s="235"/>
      <c r="AR840" s="239"/>
      <c r="AT840" s="239"/>
      <c r="AV840" s="236"/>
      <c r="AY840" s="239"/>
      <c r="BA840" s="239"/>
      <c r="BC840" s="236"/>
    </row>
    <row r="841" spans="41:55" x14ac:dyDescent="0.25">
      <c r="AO841" s="235"/>
      <c r="AR841" s="239"/>
      <c r="AT841" s="239"/>
      <c r="AV841" s="236"/>
      <c r="AY841" s="239"/>
      <c r="BA841" s="239"/>
      <c r="BC841" s="236"/>
    </row>
    <row r="842" spans="41:55" x14ac:dyDescent="0.25">
      <c r="AO842" s="235"/>
      <c r="AR842" s="239"/>
      <c r="AT842" s="239"/>
      <c r="AV842" s="236"/>
      <c r="AY842" s="239"/>
      <c r="BA842" s="239"/>
      <c r="BC842" s="236"/>
    </row>
    <row r="843" spans="41:55" x14ac:dyDescent="0.25">
      <c r="AO843" s="235"/>
      <c r="AR843" s="239"/>
      <c r="AT843" s="239"/>
      <c r="AV843" s="236"/>
      <c r="AY843" s="239"/>
      <c r="BA843" s="239"/>
      <c r="BC843" s="236"/>
    </row>
    <row r="844" spans="41:55" x14ac:dyDescent="0.25">
      <c r="AO844" s="235"/>
      <c r="AR844" s="239"/>
      <c r="AT844" s="239"/>
      <c r="AV844" s="236"/>
      <c r="AY844" s="239"/>
      <c r="BA844" s="239"/>
      <c r="BC844" s="236"/>
    </row>
    <row r="845" spans="41:55" x14ac:dyDescent="0.25">
      <c r="AO845" s="235"/>
      <c r="AR845" s="239"/>
      <c r="AT845" s="239"/>
      <c r="AV845" s="236"/>
      <c r="AY845" s="239"/>
      <c r="BA845" s="239"/>
      <c r="BC845" s="236"/>
    </row>
    <row r="846" spans="41:55" x14ac:dyDescent="0.25">
      <c r="AO846" s="235"/>
      <c r="AR846" s="239"/>
      <c r="AT846" s="239"/>
      <c r="AV846" s="236"/>
      <c r="AY846" s="239"/>
      <c r="BA846" s="239"/>
      <c r="BC846" s="236"/>
    </row>
    <row r="847" spans="41:55" x14ac:dyDescent="0.25">
      <c r="AO847" s="235"/>
      <c r="AR847" s="239"/>
      <c r="AT847" s="239"/>
      <c r="AV847" s="236"/>
      <c r="AY847" s="239"/>
      <c r="BA847" s="239"/>
      <c r="BC847" s="236"/>
    </row>
    <row r="848" spans="41:55" x14ac:dyDescent="0.25">
      <c r="AO848" s="235"/>
      <c r="AR848" s="239"/>
      <c r="AT848" s="239"/>
      <c r="AV848" s="236"/>
      <c r="AY848" s="239"/>
      <c r="BA848" s="239"/>
      <c r="BC848" s="236"/>
    </row>
    <row r="849" spans="41:55" x14ac:dyDescent="0.25">
      <c r="AO849" s="235"/>
      <c r="AR849" s="239"/>
      <c r="AT849" s="239"/>
      <c r="AV849" s="236"/>
      <c r="AY849" s="239"/>
      <c r="BA849" s="239"/>
      <c r="BC849" s="236"/>
    </row>
    <row r="850" spans="41:55" x14ac:dyDescent="0.25">
      <c r="AO850" s="235"/>
      <c r="AR850" s="239"/>
      <c r="AT850" s="239"/>
      <c r="AV850" s="236"/>
      <c r="AY850" s="239"/>
      <c r="BA850" s="239"/>
      <c r="BC850" s="236"/>
    </row>
    <row r="851" spans="41:55" x14ac:dyDescent="0.25">
      <c r="AO851" s="235"/>
      <c r="AR851" s="239"/>
      <c r="AT851" s="239"/>
      <c r="AV851" s="236"/>
      <c r="AY851" s="239"/>
      <c r="BA851" s="239"/>
      <c r="BC851" s="236"/>
    </row>
    <row r="852" spans="41:55" x14ac:dyDescent="0.25">
      <c r="AO852" s="235"/>
      <c r="AR852" s="239"/>
      <c r="AT852" s="239"/>
      <c r="AV852" s="236"/>
      <c r="AY852" s="239"/>
      <c r="BA852" s="239"/>
      <c r="BC852" s="236"/>
    </row>
    <row r="853" spans="41:55" x14ac:dyDescent="0.25">
      <c r="AO853" s="235"/>
      <c r="AR853" s="239"/>
      <c r="AT853" s="239"/>
      <c r="AV853" s="236"/>
      <c r="AY853" s="239"/>
      <c r="BA853" s="239"/>
      <c r="BC853" s="236"/>
    </row>
    <row r="854" spans="41:55" x14ac:dyDescent="0.25">
      <c r="AO854" s="235"/>
      <c r="AR854" s="239"/>
      <c r="AT854" s="239"/>
      <c r="AV854" s="236"/>
      <c r="AY854" s="239"/>
      <c r="BA854" s="239"/>
      <c r="BC854" s="236"/>
    </row>
    <row r="855" spans="41:55" x14ac:dyDescent="0.25">
      <c r="AO855" s="235"/>
      <c r="AR855" s="239"/>
      <c r="AT855" s="239"/>
      <c r="AV855" s="236"/>
      <c r="AY855" s="239"/>
      <c r="BA855" s="239"/>
      <c r="BC855" s="236"/>
    </row>
    <row r="856" spans="41:55" x14ac:dyDescent="0.25">
      <c r="AO856" s="235"/>
      <c r="AR856" s="239"/>
      <c r="AT856" s="239"/>
      <c r="AV856" s="236"/>
      <c r="AY856" s="239"/>
      <c r="BA856" s="239"/>
      <c r="BC856" s="236"/>
    </row>
    <row r="857" spans="41:55" x14ac:dyDescent="0.25">
      <c r="AO857" s="235"/>
      <c r="AR857" s="239"/>
      <c r="AT857" s="239"/>
      <c r="AV857" s="236"/>
      <c r="AY857" s="239"/>
      <c r="BA857" s="239"/>
      <c r="BC857" s="236"/>
    </row>
    <row r="858" spans="41:55" x14ac:dyDescent="0.25">
      <c r="AO858" s="235"/>
      <c r="AR858" s="239"/>
      <c r="AT858" s="239"/>
      <c r="AV858" s="236"/>
      <c r="AY858" s="239"/>
      <c r="BA858" s="239"/>
      <c r="BC858" s="236"/>
    </row>
    <row r="859" spans="41:55" x14ac:dyDescent="0.25">
      <c r="AO859" s="235"/>
      <c r="AR859" s="239"/>
      <c r="AT859" s="239"/>
      <c r="AV859" s="236"/>
      <c r="AY859" s="239"/>
      <c r="BA859" s="239"/>
      <c r="BC859" s="236"/>
    </row>
    <row r="860" spans="41:55" x14ac:dyDescent="0.25">
      <c r="AO860" s="235"/>
      <c r="AR860" s="239"/>
      <c r="AT860" s="239"/>
      <c r="AV860" s="236"/>
      <c r="AY860" s="239"/>
      <c r="BA860" s="239"/>
      <c r="BC860" s="236"/>
    </row>
    <row r="861" spans="41:55" x14ac:dyDescent="0.25">
      <c r="AO861" s="235"/>
      <c r="AR861" s="239"/>
      <c r="AT861" s="239"/>
      <c r="AV861" s="236"/>
      <c r="AY861" s="239"/>
      <c r="BA861" s="239"/>
      <c r="BC861" s="236"/>
    </row>
    <row r="862" spans="41:55" x14ac:dyDescent="0.25">
      <c r="AO862" s="235"/>
      <c r="AR862" s="239"/>
      <c r="AT862" s="239"/>
      <c r="AV862" s="236"/>
      <c r="AY862" s="239"/>
      <c r="BA862" s="239"/>
      <c r="BC862" s="236"/>
    </row>
    <row r="863" spans="41:55" x14ac:dyDescent="0.25">
      <c r="AO863" s="235"/>
      <c r="AR863" s="239"/>
      <c r="AT863" s="239"/>
      <c r="AV863" s="236"/>
      <c r="AY863" s="239"/>
      <c r="BA863" s="239"/>
      <c r="BC863" s="236"/>
    </row>
    <row r="864" spans="41:55" x14ac:dyDescent="0.25">
      <c r="AO864" s="235"/>
      <c r="AR864" s="239"/>
      <c r="AT864" s="239"/>
      <c r="AV864" s="236"/>
      <c r="AY864" s="239"/>
      <c r="BA864" s="239"/>
      <c r="BC864" s="236"/>
    </row>
    <row r="865" spans="41:55" x14ac:dyDescent="0.25">
      <c r="AO865" s="235"/>
      <c r="AR865" s="239"/>
      <c r="AT865" s="239"/>
      <c r="AV865" s="236"/>
      <c r="AY865" s="239"/>
      <c r="BA865" s="239"/>
      <c r="BC865" s="236"/>
    </row>
    <row r="866" spans="41:55" x14ac:dyDescent="0.25">
      <c r="AO866" s="235"/>
      <c r="AR866" s="239"/>
      <c r="AT866" s="239"/>
      <c r="AV866" s="236"/>
      <c r="AY866" s="239"/>
      <c r="BA866" s="239"/>
      <c r="BC866" s="236"/>
    </row>
    <row r="867" spans="41:55" x14ac:dyDescent="0.25">
      <c r="AO867" s="235"/>
      <c r="AR867" s="239"/>
      <c r="AT867" s="239"/>
      <c r="AV867" s="236"/>
      <c r="AY867" s="239"/>
      <c r="BA867" s="239"/>
      <c r="BC867" s="236"/>
    </row>
    <row r="868" spans="41:55" x14ac:dyDescent="0.25">
      <c r="AO868" s="235"/>
      <c r="AR868" s="239"/>
      <c r="AT868" s="239"/>
      <c r="AV868" s="236"/>
      <c r="AY868" s="239"/>
      <c r="BA868" s="239"/>
      <c r="BC868" s="236"/>
    </row>
    <row r="869" spans="41:55" x14ac:dyDescent="0.25">
      <c r="AO869" s="235"/>
      <c r="AR869" s="239"/>
      <c r="AT869" s="239"/>
      <c r="AV869" s="236"/>
      <c r="AY869" s="239"/>
      <c r="BA869" s="239"/>
      <c r="BC869" s="236"/>
    </row>
    <row r="870" spans="41:55" x14ac:dyDescent="0.25">
      <c r="AO870" s="235"/>
      <c r="AR870" s="239"/>
      <c r="AT870" s="239"/>
      <c r="AV870" s="236"/>
      <c r="AY870" s="239"/>
      <c r="BA870" s="239"/>
      <c r="BC870" s="236"/>
    </row>
    <row r="871" spans="41:55" x14ac:dyDescent="0.25">
      <c r="AO871" s="235"/>
      <c r="AR871" s="239"/>
      <c r="AT871" s="239"/>
      <c r="AV871" s="236"/>
      <c r="AY871" s="239"/>
      <c r="BA871" s="239"/>
      <c r="BC871" s="236"/>
    </row>
    <row r="872" spans="41:55" x14ac:dyDescent="0.25">
      <c r="AO872" s="235"/>
      <c r="AR872" s="239"/>
      <c r="AT872" s="239"/>
      <c r="AV872" s="236"/>
      <c r="AY872" s="239"/>
      <c r="BA872" s="239"/>
      <c r="BC872" s="236"/>
    </row>
    <row r="873" spans="41:55" x14ac:dyDescent="0.25">
      <c r="AO873" s="235"/>
      <c r="AR873" s="239"/>
      <c r="AT873" s="239"/>
      <c r="AV873" s="236"/>
      <c r="AY873" s="239"/>
      <c r="BA873" s="239"/>
      <c r="BC873" s="236"/>
    </row>
    <row r="874" spans="41:55" x14ac:dyDescent="0.25">
      <c r="AO874" s="235"/>
      <c r="AR874" s="239"/>
      <c r="AT874" s="239"/>
      <c r="AV874" s="236"/>
      <c r="AY874" s="239"/>
      <c r="BA874" s="239"/>
      <c r="BC874" s="236"/>
    </row>
    <row r="875" spans="41:55" x14ac:dyDescent="0.25">
      <c r="AO875" s="235"/>
      <c r="AR875" s="239"/>
      <c r="AT875" s="239"/>
      <c r="AV875" s="236"/>
      <c r="AY875" s="239"/>
      <c r="BA875" s="239"/>
      <c r="BC875" s="236"/>
    </row>
    <row r="876" spans="41:55" x14ac:dyDescent="0.25">
      <c r="AO876" s="235"/>
      <c r="AR876" s="239"/>
      <c r="AT876" s="239"/>
      <c r="AV876" s="236"/>
      <c r="AY876" s="239"/>
      <c r="BA876" s="239"/>
      <c r="BC876" s="236"/>
    </row>
    <row r="877" spans="41:55" x14ac:dyDescent="0.25">
      <c r="AO877" s="235"/>
      <c r="AR877" s="239"/>
      <c r="AT877" s="239"/>
      <c r="AV877" s="236"/>
      <c r="AY877" s="239"/>
      <c r="BA877" s="239"/>
      <c r="BC877" s="236"/>
    </row>
    <row r="878" spans="41:55" x14ac:dyDescent="0.25">
      <c r="AO878" s="235"/>
      <c r="AR878" s="239"/>
      <c r="AT878" s="239"/>
      <c r="AV878" s="236"/>
      <c r="AY878" s="239"/>
      <c r="BA878" s="239"/>
      <c r="BC878" s="236"/>
    </row>
    <row r="879" spans="41:55" x14ac:dyDescent="0.25">
      <c r="AO879" s="235"/>
      <c r="AR879" s="239"/>
      <c r="AT879" s="239"/>
      <c r="AV879" s="236"/>
      <c r="AY879" s="239"/>
      <c r="BA879" s="239"/>
      <c r="BC879" s="236"/>
    </row>
    <row r="880" spans="41:55" x14ac:dyDescent="0.25">
      <c r="AO880" s="235"/>
      <c r="AR880" s="239"/>
      <c r="AT880" s="239"/>
      <c r="AV880" s="236"/>
      <c r="AY880" s="239"/>
      <c r="BA880" s="239"/>
      <c r="BC880" s="236"/>
    </row>
    <row r="881" spans="41:55" x14ac:dyDescent="0.25">
      <c r="AO881" s="235"/>
      <c r="AR881" s="239"/>
      <c r="AT881" s="239"/>
      <c r="AV881" s="236"/>
      <c r="AY881" s="239"/>
      <c r="BA881" s="239"/>
      <c r="BC881" s="236"/>
    </row>
    <row r="882" spans="41:55" x14ac:dyDescent="0.25">
      <c r="AO882" s="235"/>
      <c r="AR882" s="239"/>
      <c r="AT882" s="239"/>
      <c r="AV882" s="236"/>
      <c r="AY882" s="239"/>
      <c r="BA882" s="239"/>
      <c r="BC882" s="236"/>
    </row>
    <row r="883" spans="41:55" x14ac:dyDescent="0.25">
      <c r="AO883" s="235"/>
      <c r="AR883" s="239"/>
      <c r="AT883" s="239"/>
      <c r="AV883" s="236"/>
      <c r="AY883" s="239"/>
      <c r="BA883" s="239"/>
      <c r="BC883" s="236"/>
    </row>
    <row r="884" spans="41:55" x14ac:dyDescent="0.25">
      <c r="AO884" s="235"/>
      <c r="AR884" s="239"/>
      <c r="AT884" s="239"/>
      <c r="AV884" s="236"/>
      <c r="AY884" s="239"/>
      <c r="BA884" s="239"/>
      <c r="BC884" s="236"/>
    </row>
    <row r="885" spans="41:55" x14ac:dyDescent="0.25">
      <c r="AO885" s="235"/>
      <c r="AR885" s="239"/>
      <c r="AT885" s="239"/>
      <c r="AV885" s="236"/>
      <c r="AY885" s="239"/>
      <c r="BA885" s="239"/>
      <c r="BC885" s="236"/>
    </row>
    <row r="886" spans="41:55" x14ac:dyDescent="0.25">
      <c r="AO886" s="235"/>
      <c r="AR886" s="239"/>
      <c r="AT886" s="239"/>
      <c r="AV886" s="236"/>
      <c r="AY886" s="239"/>
      <c r="BA886" s="239"/>
      <c r="BC886" s="236"/>
    </row>
    <row r="887" spans="41:55" x14ac:dyDescent="0.25">
      <c r="AO887" s="235"/>
      <c r="AR887" s="239"/>
      <c r="AT887" s="239"/>
      <c r="AV887" s="236"/>
      <c r="AY887" s="239"/>
      <c r="BA887" s="239"/>
      <c r="BC887" s="236"/>
    </row>
    <row r="888" spans="41:55" x14ac:dyDescent="0.25">
      <c r="AO888" s="235"/>
      <c r="AR888" s="239"/>
      <c r="AT888" s="239"/>
      <c r="AV888" s="236"/>
      <c r="AY888" s="239"/>
      <c r="BA888" s="239"/>
      <c r="BC888" s="236"/>
    </row>
    <row r="889" spans="41:55" x14ac:dyDescent="0.25">
      <c r="AO889" s="235"/>
      <c r="AR889" s="239"/>
      <c r="AT889" s="239"/>
      <c r="AV889" s="236"/>
      <c r="AY889" s="239"/>
      <c r="BA889" s="239"/>
      <c r="BC889" s="236"/>
    </row>
    <row r="890" spans="41:55" x14ac:dyDescent="0.25">
      <c r="AO890" s="235"/>
      <c r="AR890" s="239"/>
      <c r="AT890" s="239"/>
      <c r="AV890" s="236"/>
      <c r="AY890" s="239"/>
      <c r="BA890" s="239"/>
      <c r="BC890" s="236"/>
    </row>
    <row r="891" spans="41:55" x14ac:dyDescent="0.25">
      <c r="AO891" s="235"/>
      <c r="AR891" s="239"/>
      <c r="AT891" s="239"/>
      <c r="AV891" s="236"/>
      <c r="AY891" s="239"/>
      <c r="BA891" s="239"/>
      <c r="BC891" s="236"/>
    </row>
    <row r="892" spans="41:55" x14ac:dyDescent="0.25">
      <c r="AO892" s="235"/>
      <c r="AR892" s="239"/>
      <c r="AT892" s="239"/>
      <c r="AV892" s="236"/>
      <c r="AY892" s="239"/>
      <c r="BA892" s="239"/>
      <c r="BC892" s="236"/>
    </row>
    <row r="893" spans="41:55" x14ac:dyDescent="0.25">
      <c r="AO893" s="235"/>
      <c r="AR893" s="239"/>
      <c r="AT893" s="239"/>
      <c r="AV893" s="236"/>
      <c r="AY893" s="239"/>
      <c r="BA893" s="239"/>
      <c r="BC893" s="236"/>
    </row>
    <row r="894" spans="41:55" x14ac:dyDescent="0.25">
      <c r="AO894" s="235"/>
      <c r="AR894" s="239"/>
      <c r="AT894" s="239"/>
      <c r="AV894" s="236"/>
      <c r="AY894" s="239"/>
      <c r="BA894" s="239"/>
      <c r="BC894" s="236"/>
    </row>
    <row r="895" spans="41:55" x14ac:dyDescent="0.25">
      <c r="AO895" s="235"/>
      <c r="AR895" s="239"/>
      <c r="AT895" s="239"/>
      <c r="AV895" s="236"/>
      <c r="AY895" s="239"/>
      <c r="BA895" s="239"/>
      <c r="BC895" s="236"/>
    </row>
    <row r="896" spans="41:55" x14ac:dyDescent="0.25">
      <c r="AO896" s="235"/>
      <c r="AR896" s="239"/>
      <c r="AT896" s="239"/>
      <c r="AV896" s="236"/>
      <c r="AY896" s="239"/>
      <c r="BA896" s="239"/>
      <c r="BC896" s="236"/>
    </row>
    <row r="897" spans="41:55" x14ac:dyDescent="0.25">
      <c r="AO897" s="235"/>
      <c r="AR897" s="239"/>
      <c r="AT897" s="239"/>
      <c r="AV897" s="236"/>
      <c r="AY897" s="239"/>
      <c r="BA897" s="239"/>
      <c r="BC897" s="236"/>
    </row>
    <row r="898" spans="41:55" x14ac:dyDescent="0.25">
      <c r="AO898" s="235"/>
      <c r="AR898" s="239"/>
      <c r="AT898" s="239"/>
      <c r="AV898" s="236"/>
      <c r="AY898" s="239"/>
      <c r="BA898" s="239"/>
      <c r="BC898" s="236"/>
    </row>
    <row r="899" spans="41:55" x14ac:dyDescent="0.25">
      <c r="AO899" s="235"/>
      <c r="AR899" s="239"/>
      <c r="AT899" s="239"/>
      <c r="AV899" s="236"/>
      <c r="AY899" s="239"/>
      <c r="BA899" s="239"/>
      <c r="BC899" s="236"/>
    </row>
    <row r="900" spans="41:55" x14ac:dyDescent="0.25">
      <c r="AO900" s="235"/>
      <c r="AR900" s="239"/>
      <c r="AT900" s="239"/>
      <c r="AV900" s="236"/>
      <c r="AY900" s="239"/>
      <c r="BA900" s="239"/>
      <c r="BC900" s="236"/>
    </row>
    <row r="901" spans="41:55" x14ac:dyDescent="0.25">
      <c r="AO901" s="235"/>
      <c r="AR901" s="239"/>
      <c r="AT901" s="239"/>
      <c r="AV901" s="236"/>
      <c r="AY901" s="239"/>
      <c r="BA901" s="239"/>
      <c r="BC901" s="236"/>
    </row>
    <row r="902" spans="41:55" x14ac:dyDescent="0.25">
      <c r="AO902" s="235"/>
      <c r="AR902" s="239"/>
      <c r="AT902" s="239"/>
      <c r="AV902" s="236"/>
      <c r="AY902" s="239"/>
      <c r="BA902" s="239"/>
      <c r="BC902" s="236"/>
    </row>
    <row r="903" spans="41:55" x14ac:dyDescent="0.25">
      <c r="AO903" s="235"/>
      <c r="AR903" s="239"/>
      <c r="AT903" s="239"/>
      <c r="AV903" s="236"/>
      <c r="AY903" s="239"/>
      <c r="BA903" s="239"/>
      <c r="BC903" s="236"/>
    </row>
    <row r="904" spans="41:55" x14ac:dyDescent="0.25">
      <c r="AO904" s="235"/>
      <c r="AR904" s="239"/>
      <c r="AT904" s="239"/>
      <c r="AV904" s="236"/>
      <c r="AY904" s="239"/>
      <c r="BA904" s="239"/>
      <c r="BC904" s="236"/>
    </row>
    <row r="905" spans="41:55" x14ac:dyDescent="0.25">
      <c r="AO905" s="235"/>
      <c r="AR905" s="239"/>
      <c r="AT905" s="239"/>
      <c r="AV905" s="236"/>
      <c r="AY905" s="239"/>
      <c r="BA905" s="239"/>
      <c r="BC905" s="236"/>
    </row>
    <row r="906" spans="41:55" x14ac:dyDescent="0.25">
      <c r="AO906" s="235"/>
      <c r="AR906" s="239"/>
      <c r="AT906" s="239"/>
      <c r="AV906" s="236"/>
      <c r="AY906" s="239"/>
      <c r="BA906" s="239"/>
      <c r="BC906" s="236"/>
    </row>
    <row r="907" spans="41:55" x14ac:dyDescent="0.25">
      <c r="AO907" s="235"/>
      <c r="AR907" s="239"/>
      <c r="AT907" s="239"/>
      <c r="AV907" s="236"/>
      <c r="AY907" s="239"/>
      <c r="BA907" s="239"/>
      <c r="BC907" s="236"/>
    </row>
    <row r="908" spans="41:55" x14ac:dyDescent="0.25">
      <c r="AO908" s="235"/>
      <c r="AR908" s="239"/>
      <c r="AT908" s="239"/>
      <c r="AV908" s="236"/>
      <c r="AY908" s="239"/>
      <c r="BA908" s="239"/>
      <c r="BC908" s="236"/>
    </row>
    <row r="909" spans="41:55" x14ac:dyDescent="0.25">
      <c r="AO909" s="235"/>
      <c r="AR909" s="239"/>
      <c r="AT909" s="239"/>
      <c r="AV909" s="236"/>
      <c r="AY909" s="239"/>
      <c r="BA909" s="239"/>
      <c r="BC909" s="236"/>
    </row>
    <row r="910" spans="41:55" x14ac:dyDescent="0.25">
      <c r="AO910" s="235"/>
      <c r="AR910" s="239"/>
      <c r="AT910" s="239"/>
      <c r="AV910" s="236"/>
      <c r="AY910" s="239"/>
      <c r="BA910" s="239"/>
      <c r="BC910" s="236"/>
    </row>
    <row r="911" spans="41:55" x14ac:dyDescent="0.25">
      <c r="AO911" s="235"/>
      <c r="AR911" s="239"/>
      <c r="AT911" s="239"/>
      <c r="AV911" s="236"/>
      <c r="AY911" s="239"/>
      <c r="BA911" s="239"/>
      <c r="BC911" s="236"/>
    </row>
    <row r="912" spans="41:55" x14ac:dyDescent="0.25">
      <c r="AO912" s="235"/>
      <c r="AR912" s="239"/>
      <c r="AT912" s="239"/>
      <c r="AV912" s="236"/>
      <c r="AY912" s="239"/>
      <c r="BA912" s="239"/>
      <c r="BC912" s="236"/>
    </row>
    <row r="913" spans="41:55" x14ac:dyDescent="0.25">
      <c r="AO913" s="235"/>
      <c r="AR913" s="239"/>
      <c r="AT913" s="239"/>
      <c r="AV913" s="236"/>
      <c r="AY913" s="239"/>
      <c r="BA913" s="239"/>
      <c r="BC913" s="236"/>
    </row>
    <row r="914" spans="41:55" x14ac:dyDescent="0.25">
      <c r="AO914" s="235"/>
      <c r="AR914" s="239"/>
      <c r="AT914" s="239"/>
      <c r="AV914" s="236"/>
      <c r="AY914" s="239"/>
      <c r="BA914" s="239"/>
      <c r="BC914" s="236"/>
    </row>
    <row r="915" spans="41:55" x14ac:dyDescent="0.25">
      <c r="AO915" s="235"/>
      <c r="AR915" s="239"/>
      <c r="AT915" s="239"/>
      <c r="AV915" s="236"/>
      <c r="AY915" s="239"/>
      <c r="BA915" s="239"/>
      <c r="BC915" s="236"/>
    </row>
    <row r="916" spans="41:55" x14ac:dyDescent="0.25">
      <c r="AO916" s="235"/>
      <c r="AR916" s="239"/>
      <c r="AT916" s="239"/>
      <c r="AV916" s="236"/>
      <c r="AY916" s="239"/>
      <c r="BA916" s="239"/>
      <c r="BC916" s="236"/>
    </row>
    <row r="917" spans="41:55" x14ac:dyDescent="0.25">
      <c r="AO917" s="235"/>
      <c r="AR917" s="239"/>
      <c r="AT917" s="239"/>
      <c r="AV917" s="236"/>
      <c r="AY917" s="239"/>
      <c r="BA917" s="239"/>
      <c r="BC917" s="236"/>
    </row>
    <row r="918" spans="41:55" x14ac:dyDescent="0.25">
      <c r="AO918" s="235"/>
      <c r="AR918" s="239"/>
      <c r="AT918" s="239"/>
      <c r="AV918" s="236"/>
      <c r="AY918" s="239"/>
      <c r="BA918" s="239"/>
      <c r="BC918" s="236"/>
    </row>
    <row r="919" spans="41:55" x14ac:dyDescent="0.25">
      <c r="AO919" s="235"/>
      <c r="AR919" s="239"/>
      <c r="AT919" s="239"/>
      <c r="AV919" s="236"/>
      <c r="AY919" s="239"/>
      <c r="BA919" s="239"/>
      <c r="BC919" s="236"/>
    </row>
    <row r="920" spans="41:55" x14ac:dyDescent="0.25">
      <c r="AO920" s="235"/>
      <c r="AR920" s="239"/>
      <c r="AT920" s="239"/>
      <c r="AV920" s="236"/>
      <c r="AY920" s="239"/>
      <c r="BA920" s="239"/>
      <c r="BC920" s="236"/>
    </row>
    <row r="921" spans="41:55" x14ac:dyDescent="0.25">
      <c r="AO921" s="235"/>
      <c r="AR921" s="239"/>
      <c r="AT921" s="239"/>
      <c r="AV921" s="236"/>
      <c r="AY921" s="239"/>
      <c r="BA921" s="239"/>
      <c r="BC921" s="236"/>
    </row>
    <row r="922" spans="41:55" x14ac:dyDescent="0.25">
      <c r="AO922" s="235"/>
      <c r="AR922" s="239"/>
      <c r="AT922" s="239"/>
      <c r="AV922" s="236"/>
      <c r="AY922" s="239"/>
      <c r="BA922" s="239"/>
      <c r="BC922" s="236"/>
    </row>
    <row r="923" spans="41:55" x14ac:dyDescent="0.25">
      <c r="AO923" s="235"/>
      <c r="AR923" s="239"/>
      <c r="AT923" s="239"/>
      <c r="AV923" s="236"/>
      <c r="AY923" s="239"/>
      <c r="BA923" s="239"/>
      <c r="BC923" s="236"/>
    </row>
    <row r="924" spans="41:55" x14ac:dyDescent="0.25">
      <c r="AO924" s="235"/>
      <c r="AR924" s="239"/>
      <c r="AT924" s="239"/>
      <c r="AV924" s="236"/>
      <c r="AY924" s="239"/>
      <c r="BA924" s="239"/>
      <c r="BC924" s="236"/>
    </row>
    <row r="925" spans="41:55" x14ac:dyDescent="0.25">
      <c r="AO925" s="235"/>
      <c r="AR925" s="239"/>
      <c r="AT925" s="239"/>
      <c r="AV925" s="236"/>
      <c r="AY925" s="239"/>
      <c r="BA925" s="239"/>
      <c r="BC925" s="236"/>
    </row>
    <row r="926" spans="41:55" x14ac:dyDescent="0.25">
      <c r="AO926" s="235"/>
      <c r="AR926" s="239"/>
      <c r="AT926" s="239"/>
      <c r="AV926" s="236"/>
      <c r="AY926" s="239"/>
      <c r="BA926" s="239"/>
      <c r="BC926" s="236"/>
    </row>
    <row r="927" spans="41:55" x14ac:dyDescent="0.25">
      <c r="AO927" s="235"/>
      <c r="AR927" s="239"/>
      <c r="AT927" s="239"/>
      <c r="AV927" s="236"/>
      <c r="AY927" s="239"/>
      <c r="BA927" s="239"/>
      <c r="BC927" s="236"/>
    </row>
    <row r="928" spans="41:55" x14ac:dyDescent="0.25">
      <c r="AO928" s="235"/>
      <c r="AR928" s="239"/>
      <c r="AT928" s="239"/>
      <c r="AV928" s="236"/>
      <c r="AY928" s="239"/>
      <c r="BA928" s="239"/>
      <c r="BC928" s="236"/>
    </row>
    <row r="929" spans="41:55" x14ac:dyDescent="0.25">
      <c r="AO929" s="235"/>
      <c r="AR929" s="239"/>
      <c r="AT929" s="239"/>
      <c r="AV929" s="236"/>
      <c r="AY929" s="239"/>
      <c r="BA929" s="239"/>
      <c r="BC929" s="236"/>
    </row>
    <row r="930" spans="41:55" x14ac:dyDescent="0.25">
      <c r="AO930" s="235"/>
      <c r="AR930" s="239"/>
      <c r="AT930" s="239"/>
      <c r="AV930" s="236"/>
      <c r="AY930" s="239"/>
      <c r="BA930" s="239"/>
      <c r="BC930" s="236"/>
    </row>
    <row r="931" spans="41:55" x14ac:dyDescent="0.25">
      <c r="AO931" s="235"/>
      <c r="AR931" s="239"/>
      <c r="AT931" s="239"/>
      <c r="AV931" s="236"/>
      <c r="AY931" s="239"/>
      <c r="BA931" s="239"/>
      <c r="BC931" s="236"/>
    </row>
    <row r="932" spans="41:55" x14ac:dyDescent="0.25">
      <c r="AO932" s="235"/>
      <c r="AR932" s="239"/>
      <c r="AT932" s="239"/>
      <c r="AV932" s="236"/>
      <c r="AY932" s="239"/>
      <c r="BA932" s="239"/>
      <c r="BC932" s="236"/>
    </row>
    <row r="933" spans="41:55" x14ac:dyDescent="0.25">
      <c r="AO933" s="235"/>
      <c r="AR933" s="239"/>
      <c r="AT933" s="239"/>
      <c r="AV933" s="236"/>
      <c r="AY933" s="239"/>
      <c r="BA933" s="239"/>
      <c r="BC933" s="236"/>
    </row>
    <row r="934" spans="41:55" x14ac:dyDescent="0.25">
      <c r="AO934" s="235"/>
      <c r="AR934" s="239"/>
      <c r="AT934" s="239"/>
      <c r="AV934" s="236"/>
      <c r="AY934" s="239"/>
      <c r="BA934" s="239"/>
      <c r="BC934" s="236"/>
    </row>
    <row r="935" spans="41:55" x14ac:dyDescent="0.25">
      <c r="AO935" s="235"/>
      <c r="AR935" s="239"/>
      <c r="AT935" s="239"/>
      <c r="AV935" s="236"/>
      <c r="AY935" s="239"/>
      <c r="BA935" s="239"/>
      <c r="BC935" s="236"/>
    </row>
    <row r="936" spans="41:55" x14ac:dyDescent="0.25">
      <c r="AO936" s="235"/>
      <c r="AR936" s="239"/>
      <c r="AT936" s="239"/>
      <c r="AV936" s="236"/>
      <c r="AY936" s="239"/>
      <c r="BA936" s="239"/>
      <c r="BC936" s="236"/>
    </row>
    <row r="937" spans="41:55" x14ac:dyDescent="0.25">
      <c r="AO937" s="235"/>
      <c r="AR937" s="239"/>
      <c r="AT937" s="239"/>
      <c r="AV937" s="236"/>
      <c r="AY937" s="239"/>
      <c r="BA937" s="239"/>
      <c r="BC937" s="236"/>
    </row>
    <row r="938" spans="41:55" x14ac:dyDescent="0.25">
      <c r="AO938" s="235"/>
      <c r="AR938" s="239"/>
      <c r="AT938" s="239"/>
      <c r="AV938" s="236"/>
      <c r="AY938" s="239"/>
      <c r="BA938" s="239"/>
      <c r="BC938" s="236"/>
    </row>
    <row r="939" spans="41:55" x14ac:dyDescent="0.25">
      <c r="AO939" s="235"/>
      <c r="AR939" s="239"/>
      <c r="AT939" s="239"/>
      <c r="AV939" s="236"/>
      <c r="AY939" s="239"/>
      <c r="BA939" s="239"/>
      <c r="BC939" s="236"/>
    </row>
    <row r="940" spans="41:55" x14ac:dyDescent="0.25">
      <c r="AO940" s="235"/>
      <c r="AR940" s="239"/>
      <c r="AT940" s="239"/>
      <c r="AV940" s="236"/>
      <c r="AY940" s="239"/>
      <c r="BA940" s="239"/>
      <c r="BC940" s="236"/>
    </row>
    <row r="941" spans="41:55" x14ac:dyDescent="0.25">
      <c r="AO941" s="235"/>
      <c r="AR941" s="239"/>
      <c r="AT941" s="239"/>
      <c r="AV941" s="236"/>
      <c r="AY941" s="239"/>
      <c r="BA941" s="239"/>
      <c r="BC941" s="236"/>
    </row>
    <row r="942" spans="41:55" x14ac:dyDescent="0.25">
      <c r="AO942" s="235"/>
      <c r="AR942" s="239"/>
      <c r="AT942" s="239"/>
      <c r="AV942" s="236"/>
      <c r="AY942" s="239"/>
      <c r="BA942" s="239"/>
      <c r="BC942" s="236"/>
    </row>
    <row r="943" spans="41:55" x14ac:dyDescent="0.25">
      <c r="AO943" s="235"/>
      <c r="AR943" s="239"/>
      <c r="AT943" s="239"/>
      <c r="AV943" s="236"/>
      <c r="AY943" s="239"/>
      <c r="BA943" s="239"/>
      <c r="BC943" s="236"/>
    </row>
    <row r="944" spans="41:55" x14ac:dyDescent="0.25">
      <c r="AO944" s="235"/>
      <c r="AR944" s="239"/>
      <c r="AT944" s="239"/>
      <c r="AV944" s="236"/>
      <c r="AY944" s="239"/>
      <c r="BA944" s="239"/>
      <c r="BC944" s="236"/>
    </row>
    <row r="945" spans="41:55" x14ac:dyDescent="0.25">
      <c r="AO945" s="235"/>
      <c r="AR945" s="239"/>
      <c r="AT945" s="239"/>
      <c r="AV945" s="236"/>
      <c r="AY945" s="239"/>
      <c r="BA945" s="239"/>
      <c r="BC945" s="236"/>
    </row>
    <row r="946" spans="41:55" x14ac:dyDescent="0.25">
      <c r="AO946" s="235"/>
      <c r="AR946" s="239"/>
      <c r="AT946" s="239"/>
      <c r="AV946" s="236"/>
      <c r="AY946" s="239"/>
      <c r="BA946" s="239"/>
      <c r="BC946" s="236"/>
    </row>
    <row r="947" spans="41:55" x14ac:dyDescent="0.25">
      <c r="AO947" s="235"/>
      <c r="AR947" s="239"/>
      <c r="AT947" s="239"/>
      <c r="AV947" s="236"/>
      <c r="AY947" s="239"/>
      <c r="BA947" s="239"/>
      <c r="BC947" s="236"/>
    </row>
    <row r="948" spans="41:55" x14ac:dyDescent="0.25">
      <c r="AO948" s="235"/>
      <c r="AR948" s="239"/>
      <c r="AT948" s="239"/>
      <c r="AV948" s="236"/>
      <c r="AY948" s="239"/>
      <c r="BA948" s="239"/>
      <c r="BC948" s="236"/>
    </row>
    <row r="949" spans="41:55" x14ac:dyDescent="0.25">
      <c r="AO949" s="235"/>
      <c r="AR949" s="239"/>
      <c r="AT949" s="239"/>
      <c r="AV949" s="236"/>
      <c r="AY949" s="239"/>
      <c r="BA949" s="239"/>
      <c r="BC949" s="236"/>
    </row>
    <row r="950" spans="41:55" x14ac:dyDescent="0.25">
      <c r="AO950" s="235"/>
      <c r="AR950" s="239"/>
      <c r="AT950" s="239"/>
      <c r="AV950" s="236"/>
      <c r="AY950" s="239"/>
      <c r="BA950" s="239"/>
      <c r="BC950" s="236"/>
    </row>
    <row r="951" spans="41:55" x14ac:dyDescent="0.25">
      <c r="AO951" s="235"/>
      <c r="AR951" s="239"/>
      <c r="AT951" s="239"/>
      <c r="AV951" s="236"/>
      <c r="AY951" s="239"/>
      <c r="BA951" s="239"/>
      <c r="BC951" s="236"/>
    </row>
    <row r="952" spans="41:55" x14ac:dyDescent="0.25">
      <c r="AO952" s="235"/>
      <c r="AR952" s="239"/>
      <c r="AT952" s="239"/>
      <c r="AV952" s="236"/>
      <c r="AY952" s="239"/>
      <c r="BA952" s="239"/>
      <c r="BC952" s="236"/>
    </row>
    <row r="953" spans="41:55" x14ac:dyDescent="0.25">
      <c r="AO953" s="235"/>
      <c r="AR953" s="239"/>
      <c r="AT953" s="239"/>
      <c r="AV953" s="236"/>
      <c r="AY953" s="239"/>
      <c r="BA953" s="239"/>
      <c r="BC953" s="236"/>
    </row>
    <row r="954" spans="41:55" x14ac:dyDescent="0.25">
      <c r="AO954" s="235"/>
      <c r="AR954" s="239"/>
      <c r="AT954" s="239"/>
      <c r="AV954" s="236"/>
      <c r="AY954" s="239"/>
      <c r="BA954" s="239"/>
      <c r="BC954" s="236"/>
    </row>
    <row r="955" spans="41:55" x14ac:dyDescent="0.25">
      <c r="AO955" s="235"/>
      <c r="AR955" s="239"/>
      <c r="AT955" s="239"/>
      <c r="AV955" s="236"/>
      <c r="AY955" s="239"/>
      <c r="BA955" s="239"/>
      <c r="BC955" s="236"/>
    </row>
    <row r="956" spans="41:55" x14ac:dyDescent="0.25">
      <c r="AO956" s="235"/>
      <c r="AR956" s="239"/>
      <c r="AT956" s="239"/>
      <c r="AV956" s="236"/>
      <c r="AY956" s="239"/>
      <c r="BA956" s="239"/>
      <c r="BC956" s="236"/>
    </row>
    <row r="957" spans="41:55" x14ac:dyDescent="0.25">
      <c r="AO957" s="235"/>
      <c r="AR957" s="239"/>
      <c r="AT957" s="239"/>
      <c r="AV957" s="236"/>
      <c r="AY957" s="239"/>
      <c r="BA957" s="239"/>
      <c r="BC957" s="236"/>
    </row>
    <row r="958" spans="41:55" x14ac:dyDescent="0.25">
      <c r="AO958" s="235"/>
      <c r="AR958" s="239"/>
      <c r="AT958" s="239"/>
      <c r="AV958" s="236"/>
      <c r="AY958" s="239"/>
      <c r="BA958" s="239"/>
      <c r="BC958" s="236"/>
    </row>
    <row r="959" spans="41:55" x14ac:dyDescent="0.25">
      <c r="AO959" s="235"/>
      <c r="AR959" s="239"/>
      <c r="AT959" s="239"/>
      <c r="AV959" s="236"/>
      <c r="AY959" s="239"/>
      <c r="BA959" s="239"/>
      <c r="BC959" s="236"/>
    </row>
    <row r="960" spans="41:55" x14ac:dyDescent="0.25">
      <c r="AO960" s="235"/>
      <c r="AR960" s="239"/>
      <c r="AT960" s="239"/>
      <c r="AV960" s="236"/>
      <c r="AY960" s="239"/>
      <c r="BA960" s="239"/>
      <c r="BC960" s="236"/>
    </row>
    <row r="961" spans="41:55" x14ac:dyDescent="0.25">
      <c r="AO961" s="235"/>
      <c r="AR961" s="239"/>
      <c r="AT961" s="239"/>
      <c r="AV961" s="236"/>
      <c r="AY961" s="239"/>
      <c r="BA961" s="239"/>
      <c r="BC961" s="236"/>
    </row>
    <row r="962" spans="41:55" x14ac:dyDescent="0.25">
      <c r="AO962" s="235"/>
      <c r="AR962" s="239"/>
      <c r="AT962" s="239"/>
      <c r="AV962" s="236"/>
      <c r="AY962" s="239"/>
      <c r="BA962" s="239"/>
      <c r="BC962" s="236"/>
    </row>
    <row r="963" spans="41:55" x14ac:dyDescent="0.25">
      <c r="AO963" s="235"/>
      <c r="AR963" s="239"/>
      <c r="AT963" s="239"/>
      <c r="AV963" s="236"/>
      <c r="AY963" s="239"/>
      <c r="BA963" s="239"/>
      <c r="BC963" s="236"/>
    </row>
    <row r="964" spans="41:55" x14ac:dyDescent="0.25">
      <c r="AO964" s="235"/>
      <c r="AR964" s="239"/>
      <c r="AT964" s="239"/>
      <c r="AV964" s="236"/>
      <c r="AY964" s="239"/>
      <c r="BA964" s="239"/>
      <c r="BC964" s="236"/>
    </row>
    <row r="965" spans="41:55" x14ac:dyDescent="0.25">
      <c r="AO965" s="235"/>
      <c r="AR965" s="239"/>
      <c r="AT965" s="239"/>
      <c r="AV965" s="236"/>
      <c r="AY965" s="239"/>
      <c r="BA965" s="239"/>
      <c r="BC965" s="236"/>
    </row>
    <row r="966" spans="41:55" x14ac:dyDescent="0.25">
      <c r="AO966" s="235"/>
      <c r="AR966" s="239"/>
      <c r="AT966" s="239"/>
      <c r="AV966" s="236"/>
      <c r="AY966" s="239"/>
      <c r="BA966" s="239"/>
      <c r="BC966" s="236"/>
    </row>
    <row r="967" spans="41:55" x14ac:dyDescent="0.25">
      <c r="AO967" s="235"/>
      <c r="AR967" s="239"/>
      <c r="AT967" s="239"/>
      <c r="AV967" s="236"/>
      <c r="AY967" s="239"/>
      <c r="BA967" s="239"/>
      <c r="BC967" s="236"/>
    </row>
    <row r="968" spans="41:55" x14ac:dyDescent="0.25">
      <c r="AO968" s="235"/>
      <c r="AR968" s="239"/>
      <c r="AT968" s="239"/>
      <c r="AV968" s="236"/>
      <c r="AY968" s="239"/>
      <c r="BA968" s="239"/>
      <c r="BC968" s="236"/>
    </row>
    <row r="969" spans="41:55" x14ac:dyDescent="0.25">
      <c r="AO969" s="235"/>
      <c r="AR969" s="239"/>
      <c r="AT969" s="239"/>
      <c r="AV969" s="236"/>
      <c r="AY969" s="239"/>
      <c r="BA969" s="239"/>
      <c r="BC969" s="236"/>
    </row>
    <row r="970" spans="41:55" x14ac:dyDescent="0.25">
      <c r="AO970" s="235"/>
      <c r="AR970" s="239"/>
      <c r="AT970" s="239"/>
      <c r="AV970" s="236"/>
      <c r="AY970" s="239"/>
      <c r="BA970" s="239"/>
      <c r="BC970" s="236"/>
    </row>
    <row r="971" spans="41:55" x14ac:dyDescent="0.25">
      <c r="AO971" s="235"/>
      <c r="AR971" s="239"/>
      <c r="AT971" s="239"/>
      <c r="AV971" s="236"/>
      <c r="AY971" s="239"/>
      <c r="BA971" s="239"/>
      <c r="BC971" s="236"/>
    </row>
    <row r="972" spans="41:55" x14ac:dyDescent="0.25">
      <c r="AO972" s="235"/>
      <c r="AR972" s="239"/>
      <c r="AT972" s="239"/>
      <c r="AV972" s="236"/>
      <c r="AY972" s="239"/>
      <c r="BA972" s="239"/>
      <c r="BC972" s="236"/>
    </row>
    <row r="973" spans="41:55" x14ac:dyDescent="0.25">
      <c r="AO973" s="235"/>
      <c r="AR973" s="239"/>
      <c r="AT973" s="239"/>
      <c r="AV973" s="236"/>
      <c r="AY973" s="239"/>
      <c r="BA973" s="239"/>
      <c r="BC973" s="236"/>
    </row>
    <row r="974" spans="41:55" x14ac:dyDescent="0.25">
      <c r="AO974" s="235"/>
      <c r="AR974" s="239"/>
      <c r="AT974" s="239"/>
      <c r="AV974" s="236"/>
      <c r="AY974" s="239"/>
      <c r="BA974" s="239"/>
      <c r="BC974" s="236"/>
    </row>
    <row r="975" spans="41:55" x14ac:dyDescent="0.25">
      <c r="AO975" s="235"/>
      <c r="AR975" s="239"/>
      <c r="AT975" s="239"/>
      <c r="AV975" s="236"/>
      <c r="AY975" s="239"/>
      <c r="BA975" s="239"/>
      <c r="BC975" s="236"/>
    </row>
    <row r="976" spans="41:55" x14ac:dyDescent="0.25">
      <c r="AO976" s="235"/>
      <c r="AR976" s="239"/>
      <c r="AT976" s="239"/>
      <c r="AV976" s="236"/>
      <c r="AY976" s="239"/>
      <c r="BA976" s="239"/>
      <c r="BC976" s="236"/>
    </row>
    <row r="977" spans="41:55" x14ac:dyDescent="0.25">
      <c r="AO977" s="235"/>
      <c r="AR977" s="239"/>
      <c r="AT977" s="239"/>
      <c r="AV977" s="236"/>
      <c r="AY977" s="239"/>
      <c r="BA977" s="239"/>
      <c r="BC977" s="236"/>
    </row>
    <row r="978" spans="41:55" x14ac:dyDescent="0.25">
      <c r="AO978" s="235"/>
      <c r="AR978" s="239"/>
      <c r="AT978" s="239"/>
      <c r="AV978" s="236"/>
      <c r="AY978" s="239"/>
      <c r="BA978" s="239"/>
      <c r="BC978" s="236"/>
    </row>
    <row r="979" spans="41:55" x14ac:dyDescent="0.25">
      <c r="AO979" s="235"/>
      <c r="AR979" s="239"/>
      <c r="AT979" s="239"/>
      <c r="AV979" s="236"/>
      <c r="AY979" s="239"/>
      <c r="BA979" s="239"/>
      <c r="BC979" s="236"/>
    </row>
    <row r="980" spans="41:55" x14ac:dyDescent="0.25">
      <c r="AO980" s="235"/>
      <c r="AR980" s="239"/>
      <c r="AT980" s="239"/>
      <c r="AV980" s="236"/>
      <c r="AY980" s="239"/>
      <c r="BA980" s="239"/>
      <c r="BC980" s="236"/>
    </row>
    <row r="981" spans="41:55" x14ac:dyDescent="0.25">
      <c r="AO981" s="235"/>
      <c r="AR981" s="239"/>
      <c r="AT981" s="239"/>
      <c r="AV981" s="236"/>
      <c r="AY981" s="239"/>
      <c r="BA981" s="239"/>
      <c r="BC981" s="236"/>
    </row>
    <row r="982" spans="41:55" x14ac:dyDescent="0.25">
      <c r="AO982" s="235"/>
      <c r="AR982" s="239"/>
      <c r="AT982" s="239"/>
      <c r="AV982" s="236"/>
      <c r="AY982" s="239"/>
      <c r="BA982" s="239"/>
      <c r="BC982" s="236"/>
    </row>
    <row r="983" spans="41:55" x14ac:dyDescent="0.25">
      <c r="AO983" s="235"/>
      <c r="AR983" s="239"/>
      <c r="AT983" s="239"/>
      <c r="AV983" s="236"/>
      <c r="AY983" s="239"/>
      <c r="BA983" s="239"/>
      <c r="BC983" s="236"/>
    </row>
    <row r="984" spans="41:55" x14ac:dyDescent="0.25">
      <c r="AO984" s="235"/>
      <c r="AR984" s="239"/>
      <c r="AT984" s="239"/>
      <c r="AV984" s="236"/>
      <c r="AY984" s="239"/>
      <c r="BA984" s="239"/>
      <c r="BC984" s="236"/>
    </row>
    <row r="985" spans="41:55" x14ac:dyDescent="0.25">
      <c r="AO985" s="235"/>
      <c r="AR985" s="239"/>
      <c r="AT985" s="239"/>
      <c r="AV985" s="236"/>
      <c r="AY985" s="239"/>
      <c r="BA985" s="239"/>
      <c r="BC985" s="236"/>
    </row>
    <row r="986" spans="41:55" x14ac:dyDescent="0.25">
      <c r="AO986" s="235"/>
      <c r="AR986" s="239"/>
      <c r="AT986" s="239"/>
      <c r="AV986" s="236"/>
      <c r="AY986" s="239"/>
      <c r="BA986" s="239"/>
      <c r="BC986" s="236"/>
    </row>
    <row r="987" spans="41:55" x14ac:dyDescent="0.25">
      <c r="AO987" s="235"/>
      <c r="AR987" s="239"/>
      <c r="AT987" s="239"/>
      <c r="AV987" s="236"/>
      <c r="AY987" s="239"/>
      <c r="BA987" s="239"/>
      <c r="BC987" s="236"/>
    </row>
    <row r="988" spans="41:55" x14ac:dyDescent="0.25">
      <c r="AO988" s="235"/>
      <c r="AR988" s="239"/>
      <c r="AT988" s="239"/>
      <c r="AV988" s="236"/>
      <c r="AY988" s="239"/>
      <c r="BA988" s="239"/>
      <c r="BC988" s="236"/>
    </row>
    <row r="989" spans="41:55" x14ac:dyDescent="0.25">
      <c r="AO989" s="235"/>
      <c r="AR989" s="239"/>
      <c r="AT989" s="239"/>
      <c r="AV989" s="236"/>
      <c r="AY989" s="239"/>
      <c r="BA989" s="239"/>
      <c r="BC989" s="236"/>
    </row>
    <row r="990" spans="41:55" x14ac:dyDescent="0.25">
      <c r="AO990" s="235"/>
      <c r="AR990" s="239"/>
      <c r="AT990" s="239"/>
      <c r="AV990" s="236"/>
      <c r="AY990" s="239"/>
      <c r="BA990" s="239"/>
      <c r="BC990" s="236"/>
    </row>
    <row r="991" spans="41:55" x14ac:dyDescent="0.25">
      <c r="AO991" s="235"/>
      <c r="AR991" s="239"/>
      <c r="AT991" s="239"/>
      <c r="AV991" s="236"/>
      <c r="AY991" s="239"/>
      <c r="BA991" s="239"/>
      <c r="BC991" s="236"/>
    </row>
    <row r="992" spans="41:55" x14ac:dyDescent="0.25">
      <c r="AO992" s="235"/>
      <c r="AR992" s="239"/>
      <c r="AT992" s="239"/>
      <c r="AV992" s="236"/>
      <c r="AY992" s="239"/>
      <c r="BA992" s="239"/>
      <c r="BC992" s="236"/>
    </row>
    <row r="993" spans="41:55" x14ac:dyDescent="0.25">
      <c r="AO993" s="235"/>
      <c r="AR993" s="239"/>
      <c r="AT993" s="239"/>
      <c r="AV993" s="236"/>
      <c r="AY993" s="239"/>
      <c r="BA993" s="239"/>
      <c r="BC993" s="236"/>
    </row>
    <row r="994" spans="41:55" x14ac:dyDescent="0.25">
      <c r="AO994" s="235"/>
      <c r="AR994" s="239"/>
      <c r="AT994" s="239"/>
      <c r="AV994" s="236"/>
      <c r="AY994" s="239"/>
      <c r="BA994" s="239"/>
      <c r="BC994" s="236"/>
    </row>
    <row r="995" spans="41:55" x14ac:dyDescent="0.25">
      <c r="AO995" s="235"/>
      <c r="AR995" s="239"/>
      <c r="AT995" s="239"/>
      <c r="AV995" s="236"/>
      <c r="AY995" s="239"/>
      <c r="BA995" s="239"/>
      <c r="BC995" s="236"/>
    </row>
    <row r="996" spans="41:55" x14ac:dyDescent="0.25">
      <c r="AO996" s="235"/>
      <c r="AR996" s="239"/>
      <c r="AT996" s="239"/>
      <c r="AV996" s="236"/>
      <c r="AY996" s="239"/>
      <c r="BA996" s="239"/>
      <c r="BC996" s="236"/>
    </row>
    <row r="997" spans="41:55" x14ac:dyDescent="0.25">
      <c r="AO997" s="235"/>
      <c r="AR997" s="239"/>
      <c r="AT997" s="239"/>
      <c r="AV997" s="236"/>
      <c r="AY997" s="239"/>
      <c r="BA997" s="239"/>
      <c r="BC997" s="236"/>
    </row>
    <row r="998" spans="41:55" x14ac:dyDescent="0.25">
      <c r="AO998" s="235"/>
      <c r="AR998" s="239"/>
      <c r="AT998" s="239"/>
      <c r="AV998" s="236"/>
      <c r="AY998" s="239"/>
      <c r="BA998" s="239"/>
      <c r="BC998" s="236"/>
    </row>
    <row r="999" spans="41:55" x14ac:dyDescent="0.25">
      <c r="AO999" s="235"/>
      <c r="AR999" s="239"/>
      <c r="AT999" s="239"/>
      <c r="AV999" s="236"/>
      <c r="AY999" s="239"/>
      <c r="BA999" s="239"/>
      <c r="BC999" s="236"/>
    </row>
    <row r="1000" spans="41:55" x14ac:dyDescent="0.25">
      <c r="AO1000" s="235"/>
      <c r="AR1000" s="239"/>
      <c r="AT1000" s="239"/>
      <c r="AV1000" s="236"/>
      <c r="AY1000" s="239"/>
      <c r="BA1000" s="239"/>
      <c r="BC1000" s="236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132">
    <cfRule type="cellIs" dxfId="19" priority="291" operator="equal">
      <formula>0</formula>
    </cfRule>
  </conditionalFormatting>
  <conditionalFormatting sqref="J6:J31">
    <cfRule type="dataBar" priority="2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{2ACDA037-A1D9-40D1-A4B4-978CE757095A}</x14:id>
        </ext>
      </extLst>
    </cfRule>
  </conditionalFormatting>
  <conditionalFormatting sqref="N6:N132">
    <cfRule type="cellIs" dxfId="18" priority="290" stopIfTrue="1" operator="equal">
      <formula>0</formula>
    </cfRule>
  </conditionalFormatting>
  <conditionalFormatting sqref="V6:W132">
    <cfRule type="cellIs" dxfId="17" priority="289" operator="equal">
      <formula>0</formula>
    </cfRule>
  </conditionalFormatting>
  <conditionalFormatting sqref="X6:X132">
    <cfRule type="cellIs" dxfId="16" priority="288" stopIfTrue="1" operator="equal">
      <formula>0</formula>
    </cfRule>
  </conditionalFormatting>
  <conditionalFormatting sqref="AB6:AB132">
    <cfRule type="cellIs" dxfId="15" priority="287" operator="equal">
      <formula>0</formula>
    </cfRule>
  </conditionalFormatting>
  <conditionalFormatting sqref="AC6:AC132">
    <cfRule type="cellIs" dxfId="14" priority="286" stopIfTrue="1" operator="equal">
      <formula>0</formula>
    </cfRule>
  </conditionalFormatting>
  <conditionalFormatting sqref="R6:R132">
    <cfRule type="cellIs" dxfId="13" priority="285" operator="equal">
      <formula>0</formula>
    </cfRule>
  </conditionalFormatting>
  <conditionalFormatting sqref="Q6:Q132">
    <cfRule type="cellIs" dxfId="12" priority="284" operator="equal">
      <formula>0</formula>
    </cfRule>
  </conditionalFormatting>
  <conditionalFormatting sqref="S6:S132">
    <cfRule type="cellIs" dxfId="11" priority="283" stopIfTrue="1" operator="equal">
      <formula>0</formula>
    </cfRule>
  </conditionalFormatting>
  <conditionalFormatting sqref="AA6:AA132">
    <cfRule type="cellIs" dxfId="10" priority="282" operator="equal">
      <formula>0</formula>
    </cfRule>
  </conditionalFormatting>
  <conditionalFormatting sqref="AG6:AG132">
    <cfRule type="cellIs" dxfId="9" priority="280" operator="equal">
      <formula>0</formula>
    </cfRule>
  </conditionalFormatting>
  <conditionalFormatting sqref="AL6:AL132">
    <cfRule type="cellIs" dxfId="8" priority="279" operator="equal">
      <formula>0</formula>
    </cfRule>
  </conditionalFormatting>
  <conditionalFormatting sqref="AH6:AH132">
    <cfRule type="cellIs" dxfId="7" priority="277" stopIfTrue="1" operator="equal">
      <formula>0</formula>
    </cfRule>
  </conditionalFormatting>
  <conditionalFormatting sqref="AM6:AM132">
    <cfRule type="cellIs" dxfId="6" priority="275" stopIfTrue="1" operator="equal">
      <formula>0</formula>
    </cfRule>
  </conditionalFormatting>
  <conditionalFormatting sqref="AO6:AO132">
    <cfRule type="cellIs" dxfId="5" priority="273" operator="lessThanOrEqual">
      <formula>0.01</formula>
    </cfRule>
    <cfRule type="colorScale" priority="274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132">
    <cfRule type="expression" dxfId="4" priority="2">
      <formula>IF($A6=1,TRUE,FALSE)</formula>
    </cfRule>
  </conditionalFormatting>
  <conditionalFormatting sqref="N6:N132">
    <cfRule type="colorScale" priority="299">
      <colorScale>
        <cfvo type="min"/>
        <cfvo type="max"/>
        <color theme="7" tint="0.39997558519241921"/>
        <color theme="5"/>
      </colorScale>
    </cfRule>
  </conditionalFormatting>
  <conditionalFormatting sqref="X6:X132">
    <cfRule type="colorScale" priority="300">
      <colorScale>
        <cfvo type="min"/>
        <cfvo type="max"/>
        <color theme="7" tint="0.39997558519241921"/>
        <color theme="5"/>
      </colorScale>
    </cfRule>
  </conditionalFormatting>
  <conditionalFormatting sqref="AC6:AC132">
    <cfRule type="colorScale" priority="301">
      <colorScale>
        <cfvo type="min"/>
        <cfvo type="max"/>
        <color theme="7" tint="0.39997558519241921"/>
        <color theme="5"/>
      </colorScale>
    </cfRule>
  </conditionalFormatting>
  <conditionalFormatting sqref="S6:S132">
    <cfRule type="colorScale" priority="302">
      <colorScale>
        <cfvo type="min"/>
        <cfvo type="max"/>
        <color theme="7" tint="0.39997558519241921"/>
        <color theme="5"/>
      </colorScale>
    </cfRule>
  </conditionalFormatting>
  <conditionalFormatting sqref="AH6:AH132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AM6:AM132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H6:H132">
    <cfRule type="expression" dxfId="1" priority="1">
      <formula>IF($A6=1,TRUE,FALSE)</formula>
    </cfRule>
  </conditionalFormatting>
  <hyperlinks>
    <hyperlink ref="E1" r:id="rId1" display="Concept de mise en œuvre extension RegBL" xr:uid="{00000000-0004-0000-0200-000000000000}"/>
    <hyperlink ref="J1" r:id="rId2" display="Voir les instructions" xr:uid="{00000000-0004-0000-0200-000001000000}"/>
    <hyperlink ref="J1:L1" r:id="rId3" display="Instructions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CDA037-A1D9-40D1-A4B4-978CE757095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defaultColWidth="11.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6.625" style="143" bestFit="1" customWidth="1"/>
    <col min="6" max="6" width="7.5" style="143" bestFit="1" customWidth="1"/>
    <col min="7" max="7" width="8.25" style="143" bestFit="1" customWidth="1"/>
    <col min="8" max="8" width="8.25" style="143" customWidth="1"/>
    <col min="9" max="9" width="9.625" style="143" bestFit="1" customWidth="1"/>
    <col min="10" max="10" width="8.5" style="143" bestFit="1" customWidth="1"/>
    <col min="11" max="11" width="25.625" style="143" bestFit="1" customWidth="1"/>
    <col min="12" max="12" width="8" style="143" bestFit="1" customWidth="1"/>
    <col min="13" max="14" width="6.625" style="143" bestFit="1" customWidth="1"/>
    <col min="15" max="15" width="23.125" style="143" bestFit="1" customWidth="1"/>
    <col min="16" max="16" width="36.875" style="143" bestFit="1" customWidth="1"/>
    <col min="17" max="17" width="8.625" style="143" bestFit="1" customWidth="1"/>
    <col min="18" max="18" width="11.875" style="143" bestFit="1" customWidth="1"/>
    <col min="19" max="19" width="6.625" style="143" bestFit="1" customWidth="1"/>
    <col min="20" max="20" width="14.125" style="143" bestFit="1" customWidth="1"/>
    <col min="21" max="16384" width="11.5" style="143"/>
  </cols>
  <sheetData>
    <row r="1" spans="1:20" s="163" customFormat="1" x14ac:dyDescent="0.25">
      <c r="A1" s="162" t="s">
        <v>5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0" x14ac:dyDescent="0.25">
      <c r="A2" s="27"/>
    </row>
    <row r="3" spans="1:20" x14ac:dyDescent="0.25">
      <c r="A3" s="164" t="s">
        <v>2449</v>
      </c>
    </row>
    <row r="5" spans="1:20" s="29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36</v>
      </c>
      <c r="H5" s="165" t="s">
        <v>38</v>
      </c>
      <c r="I5" s="165" t="s">
        <v>40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52</v>
      </c>
      <c r="O5" s="165" t="s">
        <v>54</v>
      </c>
      <c r="P5" s="165" t="s">
        <v>63</v>
      </c>
      <c r="Q5" s="165" t="s">
        <v>71</v>
      </c>
      <c r="R5" s="165" t="s">
        <v>73</v>
      </c>
      <c r="S5" s="165" t="s">
        <v>75</v>
      </c>
      <c r="T5" s="165" t="s">
        <v>77</v>
      </c>
    </row>
  </sheetData>
  <autoFilter ref="A5:T5" xr:uid="{00000000-0009-0000-0000-000003000000}"/>
  <mergeCells count="1">
    <mergeCell ref="G1:K1"/>
  </mergeCells>
  <hyperlinks>
    <hyperlink ref="G1" r:id="rId1" display="Voir les instructions" xr:uid="{00000000-0004-0000-0300-000000000000}"/>
    <hyperlink ref="G1:I1" r:id="rId2" display="Instructions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defaultColWidth="8.12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26.25" style="143" customWidth="1"/>
    <col min="6" max="6" width="8.25" style="143" bestFit="1" customWidth="1"/>
    <col min="7" max="7" width="8.5" style="143" bestFit="1" customWidth="1"/>
    <col min="8" max="8" width="7.5" style="143" bestFit="1" customWidth="1"/>
    <col min="9" max="9" width="8.25" style="143" bestFit="1" customWidth="1"/>
    <col min="10" max="11" width="11" style="143" bestFit="1" customWidth="1"/>
    <col min="12" max="12" width="8.25" style="143" bestFit="1" customWidth="1"/>
    <col min="13" max="14" width="8.25" style="143" customWidth="1"/>
    <col min="15" max="15" width="5.375" style="143" customWidth="1"/>
    <col min="16" max="16" width="8.5" style="143" customWidth="1"/>
    <col min="17" max="17" width="18.5" style="143" customWidth="1"/>
    <col min="18" max="16384" width="8.125" style="143"/>
  </cols>
  <sheetData>
    <row r="1" spans="1:17" s="167" customFormat="1" x14ac:dyDescent="0.25">
      <c r="A1" s="166" t="s">
        <v>8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17" x14ac:dyDescent="0.25">
      <c r="A3" s="164" t="s">
        <v>2449</v>
      </c>
    </row>
    <row r="5" spans="1:17" s="165" customFormat="1" x14ac:dyDescent="0.25">
      <c r="A5" s="263" t="s">
        <v>312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68"/>
      <c r="N5" s="168"/>
      <c r="O5" s="265" t="s">
        <v>313</v>
      </c>
      <c r="P5" s="266"/>
      <c r="Q5" s="266"/>
    </row>
    <row r="6" spans="1:17" x14ac:dyDescent="0.25">
      <c r="A6" s="165" t="s">
        <v>23</v>
      </c>
      <c r="B6" s="165" t="s">
        <v>26</v>
      </c>
      <c r="C6" s="165" t="s">
        <v>28</v>
      </c>
      <c r="D6" s="165" t="s">
        <v>30</v>
      </c>
      <c r="E6" s="165" t="s">
        <v>314</v>
      </c>
      <c r="F6" s="165" t="s">
        <v>42</v>
      </c>
      <c r="G6" s="165" t="s">
        <v>38</v>
      </c>
      <c r="H6" s="165" t="s">
        <v>34</v>
      </c>
      <c r="I6" s="165" t="s">
        <v>36</v>
      </c>
      <c r="J6" s="165" t="s">
        <v>65</v>
      </c>
      <c r="K6" s="165" t="s">
        <v>67</v>
      </c>
      <c r="L6" s="165" t="s">
        <v>69</v>
      </c>
      <c r="M6" s="165" t="s">
        <v>73</v>
      </c>
      <c r="N6" s="165" t="s">
        <v>71</v>
      </c>
      <c r="O6" s="169" t="s">
        <v>23</v>
      </c>
      <c r="P6" s="169" t="s">
        <v>26</v>
      </c>
      <c r="Q6" s="169" t="s">
        <v>28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Voir les instructions" xr:uid="{00000000-0004-0000-0400-000000000000}"/>
    <hyperlink ref="G1:I1" r:id="rId2" display="Instructions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6"/>
  <sheetViews>
    <sheetView workbookViewId="0">
      <pane ySplit="5" topLeftCell="A6" activePane="bottomLeft" state="frozen"/>
      <selection pane="bottomLeft"/>
    </sheetView>
  </sheetViews>
  <sheetFormatPr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43" bestFit="1" customWidth="1"/>
    <col min="15" max="15" width="8" style="143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71" customFormat="1" x14ac:dyDescent="0.25">
      <c r="A1" s="170" t="s">
        <v>11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25" x14ac:dyDescent="0.25">
      <c r="A3" s="172" t="s">
        <v>2449</v>
      </c>
      <c r="G3" s="183" t="s">
        <v>323</v>
      </c>
    </row>
    <row r="4" spans="1:25" x14ac:dyDescent="0.25">
      <c r="K4" s="267" t="s">
        <v>315</v>
      </c>
      <c r="L4" s="267"/>
      <c r="M4" s="267"/>
    </row>
    <row r="5" spans="1:25" s="165" customFormat="1" x14ac:dyDescent="0.25">
      <c r="A5" s="173" t="s">
        <v>23</v>
      </c>
      <c r="B5" s="173" t="s">
        <v>26</v>
      </c>
      <c r="C5" s="173" t="s">
        <v>28</v>
      </c>
      <c r="D5" s="173" t="s">
        <v>30</v>
      </c>
      <c r="E5" s="173" t="s">
        <v>32</v>
      </c>
      <c r="F5" s="173" t="s">
        <v>46</v>
      </c>
      <c r="G5" s="174" t="s">
        <v>48</v>
      </c>
      <c r="H5" s="173" t="s">
        <v>50</v>
      </c>
      <c r="I5" s="173" t="s">
        <v>54</v>
      </c>
      <c r="J5" s="173" t="s">
        <v>56</v>
      </c>
      <c r="K5" s="175" t="s">
        <v>79</v>
      </c>
      <c r="L5" s="175" t="s">
        <v>81</v>
      </c>
      <c r="M5" s="175" t="s">
        <v>83</v>
      </c>
      <c r="N5" s="173" t="s">
        <v>71</v>
      </c>
      <c r="O5" s="173" t="s">
        <v>73</v>
      </c>
      <c r="P5" s="173" t="s">
        <v>42</v>
      </c>
      <c r="Q5" s="173" t="s">
        <v>34</v>
      </c>
      <c r="R5" s="173" t="s">
        <v>36</v>
      </c>
      <c r="S5" s="173" t="s">
        <v>38</v>
      </c>
      <c r="T5" s="173" t="s">
        <v>65</v>
      </c>
      <c r="U5" s="173" t="s">
        <v>67</v>
      </c>
      <c r="V5" s="173" t="s">
        <v>69</v>
      </c>
      <c r="W5" s="173" t="s">
        <v>58</v>
      </c>
      <c r="X5" s="173" t="s">
        <v>60</v>
      </c>
      <c r="Y5" s="165" t="s">
        <v>85</v>
      </c>
    </row>
    <row r="6" spans="1:25" x14ac:dyDescent="0.25">
      <c r="A6" s="29" t="s">
        <v>126</v>
      </c>
      <c r="B6" s="29">
        <v>2325</v>
      </c>
      <c r="C6" s="29" t="s">
        <v>304</v>
      </c>
      <c r="D6" s="29">
        <v>504199367</v>
      </c>
      <c r="E6" s="29">
        <v>0</v>
      </c>
      <c r="G6" s="29" t="s">
        <v>2445</v>
      </c>
      <c r="H6" s="29">
        <v>1618</v>
      </c>
      <c r="I6" s="29" t="s">
        <v>2446</v>
      </c>
      <c r="J6" s="29">
        <v>161800</v>
      </c>
      <c r="K6" s="29">
        <v>1619</v>
      </c>
      <c r="L6" s="29" t="s">
        <v>2447</v>
      </c>
      <c r="M6" s="29">
        <v>161900</v>
      </c>
      <c r="O6" s="143" t="s">
        <v>2448</v>
      </c>
      <c r="P6" s="29">
        <v>1004</v>
      </c>
      <c r="Q6" s="29">
        <v>1060</v>
      </c>
      <c r="R6" s="29">
        <v>1274</v>
      </c>
      <c r="T6" s="29">
        <v>2562472.6910000001</v>
      </c>
      <c r="U6" s="29">
        <v>1151397.429</v>
      </c>
      <c r="V6" s="29">
        <v>901</v>
      </c>
    </row>
  </sheetData>
  <autoFilter ref="A5:Y5" xr:uid="{00000000-0009-0000-0000-000005000000}"/>
  <mergeCells count="2">
    <mergeCell ref="K4:M4"/>
    <mergeCell ref="G1:K1"/>
  </mergeCells>
  <hyperlinks>
    <hyperlink ref="G1" r:id="rId1" display="Voir les instructions" xr:uid="{00000000-0004-0000-0500-000000000000}"/>
    <hyperlink ref="G1:I1" r:id="rId2" display="Instructions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6"/>
  <sheetViews>
    <sheetView workbookViewId="0">
      <pane ySplit="5" topLeftCell="A6" activePane="bottomLeft" state="frozen"/>
      <selection pane="bottomLeft"/>
    </sheetView>
  </sheetViews>
  <sheetFormatPr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9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7" customFormat="1" x14ac:dyDescent="0.25">
      <c r="A1" s="176" t="s">
        <v>14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4" x14ac:dyDescent="0.25">
      <c r="A2" s="178"/>
    </row>
    <row r="3" spans="1:24" x14ac:dyDescent="0.25">
      <c r="A3" s="164" t="s">
        <v>2449</v>
      </c>
    </row>
    <row r="5" spans="1:24" s="165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65</v>
      </c>
      <c r="H5" s="165" t="s">
        <v>67</v>
      </c>
      <c r="I5" s="165" t="s">
        <v>69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54</v>
      </c>
      <c r="O5" s="165" t="s">
        <v>56</v>
      </c>
      <c r="P5" s="165" t="s">
        <v>58</v>
      </c>
      <c r="Q5" s="165" t="s">
        <v>60</v>
      </c>
      <c r="R5" s="165" t="s">
        <v>63</v>
      </c>
      <c r="S5" s="165" t="s">
        <v>62</v>
      </c>
      <c r="T5" s="165" t="s">
        <v>316</v>
      </c>
      <c r="U5" s="165" t="s">
        <v>75</v>
      </c>
      <c r="V5" s="165" t="s">
        <v>73</v>
      </c>
      <c r="W5" s="165" t="s">
        <v>71</v>
      </c>
      <c r="X5" s="165" t="s">
        <v>85</v>
      </c>
    </row>
    <row r="6" spans="1:24" x14ac:dyDescent="0.25">
      <c r="A6" s="29" t="s">
        <v>126</v>
      </c>
      <c r="B6" s="29">
        <v>2053</v>
      </c>
      <c r="C6" s="29" t="s">
        <v>201</v>
      </c>
      <c r="D6" s="29">
        <v>1501984</v>
      </c>
      <c r="E6" s="29">
        <v>0</v>
      </c>
      <c r="F6" s="29">
        <v>1025</v>
      </c>
      <c r="G6" s="29">
        <v>2569243.176</v>
      </c>
      <c r="H6" s="29">
        <v>1191420.588</v>
      </c>
      <c r="I6" s="29">
        <v>901</v>
      </c>
      <c r="J6" s="29">
        <v>1064524</v>
      </c>
      <c r="K6" s="29" t="s">
        <v>325</v>
      </c>
      <c r="L6" s="179" t="s">
        <v>326</v>
      </c>
      <c r="M6" s="29">
        <v>1580</v>
      </c>
      <c r="N6" s="29" t="s">
        <v>311</v>
      </c>
      <c r="O6" s="29">
        <v>158000</v>
      </c>
      <c r="P6" s="29">
        <v>2569245.469</v>
      </c>
      <c r="Q6" s="29">
        <v>1191423.1669999999</v>
      </c>
      <c r="S6" s="29">
        <v>101</v>
      </c>
      <c r="T6" s="29" t="s">
        <v>327</v>
      </c>
      <c r="U6" s="29">
        <v>0</v>
      </c>
      <c r="V6" s="29" t="s">
        <v>328</v>
      </c>
      <c r="X6" s="29" t="s">
        <v>329</v>
      </c>
    </row>
  </sheetData>
  <autoFilter ref="A5:X5" xr:uid="{00000000-0009-0000-0000-000006000000}"/>
  <mergeCells count="1">
    <mergeCell ref="G1:K1"/>
  </mergeCells>
  <hyperlinks>
    <hyperlink ref="G1" r:id="rId1" display="Voir les instructions" xr:uid="{00000000-0004-0000-0600-000000000000}"/>
    <hyperlink ref="G1:I1" r:id="rId2" display="Instructions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2092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11" customFormat="1" ht="21.95" customHeight="1" x14ac:dyDescent="0.2">
      <c r="A1" s="209" t="s">
        <v>18</v>
      </c>
      <c r="B1" s="210"/>
      <c r="C1" s="210"/>
      <c r="E1" s="212"/>
      <c r="L1" s="211" t="s">
        <v>2449</v>
      </c>
    </row>
    <row r="2" spans="1:30" s="213" customFormat="1" ht="65.099999999999994" customHeight="1" x14ac:dyDescent="0.2">
      <c r="A2" s="268" t="s">
        <v>336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30" x14ac:dyDescent="0.25">
      <c r="A3" s="29" t="s">
        <v>337</v>
      </c>
      <c r="B3" s="180"/>
      <c r="C3" s="180"/>
      <c r="D3" s="258" t="s">
        <v>169</v>
      </c>
      <c r="E3" s="258"/>
      <c r="F3" s="258"/>
      <c r="G3" s="258"/>
      <c r="H3" s="258"/>
      <c r="I3" s="258"/>
      <c r="J3" s="258"/>
      <c r="K3" s="258"/>
      <c r="L3" s="258"/>
      <c r="M3" s="248"/>
    </row>
    <row r="5" spans="1:30" s="214" customFormat="1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165" t="s">
        <v>34</v>
      </c>
      <c r="F5" s="165" t="s">
        <v>36</v>
      </c>
      <c r="G5" s="165" t="s">
        <v>42</v>
      </c>
      <c r="H5" s="165" t="s">
        <v>91</v>
      </c>
      <c r="I5" s="165" t="s">
        <v>317</v>
      </c>
      <c r="J5" s="165" t="s">
        <v>318</v>
      </c>
      <c r="K5" s="165" t="s">
        <v>93</v>
      </c>
      <c r="L5" s="165" t="s">
        <v>95</v>
      </c>
    </row>
    <row r="6" spans="1:30" s="215" customFormat="1" x14ac:dyDescent="0.25">
      <c r="A6" s="215" t="s">
        <v>126</v>
      </c>
      <c r="B6" s="215">
        <v>2008</v>
      </c>
      <c r="C6" s="215" t="s">
        <v>186</v>
      </c>
      <c r="D6" s="215">
        <v>191860621</v>
      </c>
      <c r="E6" s="215">
        <v>1060</v>
      </c>
      <c r="F6" s="215">
        <v>1252</v>
      </c>
      <c r="G6" s="215">
        <v>1004</v>
      </c>
      <c r="I6" s="215" t="s">
        <v>2451</v>
      </c>
      <c r="J6" s="216" t="s">
        <v>330</v>
      </c>
      <c r="K6" s="215" t="s">
        <v>331</v>
      </c>
      <c r="L6" s="215" t="s">
        <v>752</v>
      </c>
      <c r="AD6" s="217"/>
    </row>
    <row r="7" spans="1:30" s="215" customFormat="1" x14ac:dyDescent="0.25">
      <c r="A7" s="215" t="s">
        <v>126</v>
      </c>
      <c r="B7" s="215">
        <v>2008</v>
      </c>
      <c r="C7" s="215" t="s">
        <v>186</v>
      </c>
      <c r="D7" s="215">
        <v>192034764</v>
      </c>
      <c r="E7" s="215">
        <v>1060</v>
      </c>
      <c r="F7" s="215">
        <v>1274</v>
      </c>
      <c r="G7" s="215">
        <v>1003</v>
      </c>
      <c r="I7" s="215" t="s">
        <v>2452</v>
      </c>
      <c r="J7" s="216" t="s">
        <v>330</v>
      </c>
      <c r="K7" s="215" t="s">
        <v>331</v>
      </c>
      <c r="L7" s="215" t="s">
        <v>1655</v>
      </c>
      <c r="AD7" s="217"/>
    </row>
    <row r="8" spans="1:30" s="215" customFormat="1" x14ac:dyDescent="0.25">
      <c r="A8" s="215" t="s">
        <v>126</v>
      </c>
      <c r="B8" s="215">
        <v>2008</v>
      </c>
      <c r="C8" s="215" t="s">
        <v>186</v>
      </c>
      <c r="D8" s="215">
        <v>192034765</v>
      </c>
      <c r="E8" s="215">
        <v>1060</v>
      </c>
      <c r="F8" s="215">
        <v>1274</v>
      </c>
      <c r="G8" s="215">
        <v>1003</v>
      </c>
      <c r="I8" s="215" t="s">
        <v>2453</v>
      </c>
      <c r="J8" s="216" t="s">
        <v>330</v>
      </c>
      <c r="K8" s="215" t="s">
        <v>331</v>
      </c>
      <c r="L8" s="215" t="s">
        <v>1650</v>
      </c>
      <c r="AD8" s="217"/>
    </row>
    <row r="9" spans="1:30" s="215" customFormat="1" x14ac:dyDescent="0.25">
      <c r="A9" s="215" t="s">
        <v>126</v>
      </c>
      <c r="B9" s="215">
        <v>2008</v>
      </c>
      <c r="C9" s="215" t="s">
        <v>186</v>
      </c>
      <c r="D9" s="215">
        <v>192034770</v>
      </c>
      <c r="E9" s="215">
        <v>1060</v>
      </c>
      <c r="F9" s="215">
        <v>1274</v>
      </c>
      <c r="G9" s="215">
        <v>1003</v>
      </c>
      <c r="I9" s="215" t="s">
        <v>2454</v>
      </c>
      <c r="J9" s="216" t="s">
        <v>330</v>
      </c>
      <c r="K9" s="215" t="s">
        <v>331</v>
      </c>
      <c r="L9" s="215" t="s">
        <v>1667</v>
      </c>
      <c r="AD9" s="217"/>
    </row>
    <row r="10" spans="1:30" s="215" customFormat="1" x14ac:dyDescent="0.25">
      <c r="A10" s="215" t="s">
        <v>126</v>
      </c>
      <c r="B10" s="215">
        <v>2008</v>
      </c>
      <c r="C10" s="215" t="s">
        <v>186</v>
      </c>
      <c r="D10" s="215">
        <v>192034771</v>
      </c>
      <c r="E10" s="215">
        <v>1060</v>
      </c>
      <c r="F10" s="215">
        <v>1274</v>
      </c>
      <c r="G10" s="215">
        <v>1003</v>
      </c>
      <c r="I10" s="215" t="s">
        <v>2455</v>
      </c>
      <c r="J10" s="216" t="s">
        <v>330</v>
      </c>
      <c r="K10" s="215" t="s">
        <v>331</v>
      </c>
      <c r="L10" s="215" t="s">
        <v>1668</v>
      </c>
      <c r="AD10" s="217"/>
    </row>
    <row r="11" spans="1:30" s="215" customFormat="1" x14ac:dyDescent="0.25">
      <c r="A11" s="215" t="s">
        <v>126</v>
      </c>
      <c r="B11" s="215">
        <v>2011</v>
      </c>
      <c r="C11" s="215" t="s">
        <v>187</v>
      </c>
      <c r="D11" s="215">
        <v>191443570</v>
      </c>
      <c r="E11" s="215">
        <v>1020</v>
      </c>
      <c r="F11" s="215">
        <v>1122</v>
      </c>
      <c r="G11" s="215">
        <v>1004</v>
      </c>
      <c r="I11" s="215" t="s">
        <v>2456</v>
      </c>
      <c r="J11" s="216" t="s">
        <v>330</v>
      </c>
      <c r="K11" s="215" t="s">
        <v>319</v>
      </c>
      <c r="L11" s="215" t="s">
        <v>423</v>
      </c>
      <c r="AD11" s="217"/>
    </row>
    <row r="12" spans="1:30" s="215" customFormat="1" x14ac:dyDescent="0.25">
      <c r="A12" s="215" t="s">
        <v>126</v>
      </c>
      <c r="B12" s="215">
        <v>2011</v>
      </c>
      <c r="C12" s="215" t="s">
        <v>187</v>
      </c>
      <c r="D12" s="215">
        <v>191830094</v>
      </c>
      <c r="E12" s="215">
        <v>1060</v>
      </c>
      <c r="F12" s="215">
        <v>1252</v>
      </c>
      <c r="G12" s="215">
        <v>1004</v>
      </c>
      <c r="I12" s="215" t="s">
        <v>2457</v>
      </c>
      <c r="J12" s="216" t="s">
        <v>330</v>
      </c>
      <c r="K12" s="215" t="s">
        <v>319</v>
      </c>
      <c r="L12" s="215" t="s">
        <v>424</v>
      </c>
      <c r="AD12" s="217"/>
    </row>
    <row r="13" spans="1:30" s="215" customFormat="1" x14ac:dyDescent="0.25">
      <c r="A13" s="215" t="s">
        <v>126</v>
      </c>
      <c r="B13" s="215">
        <v>2011</v>
      </c>
      <c r="C13" s="215" t="s">
        <v>187</v>
      </c>
      <c r="D13" s="215">
        <v>191830095</v>
      </c>
      <c r="E13" s="215">
        <v>1060</v>
      </c>
      <c r="F13" s="215">
        <v>1252</v>
      </c>
      <c r="G13" s="215">
        <v>1004</v>
      </c>
      <c r="I13" s="215" t="s">
        <v>2458</v>
      </c>
      <c r="J13" s="216" t="s">
        <v>330</v>
      </c>
      <c r="K13" s="215" t="s">
        <v>319</v>
      </c>
      <c r="L13" s="215" t="s">
        <v>425</v>
      </c>
      <c r="AD13" s="217"/>
    </row>
    <row r="14" spans="1:30" s="215" customFormat="1" x14ac:dyDescent="0.25">
      <c r="A14" s="215" t="s">
        <v>126</v>
      </c>
      <c r="B14" s="215">
        <v>2011</v>
      </c>
      <c r="C14" s="215" t="s">
        <v>187</v>
      </c>
      <c r="D14" s="215">
        <v>191907579</v>
      </c>
      <c r="E14" s="215">
        <v>1060</v>
      </c>
      <c r="F14" s="215">
        <v>1252</v>
      </c>
      <c r="G14" s="215">
        <v>1004</v>
      </c>
      <c r="I14" s="215" t="s">
        <v>2459</v>
      </c>
      <c r="J14" s="216" t="s">
        <v>330</v>
      </c>
      <c r="K14" s="215" t="s">
        <v>319</v>
      </c>
      <c r="L14" s="215" t="s">
        <v>426</v>
      </c>
      <c r="AD14" s="217"/>
    </row>
    <row r="15" spans="1:30" s="215" customFormat="1" x14ac:dyDescent="0.25">
      <c r="A15" s="215" t="s">
        <v>126</v>
      </c>
      <c r="B15" s="215">
        <v>2011</v>
      </c>
      <c r="C15" s="215" t="s">
        <v>187</v>
      </c>
      <c r="D15" s="215">
        <v>191925350</v>
      </c>
      <c r="E15" s="215">
        <v>1060</v>
      </c>
      <c r="F15" s="215">
        <v>1252</v>
      </c>
      <c r="G15" s="215">
        <v>1004</v>
      </c>
      <c r="I15" s="215" t="s">
        <v>2460</v>
      </c>
      <c r="J15" s="216" t="s">
        <v>330</v>
      </c>
      <c r="K15" s="215" t="s">
        <v>319</v>
      </c>
      <c r="L15" s="215" t="s">
        <v>427</v>
      </c>
      <c r="AD15" s="217"/>
    </row>
    <row r="16" spans="1:30" s="215" customFormat="1" x14ac:dyDescent="0.25">
      <c r="A16" s="215" t="s">
        <v>126</v>
      </c>
      <c r="B16" s="215">
        <v>2011</v>
      </c>
      <c r="C16" s="215" t="s">
        <v>187</v>
      </c>
      <c r="D16" s="215">
        <v>191946983</v>
      </c>
      <c r="E16" s="215">
        <v>1060</v>
      </c>
      <c r="F16" s="215">
        <v>1242</v>
      </c>
      <c r="G16" s="215">
        <v>1004</v>
      </c>
      <c r="I16" s="215" t="s">
        <v>2461</v>
      </c>
      <c r="J16" s="216" t="s">
        <v>330</v>
      </c>
      <c r="K16" s="215" t="s">
        <v>319</v>
      </c>
      <c r="L16" s="215" t="s">
        <v>998</v>
      </c>
      <c r="AD16" s="217"/>
    </row>
    <row r="17" spans="1:30" s="215" customFormat="1" x14ac:dyDescent="0.25">
      <c r="A17" s="215" t="s">
        <v>126</v>
      </c>
      <c r="B17" s="215">
        <v>2011</v>
      </c>
      <c r="C17" s="215" t="s">
        <v>187</v>
      </c>
      <c r="D17" s="215">
        <v>191950808</v>
      </c>
      <c r="E17" s="215">
        <v>1060</v>
      </c>
      <c r="F17" s="215">
        <v>1252</v>
      </c>
      <c r="G17" s="215">
        <v>1004</v>
      </c>
      <c r="I17" s="215" t="s">
        <v>2462</v>
      </c>
      <c r="J17" s="216" t="s">
        <v>330</v>
      </c>
      <c r="K17" s="215" t="s">
        <v>319</v>
      </c>
      <c r="L17" s="215" t="s">
        <v>428</v>
      </c>
      <c r="AD17" s="217"/>
    </row>
    <row r="18" spans="1:30" s="215" customFormat="1" x14ac:dyDescent="0.25">
      <c r="A18" s="215" t="s">
        <v>126</v>
      </c>
      <c r="B18" s="215">
        <v>2011</v>
      </c>
      <c r="C18" s="215" t="s">
        <v>187</v>
      </c>
      <c r="D18" s="215">
        <v>191969456</v>
      </c>
      <c r="E18" s="215">
        <v>1060</v>
      </c>
      <c r="F18" s="215">
        <v>1242</v>
      </c>
      <c r="G18" s="215">
        <v>1004</v>
      </c>
      <c r="I18" s="215" t="s">
        <v>2463</v>
      </c>
      <c r="J18" s="216" t="s">
        <v>330</v>
      </c>
      <c r="K18" s="215" t="s">
        <v>319</v>
      </c>
      <c r="L18" s="215" t="s">
        <v>429</v>
      </c>
      <c r="AD18" s="217"/>
    </row>
    <row r="19" spans="1:30" s="215" customFormat="1" x14ac:dyDescent="0.25">
      <c r="A19" s="215" t="s">
        <v>126</v>
      </c>
      <c r="B19" s="215">
        <v>2011</v>
      </c>
      <c r="C19" s="215" t="s">
        <v>187</v>
      </c>
      <c r="D19" s="215">
        <v>191984994</v>
      </c>
      <c r="E19" s="215">
        <v>1060</v>
      </c>
      <c r="F19" s="215">
        <v>1242</v>
      </c>
      <c r="G19" s="215">
        <v>1004</v>
      </c>
      <c r="I19" s="215" t="s">
        <v>2464</v>
      </c>
      <c r="J19" s="216" t="s">
        <v>330</v>
      </c>
      <c r="K19" s="215" t="s">
        <v>319</v>
      </c>
      <c r="L19" s="215" t="s">
        <v>1197</v>
      </c>
      <c r="AD19" s="217"/>
    </row>
    <row r="20" spans="1:30" s="215" customFormat="1" x14ac:dyDescent="0.25">
      <c r="A20" s="215" t="s">
        <v>126</v>
      </c>
      <c r="B20" s="215">
        <v>2011</v>
      </c>
      <c r="C20" s="215" t="s">
        <v>187</v>
      </c>
      <c r="D20" s="215">
        <v>192011828</v>
      </c>
      <c r="E20" s="215">
        <v>1020</v>
      </c>
      <c r="F20" s="215">
        <v>1110</v>
      </c>
      <c r="G20" s="215">
        <v>1003</v>
      </c>
      <c r="I20" s="215" t="s">
        <v>2465</v>
      </c>
      <c r="J20" s="216" t="s">
        <v>330</v>
      </c>
      <c r="K20" s="215" t="s">
        <v>319</v>
      </c>
      <c r="L20" s="215" t="s">
        <v>1630</v>
      </c>
      <c r="AD20" s="217"/>
    </row>
    <row r="21" spans="1:30" s="215" customFormat="1" x14ac:dyDescent="0.25">
      <c r="A21" s="215" t="s">
        <v>126</v>
      </c>
      <c r="B21" s="215">
        <v>2011</v>
      </c>
      <c r="C21" s="215" t="s">
        <v>187</v>
      </c>
      <c r="D21" s="215">
        <v>192037219</v>
      </c>
      <c r="E21" s="215">
        <v>1060</v>
      </c>
      <c r="F21" s="215">
        <v>1242</v>
      </c>
      <c r="G21" s="215">
        <v>1004</v>
      </c>
      <c r="I21" s="215" t="s">
        <v>2466</v>
      </c>
      <c r="J21" s="216" t="s">
        <v>330</v>
      </c>
      <c r="K21" s="215" t="s">
        <v>319</v>
      </c>
      <c r="L21" s="215" t="s">
        <v>1710</v>
      </c>
      <c r="AD21" s="217"/>
    </row>
    <row r="22" spans="1:30" s="215" customFormat="1" x14ac:dyDescent="0.25">
      <c r="A22" s="215" t="s">
        <v>126</v>
      </c>
      <c r="B22" s="215">
        <v>2011</v>
      </c>
      <c r="C22" s="215" t="s">
        <v>187</v>
      </c>
      <c r="D22" s="215">
        <v>192053268</v>
      </c>
      <c r="E22" s="215">
        <v>1060</v>
      </c>
      <c r="F22" s="215">
        <v>1242</v>
      </c>
      <c r="G22" s="215">
        <v>1004</v>
      </c>
      <c r="I22" s="215" t="s">
        <v>2467</v>
      </c>
      <c r="J22" s="216" t="s">
        <v>330</v>
      </c>
      <c r="K22" s="215" t="s">
        <v>319</v>
      </c>
      <c r="L22" s="215" t="s">
        <v>2434</v>
      </c>
      <c r="AD22" s="217"/>
    </row>
    <row r="23" spans="1:30" s="215" customFormat="1" x14ac:dyDescent="0.25">
      <c r="A23" s="215" t="s">
        <v>126</v>
      </c>
      <c r="B23" s="215">
        <v>2011</v>
      </c>
      <c r="C23" s="215" t="s">
        <v>187</v>
      </c>
      <c r="D23" s="215">
        <v>502123596</v>
      </c>
      <c r="E23" s="215">
        <v>1080</v>
      </c>
      <c r="F23" s="215">
        <v>1252</v>
      </c>
      <c r="G23" s="215">
        <v>1004</v>
      </c>
      <c r="I23" s="215" t="s">
        <v>2468</v>
      </c>
      <c r="J23" s="216" t="s">
        <v>330</v>
      </c>
      <c r="K23" s="215" t="s">
        <v>319</v>
      </c>
      <c r="L23" s="215" t="s">
        <v>1329</v>
      </c>
      <c r="AD23" s="217"/>
    </row>
    <row r="24" spans="1:30" s="215" customFormat="1" x14ac:dyDescent="0.25">
      <c r="A24" s="215" t="s">
        <v>126</v>
      </c>
      <c r="B24" s="215">
        <v>2011</v>
      </c>
      <c r="C24" s="215" t="s">
        <v>187</v>
      </c>
      <c r="D24" s="215">
        <v>502123627</v>
      </c>
      <c r="E24" s="215">
        <v>1080</v>
      </c>
      <c r="F24" s="215">
        <v>1274</v>
      </c>
      <c r="G24" s="215">
        <v>1004</v>
      </c>
      <c r="I24" s="215" t="s">
        <v>2469</v>
      </c>
      <c r="J24" s="216" t="s">
        <v>330</v>
      </c>
      <c r="K24" s="215" t="s">
        <v>331</v>
      </c>
      <c r="L24" s="215" t="s">
        <v>1374</v>
      </c>
      <c r="AD24" s="217"/>
    </row>
    <row r="25" spans="1:30" s="215" customFormat="1" x14ac:dyDescent="0.25">
      <c r="A25" s="215" t="s">
        <v>126</v>
      </c>
      <c r="B25" s="215">
        <v>2011</v>
      </c>
      <c r="C25" s="215" t="s">
        <v>187</v>
      </c>
      <c r="D25" s="215">
        <v>502123813</v>
      </c>
      <c r="E25" s="215">
        <v>1060</v>
      </c>
      <c r="F25" s="215">
        <v>1242</v>
      </c>
      <c r="G25" s="215">
        <v>1004</v>
      </c>
      <c r="I25" s="215" t="s">
        <v>2470</v>
      </c>
      <c r="J25" s="216" t="s">
        <v>330</v>
      </c>
      <c r="K25" s="215" t="s">
        <v>319</v>
      </c>
      <c r="L25" s="215" t="s">
        <v>1198</v>
      </c>
      <c r="AD25" s="217"/>
    </row>
    <row r="26" spans="1:30" s="215" customFormat="1" x14ac:dyDescent="0.25">
      <c r="A26" s="215" t="s">
        <v>126</v>
      </c>
      <c r="B26" s="215">
        <v>2011</v>
      </c>
      <c r="C26" s="215" t="s">
        <v>187</v>
      </c>
      <c r="D26" s="215">
        <v>502123823</v>
      </c>
      <c r="E26" s="215">
        <v>1060</v>
      </c>
      <c r="F26" s="215">
        <v>1242</v>
      </c>
      <c r="G26" s="215">
        <v>1004</v>
      </c>
      <c r="I26" s="215" t="s">
        <v>2471</v>
      </c>
      <c r="J26" s="216" t="s">
        <v>330</v>
      </c>
      <c r="K26" s="215" t="s">
        <v>331</v>
      </c>
      <c r="L26" s="215" t="s">
        <v>1361</v>
      </c>
      <c r="AD26" s="217"/>
    </row>
    <row r="27" spans="1:30" s="215" customFormat="1" x14ac:dyDescent="0.25">
      <c r="A27" s="215" t="s">
        <v>126</v>
      </c>
      <c r="B27" s="215">
        <v>2011</v>
      </c>
      <c r="C27" s="215" t="s">
        <v>187</v>
      </c>
      <c r="D27" s="215">
        <v>502124102</v>
      </c>
      <c r="E27" s="215">
        <v>1060</v>
      </c>
      <c r="F27" s="215">
        <v>1242</v>
      </c>
      <c r="G27" s="215">
        <v>1004</v>
      </c>
      <c r="I27" s="215" t="s">
        <v>2472</v>
      </c>
      <c r="J27" s="216" t="s">
        <v>330</v>
      </c>
      <c r="K27" s="215" t="s">
        <v>319</v>
      </c>
      <c r="L27" s="215" t="s">
        <v>1199</v>
      </c>
      <c r="AD27" s="217"/>
    </row>
    <row r="28" spans="1:30" s="215" customFormat="1" x14ac:dyDescent="0.25">
      <c r="A28" s="215" t="s">
        <v>126</v>
      </c>
      <c r="B28" s="215">
        <v>2016</v>
      </c>
      <c r="C28" s="215" t="s">
        <v>188</v>
      </c>
      <c r="D28" s="215">
        <v>192015626</v>
      </c>
      <c r="E28" s="215">
        <v>1020</v>
      </c>
      <c r="F28" s="215">
        <v>1110</v>
      </c>
      <c r="G28" s="215">
        <v>1003</v>
      </c>
      <c r="I28" s="215" t="s">
        <v>2473</v>
      </c>
      <c r="J28" s="216" t="s">
        <v>330</v>
      </c>
      <c r="K28" s="215" t="s">
        <v>331</v>
      </c>
      <c r="L28" s="215" t="s">
        <v>2363</v>
      </c>
      <c r="AD28" s="217"/>
    </row>
    <row r="29" spans="1:30" s="215" customFormat="1" x14ac:dyDescent="0.25">
      <c r="A29" s="215" t="s">
        <v>126</v>
      </c>
      <c r="B29" s="215">
        <v>2016</v>
      </c>
      <c r="C29" s="215" t="s">
        <v>188</v>
      </c>
      <c r="D29" s="215">
        <v>192015636</v>
      </c>
      <c r="E29" s="215">
        <v>1020</v>
      </c>
      <c r="F29" s="215">
        <v>1110</v>
      </c>
      <c r="G29" s="215">
        <v>1003</v>
      </c>
      <c r="I29" s="215" t="s">
        <v>2474</v>
      </c>
      <c r="J29" s="216" t="s">
        <v>330</v>
      </c>
      <c r="K29" s="215" t="s">
        <v>331</v>
      </c>
      <c r="L29" s="215" t="s">
        <v>2363</v>
      </c>
      <c r="AD29" s="217"/>
    </row>
    <row r="30" spans="1:30" s="215" customFormat="1" x14ac:dyDescent="0.25">
      <c r="A30" s="215" t="s">
        <v>126</v>
      </c>
      <c r="B30" s="215">
        <v>2016</v>
      </c>
      <c r="C30" s="215" t="s">
        <v>188</v>
      </c>
      <c r="D30" s="215">
        <v>192015638</v>
      </c>
      <c r="E30" s="215">
        <v>1020</v>
      </c>
      <c r="F30" s="215">
        <v>1110</v>
      </c>
      <c r="G30" s="215">
        <v>1003</v>
      </c>
      <c r="I30" s="215" t="s">
        <v>2475</v>
      </c>
      <c r="J30" s="216" t="s">
        <v>330</v>
      </c>
      <c r="K30" s="215" t="s">
        <v>331</v>
      </c>
      <c r="L30" s="215" t="s">
        <v>2363</v>
      </c>
      <c r="AD30" s="217"/>
    </row>
    <row r="31" spans="1:30" s="215" customFormat="1" x14ac:dyDescent="0.25">
      <c r="A31" s="215" t="s">
        <v>126</v>
      </c>
      <c r="B31" s="215">
        <v>2016</v>
      </c>
      <c r="C31" s="215" t="s">
        <v>188</v>
      </c>
      <c r="D31" s="215">
        <v>192015639</v>
      </c>
      <c r="E31" s="215">
        <v>1020</v>
      </c>
      <c r="F31" s="215">
        <v>1110</v>
      </c>
      <c r="G31" s="215">
        <v>1003</v>
      </c>
      <c r="I31" s="215" t="s">
        <v>2476</v>
      </c>
      <c r="J31" s="216" t="s">
        <v>330</v>
      </c>
      <c r="K31" s="215" t="s">
        <v>331</v>
      </c>
      <c r="L31" s="215" t="s">
        <v>2363</v>
      </c>
      <c r="AD31" s="217"/>
    </row>
    <row r="32" spans="1:30" s="215" customFormat="1" x14ac:dyDescent="0.25">
      <c r="A32" s="215" t="s">
        <v>126</v>
      </c>
      <c r="B32" s="215">
        <v>2016</v>
      </c>
      <c r="C32" s="215" t="s">
        <v>188</v>
      </c>
      <c r="D32" s="215">
        <v>192015641</v>
      </c>
      <c r="E32" s="215">
        <v>1020</v>
      </c>
      <c r="F32" s="215">
        <v>1110</v>
      </c>
      <c r="G32" s="215">
        <v>1003</v>
      </c>
      <c r="I32" s="215" t="s">
        <v>2477</v>
      </c>
      <c r="J32" s="216" t="s">
        <v>330</v>
      </c>
      <c r="K32" s="215" t="s">
        <v>331</v>
      </c>
      <c r="L32" s="215" t="s">
        <v>2363</v>
      </c>
      <c r="AD32" s="217"/>
    </row>
    <row r="33" spans="1:30" s="215" customFormat="1" x14ac:dyDescent="0.25">
      <c r="A33" s="215" t="s">
        <v>126</v>
      </c>
      <c r="B33" s="215">
        <v>2016</v>
      </c>
      <c r="C33" s="215" t="s">
        <v>188</v>
      </c>
      <c r="D33" s="215">
        <v>192015647</v>
      </c>
      <c r="E33" s="215">
        <v>1020</v>
      </c>
      <c r="F33" s="215">
        <v>1110</v>
      </c>
      <c r="G33" s="215">
        <v>1003</v>
      </c>
      <c r="I33" s="215" t="s">
        <v>2478</v>
      </c>
      <c r="J33" s="216" t="s">
        <v>330</v>
      </c>
      <c r="K33" s="215" t="s">
        <v>331</v>
      </c>
      <c r="L33" s="215" t="s">
        <v>2363</v>
      </c>
      <c r="AD33" s="217"/>
    </row>
    <row r="34" spans="1:30" s="215" customFormat="1" x14ac:dyDescent="0.25">
      <c r="A34" s="215" t="s">
        <v>126</v>
      </c>
      <c r="B34" s="215">
        <v>2016</v>
      </c>
      <c r="C34" s="215" t="s">
        <v>188</v>
      </c>
      <c r="D34" s="215">
        <v>192015648</v>
      </c>
      <c r="E34" s="215">
        <v>1020</v>
      </c>
      <c r="F34" s="215">
        <v>1110</v>
      </c>
      <c r="G34" s="215">
        <v>1003</v>
      </c>
      <c r="I34" s="215" t="s">
        <v>2479</v>
      </c>
      <c r="J34" s="216" t="s">
        <v>330</v>
      </c>
      <c r="K34" s="215" t="s">
        <v>331</v>
      </c>
      <c r="L34" s="215" t="s">
        <v>2363</v>
      </c>
      <c r="AD34" s="217"/>
    </row>
    <row r="35" spans="1:30" s="215" customFormat="1" x14ac:dyDescent="0.25">
      <c r="A35" s="215" t="s">
        <v>126</v>
      </c>
      <c r="B35" s="215">
        <v>2016</v>
      </c>
      <c r="C35" s="215" t="s">
        <v>188</v>
      </c>
      <c r="D35" s="215">
        <v>502124184</v>
      </c>
      <c r="E35" s="215">
        <v>1060</v>
      </c>
      <c r="F35" s="215">
        <v>1271</v>
      </c>
      <c r="G35" s="215">
        <v>1004</v>
      </c>
      <c r="I35" s="215" t="s">
        <v>2480</v>
      </c>
      <c r="J35" s="216" t="s">
        <v>330</v>
      </c>
      <c r="K35" s="215" t="s">
        <v>331</v>
      </c>
      <c r="L35" s="215" t="s">
        <v>1031</v>
      </c>
      <c r="AD35" s="217"/>
    </row>
    <row r="36" spans="1:30" s="215" customFormat="1" x14ac:dyDescent="0.25">
      <c r="A36" s="215" t="s">
        <v>126</v>
      </c>
      <c r="B36" s="215">
        <v>2016</v>
      </c>
      <c r="C36" s="215" t="s">
        <v>188</v>
      </c>
      <c r="D36" s="215">
        <v>502124191</v>
      </c>
      <c r="E36" s="215">
        <v>1060</v>
      </c>
      <c r="F36" s="215">
        <v>1274</v>
      </c>
      <c r="G36" s="215">
        <v>1004</v>
      </c>
      <c r="I36" s="215" t="s">
        <v>2481</v>
      </c>
      <c r="J36" s="216" t="s">
        <v>330</v>
      </c>
      <c r="K36" s="215" t="s">
        <v>319</v>
      </c>
      <c r="L36" s="215" t="s">
        <v>430</v>
      </c>
      <c r="AD36" s="217"/>
    </row>
    <row r="37" spans="1:30" s="215" customFormat="1" x14ac:dyDescent="0.25">
      <c r="A37" s="215" t="s">
        <v>126</v>
      </c>
      <c r="B37" s="215">
        <v>2016</v>
      </c>
      <c r="C37" s="215" t="s">
        <v>188</v>
      </c>
      <c r="D37" s="215">
        <v>502124239</v>
      </c>
      <c r="E37" s="215">
        <v>1060</v>
      </c>
      <c r="F37" s="215">
        <v>1274</v>
      </c>
      <c r="G37" s="215">
        <v>1004</v>
      </c>
      <c r="I37" s="215" t="s">
        <v>2482</v>
      </c>
      <c r="J37" s="216" t="s">
        <v>330</v>
      </c>
      <c r="K37" s="215" t="s">
        <v>319</v>
      </c>
      <c r="L37" s="215" t="s">
        <v>431</v>
      </c>
      <c r="AD37" s="217"/>
    </row>
    <row r="38" spans="1:30" s="215" customFormat="1" x14ac:dyDescent="0.25">
      <c r="A38" s="215" t="s">
        <v>126</v>
      </c>
      <c r="B38" s="215">
        <v>2016</v>
      </c>
      <c r="C38" s="215" t="s">
        <v>188</v>
      </c>
      <c r="D38" s="215">
        <v>502124276</v>
      </c>
      <c r="E38" s="215">
        <v>1060</v>
      </c>
      <c r="F38" s="215">
        <v>1271</v>
      </c>
      <c r="G38" s="215">
        <v>1004</v>
      </c>
      <c r="I38" s="215" t="s">
        <v>2483</v>
      </c>
      <c r="J38" s="216" t="s">
        <v>330</v>
      </c>
      <c r="K38" s="215" t="s">
        <v>319</v>
      </c>
      <c r="L38" s="215" t="s">
        <v>1397</v>
      </c>
      <c r="AD38" s="217"/>
    </row>
    <row r="39" spans="1:30" s="215" customFormat="1" x14ac:dyDescent="0.25">
      <c r="A39" s="215" t="s">
        <v>126</v>
      </c>
      <c r="B39" s="215">
        <v>2016</v>
      </c>
      <c r="C39" s="215" t="s">
        <v>188</v>
      </c>
      <c r="D39" s="215">
        <v>502124316</v>
      </c>
      <c r="E39" s="215">
        <v>1060</v>
      </c>
      <c r="F39" s="215">
        <v>1274</v>
      </c>
      <c r="G39" s="215">
        <v>1004</v>
      </c>
      <c r="I39" s="215" t="s">
        <v>2484</v>
      </c>
      <c r="J39" s="216" t="s">
        <v>330</v>
      </c>
      <c r="K39" s="215" t="s">
        <v>331</v>
      </c>
      <c r="L39" s="215" t="s">
        <v>753</v>
      </c>
      <c r="AD39" s="217"/>
    </row>
    <row r="40" spans="1:30" s="215" customFormat="1" x14ac:dyDescent="0.25">
      <c r="A40" s="215" t="s">
        <v>126</v>
      </c>
      <c r="B40" s="215">
        <v>2016</v>
      </c>
      <c r="C40" s="215" t="s">
        <v>188</v>
      </c>
      <c r="D40" s="215">
        <v>502124317</v>
      </c>
      <c r="E40" s="215">
        <v>1060</v>
      </c>
      <c r="F40" s="215">
        <v>1274</v>
      </c>
      <c r="G40" s="215">
        <v>1004</v>
      </c>
      <c r="I40" s="215" t="s">
        <v>2485</v>
      </c>
      <c r="J40" s="216" t="s">
        <v>330</v>
      </c>
      <c r="K40" s="215" t="s">
        <v>331</v>
      </c>
      <c r="L40" s="215" t="s">
        <v>753</v>
      </c>
      <c r="AD40" s="217"/>
    </row>
    <row r="41" spans="1:30" s="215" customFormat="1" x14ac:dyDescent="0.25">
      <c r="A41" s="215" t="s">
        <v>126</v>
      </c>
      <c r="B41" s="215">
        <v>2022</v>
      </c>
      <c r="C41" s="215" t="s">
        <v>189</v>
      </c>
      <c r="D41" s="215">
        <v>191879837</v>
      </c>
      <c r="E41" s="215">
        <v>1060</v>
      </c>
      <c r="F41" s="215">
        <v>1274</v>
      </c>
      <c r="G41" s="215">
        <v>1004</v>
      </c>
      <c r="I41" s="215" t="s">
        <v>2486</v>
      </c>
      <c r="J41" s="216" t="s">
        <v>330</v>
      </c>
      <c r="K41" s="215" t="s">
        <v>319</v>
      </c>
      <c r="L41" s="215" t="s">
        <v>1038</v>
      </c>
      <c r="AD41" s="217"/>
    </row>
    <row r="42" spans="1:30" s="215" customFormat="1" x14ac:dyDescent="0.25">
      <c r="A42" s="215" t="s">
        <v>126</v>
      </c>
      <c r="B42" s="215">
        <v>2022</v>
      </c>
      <c r="C42" s="215" t="s">
        <v>189</v>
      </c>
      <c r="D42" s="215">
        <v>502142497</v>
      </c>
      <c r="E42" s="215">
        <v>1060</v>
      </c>
      <c r="F42" s="215">
        <v>1274</v>
      </c>
      <c r="G42" s="215">
        <v>1004</v>
      </c>
      <c r="I42" s="215" t="s">
        <v>2487</v>
      </c>
      <c r="J42" s="216" t="s">
        <v>330</v>
      </c>
      <c r="K42" s="215" t="s">
        <v>331</v>
      </c>
      <c r="L42" s="215" t="s">
        <v>1642</v>
      </c>
      <c r="AD42" s="217"/>
    </row>
    <row r="43" spans="1:30" s="215" customFormat="1" x14ac:dyDescent="0.25">
      <c r="A43" s="215" t="s">
        <v>126</v>
      </c>
      <c r="B43" s="215">
        <v>2022</v>
      </c>
      <c r="C43" s="215" t="s">
        <v>189</v>
      </c>
      <c r="D43" s="215">
        <v>502142619</v>
      </c>
      <c r="E43" s="215">
        <v>1060</v>
      </c>
      <c r="F43" s="215">
        <v>1271</v>
      </c>
      <c r="G43" s="215">
        <v>1004</v>
      </c>
      <c r="I43" s="215" t="s">
        <v>2488</v>
      </c>
      <c r="J43" s="216" t="s">
        <v>330</v>
      </c>
      <c r="K43" s="215" t="s">
        <v>319</v>
      </c>
      <c r="L43" s="215" t="s">
        <v>432</v>
      </c>
      <c r="AD43" s="217"/>
    </row>
    <row r="44" spans="1:30" s="215" customFormat="1" x14ac:dyDescent="0.25">
      <c r="A44" s="215" t="s">
        <v>126</v>
      </c>
      <c r="B44" s="215">
        <v>2022</v>
      </c>
      <c r="C44" s="215" t="s">
        <v>189</v>
      </c>
      <c r="D44" s="215">
        <v>502142671</v>
      </c>
      <c r="E44" s="215">
        <v>1060</v>
      </c>
      <c r="F44" s="215">
        <v>1242</v>
      </c>
      <c r="G44" s="215">
        <v>1004</v>
      </c>
      <c r="I44" s="215" t="s">
        <v>2489</v>
      </c>
      <c r="J44" s="216" t="s">
        <v>330</v>
      </c>
      <c r="K44" s="215" t="s">
        <v>319</v>
      </c>
      <c r="L44" s="215" t="s">
        <v>1569</v>
      </c>
      <c r="AD44" s="217"/>
    </row>
    <row r="45" spans="1:30" s="215" customFormat="1" x14ac:dyDescent="0.25">
      <c r="A45" s="215" t="s">
        <v>126</v>
      </c>
      <c r="B45" s="215">
        <v>2025</v>
      </c>
      <c r="C45" s="215" t="s">
        <v>190</v>
      </c>
      <c r="D45" s="215">
        <v>190589708</v>
      </c>
      <c r="E45" s="215">
        <v>1020</v>
      </c>
      <c r="F45" s="215">
        <v>1110</v>
      </c>
      <c r="G45" s="215">
        <v>1004</v>
      </c>
      <c r="I45" s="215" t="s">
        <v>2490</v>
      </c>
      <c r="J45" s="216" t="s">
        <v>330</v>
      </c>
      <c r="K45" s="215" t="s">
        <v>331</v>
      </c>
      <c r="L45" s="215" t="s">
        <v>754</v>
      </c>
      <c r="AD45" s="217"/>
    </row>
    <row r="46" spans="1:30" s="215" customFormat="1" x14ac:dyDescent="0.25">
      <c r="A46" s="215" t="s">
        <v>126</v>
      </c>
      <c r="B46" s="215">
        <v>2025</v>
      </c>
      <c r="C46" s="215" t="s">
        <v>190</v>
      </c>
      <c r="D46" s="215">
        <v>191890508</v>
      </c>
      <c r="E46" s="215">
        <v>1020</v>
      </c>
      <c r="F46" s="215">
        <v>1110</v>
      </c>
      <c r="G46" s="215">
        <v>1003</v>
      </c>
      <c r="I46" s="215" t="s">
        <v>2491</v>
      </c>
      <c r="J46" s="216" t="s">
        <v>330</v>
      </c>
      <c r="K46" s="215" t="s">
        <v>331</v>
      </c>
      <c r="L46" s="215" t="s">
        <v>2364</v>
      </c>
      <c r="AD46" s="217"/>
    </row>
    <row r="47" spans="1:30" s="215" customFormat="1" x14ac:dyDescent="0.25">
      <c r="A47" s="215" t="s">
        <v>126</v>
      </c>
      <c r="B47" s="215">
        <v>2025</v>
      </c>
      <c r="C47" s="215" t="s">
        <v>190</v>
      </c>
      <c r="D47" s="215">
        <v>191983897</v>
      </c>
      <c r="E47" s="215">
        <v>1020</v>
      </c>
      <c r="F47" s="215">
        <v>1110</v>
      </c>
      <c r="G47" s="215">
        <v>1004</v>
      </c>
      <c r="I47" s="215" t="s">
        <v>2492</v>
      </c>
      <c r="J47" s="216" t="s">
        <v>330</v>
      </c>
      <c r="K47" s="215" t="s">
        <v>319</v>
      </c>
      <c r="L47" s="215" t="s">
        <v>1248</v>
      </c>
      <c r="AD47" s="217"/>
    </row>
    <row r="48" spans="1:30" s="215" customFormat="1" x14ac:dyDescent="0.25">
      <c r="A48" s="215" t="s">
        <v>126</v>
      </c>
      <c r="B48" s="215">
        <v>2025</v>
      </c>
      <c r="C48" s="215" t="s">
        <v>190</v>
      </c>
      <c r="D48" s="215">
        <v>191983898</v>
      </c>
      <c r="E48" s="215">
        <v>1020</v>
      </c>
      <c r="F48" s="215">
        <v>1121</v>
      </c>
      <c r="G48" s="215">
        <v>1004</v>
      </c>
      <c r="I48" s="215" t="s">
        <v>2493</v>
      </c>
      <c r="J48" s="216" t="s">
        <v>330</v>
      </c>
      <c r="K48" s="215" t="s">
        <v>319</v>
      </c>
      <c r="L48" s="215" t="s">
        <v>1249</v>
      </c>
      <c r="AD48" s="217"/>
    </row>
    <row r="49" spans="1:30" s="215" customFormat="1" x14ac:dyDescent="0.25">
      <c r="A49" s="215" t="s">
        <v>126</v>
      </c>
      <c r="B49" s="215">
        <v>2025</v>
      </c>
      <c r="C49" s="215" t="s">
        <v>190</v>
      </c>
      <c r="D49" s="215">
        <v>191984322</v>
      </c>
      <c r="E49" s="215">
        <v>1060</v>
      </c>
      <c r="F49" s="215">
        <v>1271</v>
      </c>
      <c r="G49" s="215">
        <v>1004</v>
      </c>
      <c r="I49" s="215" t="s">
        <v>2494</v>
      </c>
      <c r="J49" s="216" t="s">
        <v>330</v>
      </c>
      <c r="K49" s="215" t="s">
        <v>319</v>
      </c>
      <c r="L49" s="215" t="s">
        <v>1219</v>
      </c>
      <c r="AD49" s="217"/>
    </row>
    <row r="50" spans="1:30" s="215" customFormat="1" x14ac:dyDescent="0.25">
      <c r="A50" s="215" t="s">
        <v>126</v>
      </c>
      <c r="B50" s="215">
        <v>2025</v>
      </c>
      <c r="C50" s="215" t="s">
        <v>190</v>
      </c>
      <c r="D50" s="215">
        <v>191984323</v>
      </c>
      <c r="E50" s="215">
        <v>1060</v>
      </c>
      <c r="F50" s="215">
        <v>1271</v>
      </c>
      <c r="G50" s="215">
        <v>1004</v>
      </c>
      <c r="I50" s="215" t="s">
        <v>2495</v>
      </c>
      <c r="J50" s="216" t="s">
        <v>330</v>
      </c>
      <c r="K50" s="215" t="s">
        <v>319</v>
      </c>
      <c r="L50" s="215" t="s">
        <v>999</v>
      </c>
      <c r="AD50" s="217"/>
    </row>
    <row r="51" spans="1:30" s="215" customFormat="1" x14ac:dyDescent="0.25">
      <c r="A51" s="215" t="s">
        <v>126</v>
      </c>
      <c r="B51" s="215">
        <v>2025</v>
      </c>
      <c r="C51" s="215" t="s">
        <v>190</v>
      </c>
      <c r="D51" s="215">
        <v>191984324</v>
      </c>
      <c r="E51" s="215">
        <v>1060</v>
      </c>
      <c r="F51" s="215">
        <v>1242</v>
      </c>
      <c r="G51" s="215">
        <v>1004</v>
      </c>
      <c r="I51" s="215" t="s">
        <v>2496</v>
      </c>
      <c r="J51" s="216" t="s">
        <v>330</v>
      </c>
      <c r="K51" s="215" t="s">
        <v>319</v>
      </c>
      <c r="L51" s="215" t="s">
        <v>1000</v>
      </c>
      <c r="AD51" s="217"/>
    </row>
    <row r="52" spans="1:30" s="215" customFormat="1" x14ac:dyDescent="0.25">
      <c r="A52" s="215" t="s">
        <v>126</v>
      </c>
      <c r="B52" s="215">
        <v>2025</v>
      </c>
      <c r="C52" s="215" t="s">
        <v>190</v>
      </c>
      <c r="D52" s="215">
        <v>504078372</v>
      </c>
      <c r="E52" s="215">
        <v>1060</v>
      </c>
      <c r="F52" s="215">
        <v>1274</v>
      </c>
      <c r="G52" s="215">
        <v>1004</v>
      </c>
      <c r="I52" s="215" t="s">
        <v>2497</v>
      </c>
      <c r="J52" s="216" t="s">
        <v>330</v>
      </c>
      <c r="K52" s="215" t="s">
        <v>319</v>
      </c>
      <c r="L52" s="215" t="s">
        <v>1734</v>
      </c>
      <c r="AD52" s="217"/>
    </row>
    <row r="53" spans="1:30" s="215" customFormat="1" x14ac:dyDescent="0.25">
      <c r="A53" s="215" t="s">
        <v>126</v>
      </c>
      <c r="B53" s="215">
        <v>2025</v>
      </c>
      <c r="C53" s="215" t="s">
        <v>190</v>
      </c>
      <c r="D53" s="215">
        <v>504078390</v>
      </c>
      <c r="E53" s="215">
        <v>1060</v>
      </c>
      <c r="F53" s="215">
        <v>1271</v>
      </c>
      <c r="G53" s="215">
        <v>1004</v>
      </c>
      <c r="I53" s="215" t="s">
        <v>2498</v>
      </c>
      <c r="J53" s="216" t="s">
        <v>330</v>
      </c>
      <c r="K53" s="215" t="s">
        <v>319</v>
      </c>
      <c r="L53" s="215" t="s">
        <v>1583</v>
      </c>
      <c r="AD53" s="217"/>
    </row>
    <row r="54" spans="1:30" s="215" customFormat="1" x14ac:dyDescent="0.25">
      <c r="A54" s="215" t="s">
        <v>126</v>
      </c>
      <c r="B54" s="215">
        <v>2025</v>
      </c>
      <c r="C54" s="215" t="s">
        <v>190</v>
      </c>
      <c r="D54" s="215">
        <v>504078424</v>
      </c>
      <c r="E54" s="215">
        <v>1060</v>
      </c>
      <c r="F54" s="215">
        <v>1274</v>
      </c>
      <c r="G54" s="215">
        <v>1004</v>
      </c>
      <c r="I54" s="215" t="s">
        <v>2499</v>
      </c>
      <c r="J54" s="216" t="s">
        <v>330</v>
      </c>
      <c r="K54" s="215" t="s">
        <v>319</v>
      </c>
      <c r="L54" s="215" t="s">
        <v>433</v>
      </c>
      <c r="AD54" s="217"/>
    </row>
    <row r="55" spans="1:30" s="215" customFormat="1" x14ac:dyDescent="0.25">
      <c r="A55" s="215" t="s">
        <v>126</v>
      </c>
      <c r="B55" s="215">
        <v>2027</v>
      </c>
      <c r="C55" s="215" t="s">
        <v>191</v>
      </c>
      <c r="D55" s="215">
        <v>191885872</v>
      </c>
      <c r="E55" s="215">
        <v>1060</v>
      </c>
      <c r="F55" s="215">
        <v>1274</v>
      </c>
      <c r="G55" s="215">
        <v>1004</v>
      </c>
      <c r="I55" s="215" t="s">
        <v>2500</v>
      </c>
      <c r="J55" s="216" t="s">
        <v>330</v>
      </c>
      <c r="K55" s="215" t="s">
        <v>319</v>
      </c>
      <c r="L55" s="215" t="s">
        <v>434</v>
      </c>
      <c r="AD55" s="217"/>
    </row>
    <row r="56" spans="1:30" s="215" customFormat="1" x14ac:dyDescent="0.25">
      <c r="A56" s="215" t="s">
        <v>126</v>
      </c>
      <c r="B56" s="215">
        <v>2027</v>
      </c>
      <c r="C56" s="215" t="s">
        <v>191</v>
      </c>
      <c r="D56" s="215">
        <v>191982607</v>
      </c>
      <c r="E56" s="215">
        <v>1060</v>
      </c>
      <c r="F56" s="215">
        <v>1274</v>
      </c>
      <c r="G56" s="215">
        <v>1004</v>
      </c>
      <c r="I56" s="215" t="s">
        <v>2501</v>
      </c>
      <c r="J56" s="216" t="s">
        <v>330</v>
      </c>
      <c r="K56" s="215" t="s">
        <v>319</v>
      </c>
      <c r="L56" s="215" t="s">
        <v>972</v>
      </c>
      <c r="AD56" s="217"/>
    </row>
    <row r="57" spans="1:30" s="215" customFormat="1" x14ac:dyDescent="0.25">
      <c r="A57" s="215" t="s">
        <v>126</v>
      </c>
      <c r="B57" s="215">
        <v>2027</v>
      </c>
      <c r="C57" s="215" t="s">
        <v>191</v>
      </c>
      <c r="D57" s="215">
        <v>191999108</v>
      </c>
      <c r="E57" s="215">
        <v>1060</v>
      </c>
      <c r="F57" s="215">
        <v>1242</v>
      </c>
      <c r="G57" s="215">
        <v>1003</v>
      </c>
      <c r="I57" s="215" t="s">
        <v>2502</v>
      </c>
      <c r="J57" s="216" t="s">
        <v>330</v>
      </c>
      <c r="K57" s="215" t="s">
        <v>331</v>
      </c>
      <c r="L57" s="215" t="s">
        <v>2365</v>
      </c>
      <c r="AD57" s="217"/>
    </row>
    <row r="58" spans="1:30" s="215" customFormat="1" x14ac:dyDescent="0.25">
      <c r="A58" s="215" t="s">
        <v>126</v>
      </c>
      <c r="B58" s="215">
        <v>2029</v>
      </c>
      <c r="C58" s="215" t="s">
        <v>192</v>
      </c>
      <c r="D58" s="215">
        <v>190699889</v>
      </c>
      <c r="E58" s="215">
        <v>1040</v>
      </c>
      <c r="G58" s="215">
        <v>1004</v>
      </c>
      <c r="I58" s="215" t="s">
        <v>2503</v>
      </c>
      <c r="J58" s="216" t="s">
        <v>330</v>
      </c>
      <c r="K58" s="215" t="s">
        <v>331</v>
      </c>
      <c r="L58" s="215" t="s">
        <v>755</v>
      </c>
      <c r="AD58" s="217"/>
    </row>
    <row r="59" spans="1:30" s="215" customFormat="1" x14ac:dyDescent="0.25">
      <c r="A59" s="215" t="s">
        <v>126</v>
      </c>
      <c r="B59" s="215">
        <v>2029</v>
      </c>
      <c r="C59" s="215" t="s">
        <v>192</v>
      </c>
      <c r="D59" s="215">
        <v>191890099</v>
      </c>
      <c r="E59" s="215">
        <v>1060</v>
      </c>
      <c r="F59" s="215">
        <v>1242</v>
      </c>
      <c r="G59" s="215">
        <v>1004</v>
      </c>
      <c r="I59" s="215" t="s">
        <v>2504</v>
      </c>
      <c r="J59" s="216" t="s">
        <v>330</v>
      </c>
      <c r="K59" s="215" t="s">
        <v>319</v>
      </c>
      <c r="L59" s="215" t="s">
        <v>435</v>
      </c>
      <c r="AD59" s="217"/>
    </row>
    <row r="60" spans="1:30" s="215" customFormat="1" x14ac:dyDescent="0.25">
      <c r="A60" s="215" t="s">
        <v>126</v>
      </c>
      <c r="B60" s="215">
        <v>2029</v>
      </c>
      <c r="C60" s="215" t="s">
        <v>192</v>
      </c>
      <c r="D60" s="215">
        <v>191972011</v>
      </c>
      <c r="E60" s="215">
        <v>1060</v>
      </c>
      <c r="F60" s="215">
        <v>1274</v>
      </c>
      <c r="G60" s="215">
        <v>1004</v>
      </c>
      <c r="I60" s="215" t="s">
        <v>2505</v>
      </c>
      <c r="J60" s="216" t="s">
        <v>330</v>
      </c>
      <c r="K60" s="215" t="s">
        <v>331</v>
      </c>
      <c r="L60" s="215" t="s">
        <v>1597</v>
      </c>
      <c r="AD60" s="217"/>
    </row>
    <row r="61" spans="1:30" s="215" customFormat="1" x14ac:dyDescent="0.25">
      <c r="A61" s="215" t="s">
        <v>126</v>
      </c>
      <c r="B61" s="215">
        <v>2029</v>
      </c>
      <c r="C61" s="215" t="s">
        <v>192</v>
      </c>
      <c r="D61" s="215">
        <v>502142902</v>
      </c>
      <c r="E61" s="215">
        <v>1080</v>
      </c>
      <c r="F61" s="215">
        <v>1274</v>
      </c>
      <c r="G61" s="215">
        <v>1004</v>
      </c>
      <c r="I61" s="215" t="s">
        <v>2506</v>
      </c>
      <c r="J61" s="216" t="s">
        <v>330</v>
      </c>
      <c r="K61" s="215" t="s">
        <v>319</v>
      </c>
      <c r="L61" s="215" t="s">
        <v>1698</v>
      </c>
      <c r="AD61" s="217"/>
    </row>
    <row r="62" spans="1:30" s="215" customFormat="1" x14ac:dyDescent="0.25">
      <c r="A62" s="215" t="s">
        <v>126</v>
      </c>
      <c r="B62" s="215">
        <v>2029</v>
      </c>
      <c r="C62" s="215" t="s">
        <v>192</v>
      </c>
      <c r="D62" s="215">
        <v>502143058</v>
      </c>
      <c r="E62" s="215">
        <v>1060</v>
      </c>
      <c r="F62" s="215">
        <v>1274</v>
      </c>
      <c r="G62" s="215">
        <v>1004</v>
      </c>
      <c r="I62" s="215" t="s">
        <v>2507</v>
      </c>
      <c r="J62" s="216" t="s">
        <v>330</v>
      </c>
      <c r="K62" s="215" t="s">
        <v>331</v>
      </c>
      <c r="L62" s="215" t="s">
        <v>756</v>
      </c>
      <c r="AD62" s="217"/>
    </row>
    <row r="63" spans="1:30" s="215" customFormat="1" x14ac:dyDescent="0.25">
      <c r="A63" s="215" t="s">
        <v>126</v>
      </c>
      <c r="B63" s="215">
        <v>2029</v>
      </c>
      <c r="C63" s="215" t="s">
        <v>192</v>
      </c>
      <c r="D63" s="215">
        <v>502143065</v>
      </c>
      <c r="E63" s="215">
        <v>1060</v>
      </c>
      <c r="F63" s="215">
        <v>1274</v>
      </c>
      <c r="G63" s="215">
        <v>1004</v>
      </c>
      <c r="I63" s="215" t="s">
        <v>2508</v>
      </c>
      <c r="J63" s="216" t="s">
        <v>330</v>
      </c>
      <c r="K63" s="215" t="s">
        <v>319</v>
      </c>
      <c r="L63" s="215" t="s">
        <v>436</v>
      </c>
      <c r="AD63" s="217"/>
    </row>
    <row r="64" spans="1:30" s="215" customFormat="1" x14ac:dyDescent="0.25">
      <c r="A64" s="215" t="s">
        <v>126</v>
      </c>
      <c r="B64" s="215">
        <v>2029</v>
      </c>
      <c r="C64" s="215" t="s">
        <v>192</v>
      </c>
      <c r="D64" s="215">
        <v>502143066</v>
      </c>
      <c r="E64" s="215">
        <v>1060</v>
      </c>
      <c r="F64" s="215">
        <v>1274</v>
      </c>
      <c r="G64" s="215">
        <v>1004</v>
      </c>
      <c r="I64" s="215" t="s">
        <v>2509</v>
      </c>
      <c r="J64" s="216" t="s">
        <v>330</v>
      </c>
      <c r="K64" s="215" t="s">
        <v>319</v>
      </c>
      <c r="L64" s="215" t="s">
        <v>437</v>
      </c>
      <c r="AD64" s="217"/>
    </row>
    <row r="65" spans="1:30" s="215" customFormat="1" x14ac:dyDescent="0.25">
      <c r="A65" s="215" t="s">
        <v>126</v>
      </c>
      <c r="B65" s="215">
        <v>2029</v>
      </c>
      <c r="C65" s="215" t="s">
        <v>192</v>
      </c>
      <c r="D65" s="215">
        <v>502143120</v>
      </c>
      <c r="E65" s="215">
        <v>1060</v>
      </c>
      <c r="F65" s="215">
        <v>1251</v>
      </c>
      <c r="G65" s="215">
        <v>1004</v>
      </c>
      <c r="I65" s="215" t="s">
        <v>2510</v>
      </c>
      <c r="J65" s="216" t="s">
        <v>330</v>
      </c>
      <c r="K65" s="215" t="s">
        <v>319</v>
      </c>
      <c r="L65" s="215" t="s">
        <v>1499</v>
      </c>
      <c r="AD65" s="217"/>
    </row>
    <row r="66" spans="1:30" s="215" customFormat="1" x14ac:dyDescent="0.25">
      <c r="A66" s="215" t="s">
        <v>126</v>
      </c>
      <c r="B66" s="215">
        <v>2029</v>
      </c>
      <c r="C66" s="215" t="s">
        <v>192</v>
      </c>
      <c r="D66" s="215">
        <v>502143122</v>
      </c>
      <c r="E66" s="215">
        <v>1060</v>
      </c>
      <c r="F66" s="215">
        <v>1274</v>
      </c>
      <c r="G66" s="215">
        <v>1004</v>
      </c>
      <c r="I66" s="215" t="s">
        <v>2511</v>
      </c>
      <c r="J66" s="216" t="s">
        <v>330</v>
      </c>
      <c r="K66" s="215" t="s">
        <v>319</v>
      </c>
      <c r="L66" s="215" t="s">
        <v>438</v>
      </c>
      <c r="AD66" s="217"/>
    </row>
    <row r="67" spans="1:30" s="215" customFormat="1" x14ac:dyDescent="0.25">
      <c r="A67" s="215" t="s">
        <v>126</v>
      </c>
      <c r="B67" s="215">
        <v>2029</v>
      </c>
      <c r="C67" s="215" t="s">
        <v>192</v>
      </c>
      <c r="D67" s="215">
        <v>502143186</v>
      </c>
      <c r="E67" s="215">
        <v>1060</v>
      </c>
      <c r="F67" s="215">
        <v>1274</v>
      </c>
      <c r="G67" s="215">
        <v>1004</v>
      </c>
      <c r="I67" s="215" t="s">
        <v>2512</v>
      </c>
      <c r="J67" s="216" t="s">
        <v>330</v>
      </c>
      <c r="K67" s="215" t="s">
        <v>319</v>
      </c>
      <c r="L67" s="215" t="s">
        <v>1220</v>
      </c>
      <c r="AD67" s="217"/>
    </row>
    <row r="68" spans="1:30" s="215" customFormat="1" x14ac:dyDescent="0.25">
      <c r="A68" s="215" t="s">
        <v>126</v>
      </c>
      <c r="B68" s="215">
        <v>2029</v>
      </c>
      <c r="C68" s="215" t="s">
        <v>192</v>
      </c>
      <c r="D68" s="215">
        <v>502143239</v>
      </c>
      <c r="E68" s="215">
        <v>1060</v>
      </c>
      <c r="F68" s="215">
        <v>1274</v>
      </c>
      <c r="G68" s="215">
        <v>1004</v>
      </c>
      <c r="I68" s="215" t="s">
        <v>2513</v>
      </c>
      <c r="J68" s="216" t="s">
        <v>330</v>
      </c>
      <c r="K68" s="215" t="s">
        <v>319</v>
      </c>
      <c r="L68" s="215" t="s">
        <v>1735</v>
      </c>
      <c r="AD68" s="217"/>
    </row>
    <row r="69" spans="1:30" s="215" customFormat="1" x14ac:dyDescent="0.25">
      <c r="A69" s="215" t="s">
        <v>126</v>
      </c>
      <c r="B69" s="215">
        <v>2029</v>
      </c>
      <c r="C69" s="215" t="s">
        <v>192</v>
      </c>
      <c r="D69" s="215">
        <v>502143242</v>
      </c>
      <c r="E69" s="215">
        <v>1060</v>
      </c>
      <c r="F69" s="215">
        <v>1274</v>
      </c>
      <c r="G69" s="215">
        <v>1004</v>
      </c>
      <c r="I69" s="215" t="s">
        <v>2514</v>
      </c>
      <c r="J69" s="216" t="s">
        <v>330</v>
      </c>
      <c r="K69" s="215" t="s">
        <v>319</v>
      </c>
      <c r="L69" s="215" t="s">
        <v>1699</v>
      </c>
      <c r="AD69" s="217"/>
    </row>
    <row r="70" spans="1:30" s="215" customFormat="1" x14ac:dyDescent="0.25">
      <c r="A70" s="215" t="s">
        <v>126</v>
      </c>
      <c r="B70" s="215">
        <v>2029</v>
      </c>
      <c r="C70" s="215" t="s">
        <v>192</v>
      </c>
      <c r="D70" s="215">
        <v>502143347</v>
      </c>
      <c r="E70" s="215">
        <v>1060</v>
      </c>
      <c r="F70" s="215">
        <v>1271</v>
      </c>
      <c r="G70" s="215">
        <v>1004</v>
      </c>
      <c r="I70" s="215" t="s">
        <v>2515</v>
      </c>
      <c r="J70" s="216" t="s">
        <v>330</v>
      </c>
      <c r="K70" s="215" t="s">
        <v>319</v>
      </c>
      <c r="L70" s="215" t="s">
        <v>1221</v>
      </c>
      <c r="AD70" s="217"/>
    </row>
    <row r="71" spans="1:30" s="215" customFormat="1" x14ac:dyDescent="0.25">
      <c r="A71" s="215" t="s">
        <v>126</v>
      </c>
      <c r="B71" s="215">
        <v>2029</v>
      </c>
      <c r="C71" s="215" t="s">
        <v>192</v>
      </c>
      <c r="D71" s="215">
        <v>502143348</v>
      </c>
      <c r="E71" s="215">
        <v>1060</v>
      </c>
      <c r="F71" s="215">
        <v>1274</v>
      </c>
      <c r="G71" s="215">
        <v>1004</v>
      </c>
      <c r="I71" s="215" t="s">
        <v>2516</v>
      </c>
      <c r="J71" s="216" t="s">
        <v>330</v>
      </c>
      <c r="K71" s="215" t="s">
        <v>319</v>
      </c>
      <c r="L71" s="215" t="s">
        <v>1222</v>
      </c>
      <c r="AD71" s="217"/>
    </row>
    <row r="72" spans="1:30" s="215" customFormat="1" x14ac:dyDescent="0.25">
      <c r="A72" s="215" t="s">
        <v>126</v>
      </c>
      <c r="B72" s="215">
        <v>2029</v>
      </c>
      <c r="C72" s="215" t="s">
        <v>192</v>
      </c>
      <c r="D72" s="215">
        <v>502143349</v>
      </c>
      <c r="E72" s="215">
        <v>1060</v>
      </c>
      <c r="F72" s="215">
        <v>1271</v>
      </c>
      <c r="G72" s="215">
        <v>1004</v>
      </c>
      <c r="I72" s="215" t="s">
        <v>2517</v>
      </c>
      <c r="J72" s="216" t="s">
        <v>330</v>
      </c>
      <c r="K72" s="215" t="s">
        <v>319</v>
      </c>
      <c r="L72" s="215" t="s">
        <v>1223</v>
      </c>
      <c r="AD72" s="217"/>
    </row>
    <row r="73" spans="1:30" s="215" customFormat="1" x14ac:dyDescent="0.25">
      <c r="A73" s="215" t="s">
        <v>126</v>
      </c>
      <c r="B73" s="215">
        <v>2029</v>
      </c>
      <c r="C73" s="215" t="s">
        <v>192</v>
      </c>
      <c r="D73" s="215">
        <v>502143372</v>
      </c>
      <c r="E73" s="215">
        <v>1060</v>
      </c>
      <c r="F73" s="215">
        <v>1274</v>
      </c>
      <c r="G73" s="215">
        <v>1004</v>
      </c>
      <c r="I73" s="215" t="s">
        <v>2518</v>
      </c>
      <c r="J73" s="216" t="s">
        <v>330</v>
      </c>
      <c r="K73" s="215" t="s">
        <v>319</v>
      </c>
      <c r="L73" s="215" t="s">
        <v>439</v>
      </c>
      <c r="AD73" s="217"/>
    </row>
    <row r="74" spans="1:30" s="215" customFormat="1" x14ac:dyDescent="0.25">
      <c r="A74" s="215" t="s">
        <v>126</v>
      </c>
      <c r="B74" s="215">
        <v>2035</v>
      </c>
      <c r="C74" s="215" t="s">
        <v>193</v>
      </c>
      <c r="D74" s="215">
        <v>3141312</v>
      </c>
      <c r="E74" s="215">
        <v>1020</v>
      </c>
      <c r="F74" s="215">
        <v>1110</v>
      </c>
      <c r="G74" s="215">
        <v>1004</v>
      </c>
      <c r="I74" s="215" t="s">
        <v>2519</v>
      </c>
      <c r="J74" s="216" t="s">
        <v>330</v>
      </c>
      <c r="K74" s="215" t="s">
        <v>331</v>
      </c>
      <c r="L74" s="215" t="s">
        <v>757</v>
      </c>
      <c r="AD74" s="217"/>
    </row>
    <row r="75" spans="1:30" s="215" customFormat="1" x14ac:dyDescent="0.25">
      <c r="A75" s="215" t="s">
        <v>126</v>
      </c>
      <c r="B75" s="215">
        <v>2035</v>
      </c>
      <c r="C75" s="215" t="s">
        <v>193</v>
      </c>
      <c r="D75" s="215">
        <v>191983568</v>
      </c>
      <c r="E75" s="215">
        <v>1060</v>
      </c>
      <c r="F75" s="215">
        <v>1271</v>
      </c>
      <c r="G75" s="215">
        <v>1003</v>
      </c>
      <c r="I75" s="215" t="s">
        <v>2520</v>
      </c>
      <c r="J75" s="216" t="s">
        <v>330</v>
      </c>
      <c r="K75" s="215" t="s">
        <v>319</v>
      </c>
      <c r="L75" s="215" t="s">
        <v>1711</v>
      </c>
      <c r="AD75" s="217"/>
    </row>
    <row r="76" spans="1:30" s="215" customFormat="1" x14ac:dyDescent="0.25">
      <c r="A76" s="215" t="s">
        <v>126</v>
      </c>
      <c r="B76" s="215">
        <v>2035</v>
      </c>
      <c r="C76" s="215" t="s">
        <v>193</v>
      </c>
      <c r="D76" s="215">
        <v>191983569</v>
      </c>
      <c r="E76" s="215">
        <v>1060</v>
      </c>
      <c r="F76" s="215">
        <v>1271</v>
      </c>
      <c r="G76" s="215">
        <v>1003</v>
      </c>
      <c r="I76" s="215" t="s">
        <v>2521</v>
      </c>
      <c r="J76" s="216" t="s">
        <v>330</v>
      </c>
      <c r="K76" s="215" t="s">
        <v>319</v>
      </c>
      <c r="L76" s="215" t="s">
        <v>1712</v>
      </c>
      <c r="AD76" s="217"/>
    </row>
    <row r="77" spans="1:30" s="215" customFormat="1" x14ac:dyDescent="0.25">
      <c r="A77" s="215" t="s">
        <v>126</v>
      </c>
      <c r="B77" s="215">
        <v>2038</v>
      </c>
      <c r="C77" s="215" t="s">
        <v>194</v>
      </c>
      <c r="D77" s="215">
        <v>191955802</v>
      </c>
      <c r="E77" s="215">
        <v>1060</v>
      </c>
      <c r="F77" s="215">
        <v>1252</v>
      </c>
      <c r="G77" s="215">
        <v>1003</v>
      </c>
      <c r="I77" s="215" t="s">
        <v>2522</v>
      </c>
      <c r="J77" s="216" t="s">
        <v>330</v>
      </c>
      <c r="K77" s="215" t="s">
        <v>319</v>
      </c>
      <c r="L77" s="215" t="s">
        <v>1269</v>
      </c>
      <c r="AD77" s="217"/>
    </row>
    <row r="78" spans="1:30" s="215" customFormat="1" x14ac:dyDescent="0.25">
      <c r="A78" s="215" t="s">
        <v>126</v>
      </c>
      <c r="B78" s="215">
        <v>2041</v>
      </c>
      <c r="C78" s="215" t="s">
        <v>195</v>
      </c>
      <c r="D78" s="215">
        <v>191541653</v>
      </c>
      <c r="E78" s="215">
        <v>1020</v>
      </c>
      <c r="F78" s="215">
        <v>1110</v>
      </c>
      <c r="G78" s="215">
        <v>1004</v>
      </c>
      <c r="I78" s="215" t="s">
        <v>2523</v>
      </c>
      <c r="J78" s="216" t="s">
        <v>330</v>
      </c>
      <c r="K78" s="215" t="s">
        <v>319</v>
      </c>
      <c r="L78" s="215" t="s">
        <v>440</v>
      </c>
      <c r="AD78" s="217"/>
    </row>
    <row r="79" spans="1:30" s="215" customFormat="1" x14ac:dyDescent="0.25">
      <c r="A79" s="215" t="s">
        <v>126</v>
      </c>
      <c r="B79" s="215">
        <v>2041</v>
      </c>
      <c r="C79" s="215" t="s">
        <v>195</v>
      </c>
      <c r="D79" s="215">
        <v>191840207</v>
      </c>
      <c r="E79" s="215">
        <v>1020</v>
      </c>
      <c r="F79" s="215">
        <v>1121</v>
      </c>
      <c r="G79" s="215">
        <v>1004</v>
      </c>
      <c r="I79" s="215" t="s">
        <v>2524</v>
      </c>
      <c r="J79" s="216" t="s">
        <v>330</v>
      </c>
      <c r="K79" s="215" t="s">
        <v>331</v>
      </c>
      <c r="L79" s="215" t="s">
        <v>1534</v>
      </c>
      <c r="AD79" s="217"/>
    </row>
    <row r="80" spans="1:30" s="215" customFormat="1" x14ac:dyDescent="0.25">
      <c r="A80" s="215" t="s">
        <v>126</v>
      </c>
      <c r="B80" s="215">
        <v>2041</v>
      </c>
      <c r="C80" s="215" t="s">
        <v>195</v>
      </c>
      <c r="D80" s="215">
        <v>191948340</v>
      </c>
      <c r="E80" s="215">
        <v>1020</v>
      </c>
      <c r="F80" s="215">
        <v>1110</v>
      </c>
      <c r="G80" s="215">
        <v>1004</v>
      </c>
      <c r="I80" s="215" t="s">
        <v>2525</v>
      </c>
      <c r="J80" s="216" t="s">
        <v>330</v>
      </c>
      <c r="K80" s="215" t="s">
        <v>319</v>
      </c>
      <c r="L80" s="215" t="s">
        <v>441</v>
      </c>
      <c r="AD80" s="217"/>
    </row>
    <row r="81" spans="1:30" s="215" customFormat="1" x14ac:dyDescent="0.25">
      <c r="A81" s="215" t="s">
        <v>126</v>
      </c>
      <c r="B81" s="215">
        <v>2041</v>
      </c>
      <c r="C81" s="215" t="s">
        <v>195</v>
      </c>
      <c r="D81" s="215">
        <v>191963583</v>
      </c>
      <c r="E81" s="215">
        <v>1040</v>
      </c>
      <c r="F81" s="215">
        <v>1251</v>
      </c>
      <c r="G81" s="215">
        <v>1003</v>
      </c>
      <c r="I81" s="215" t="s">
        <v>2526</v>
      </c>
      <c r="J81" s="216" t="s">
        <v>330</v>
      </c>
      <c r="K81" s="215" t="s">
        <v>331</v>
      </c>
      <c r="L81" s="215" t="s">
        <v>2366</v>
      </c>
      <c r="AD81" s="217"/>
    </row>
    <row r="82" spans="1:30" s="215" customFormat="1" x14ac:dyDescent="0.25">
      <c r="A82" s="215" t="s">
        <v>126</v>
      </c>
      <c r="B82" s="215">
        <v>2041</v>
      </c>
      <c r="C82" s="215" t="s">
        <v>195</v>
      </c>
      <c r="D82" s="215">
        <v>191971002</v>
      </c>
      <c r="E82" s="215">
        <v>1020</v>
      </c>
      <c r="F82" s="215">
        <v>1110</v>
      </c>
      <c r="G82" s="215">
        <v>1004</v>
      </c>
      <c r="I82" s="215" t="s">
        <v>2527</v>
      </c>
      <c r="J82" s="216" t="s">
        <v>330</v>
      </c>
      <c r="K82" s="215" t="s">
        <v>320</v>
      </c>
      <c r="L82" s="215" t="s">
        <v>1542</v>
      </c>
      <c r="AD82" s="217"/>
    </row>
    <row r="83" spans="1:30" s="215" customFormat="1" x14ac:dyDescent="0.25">
      <c r="A83" s="215" t="s">
        <v>126</v>
      </c>
      <c r="B83" s="215">
        <v>2041</v>
      </c>
      <c r="C83" s="215" t="s">
        <v>195</v>
      </c>
      <c r="D83" s="215">
        <v>192001538</v>
      </c>
      <c r="E83" s="215">
        <v>1020</v>
      </c>
      <c r="F83" s="215">
        <v>1110</v>
      </c>
      <c r="G83" s="215">
        <v>1004</v>
      </c>
      <c r="I83" s="215" t="s">
        <v>2528</v>
      </c>
      <c r="J83" s="216" t="s">
        <v>330</v>
      </c>
      <c r="K83" s="215" t="s">
        <v>320</v>
      </c>
      <c r="L83" s="215" t="s">
        <v>1543</v>
      </c>
      <c r="AD83" s="217"/>
    </row>
    <row r="84" spans="1:30" s="215" customFormat="1" x14ac:dyDescent="0.25">
      <c r="A84" s="215" t="s">
        <v>126</v>
      </c>
      <c r="B84" s="215">
        <v>2041</v>
      </c>
      <c r="C84" s="215" t="s">
        <v>195</v>
      </c>
      <c r="D84" s="215">
        <v>192022535</v>
      </c>
      <c r="E84" s="215">
        <v>1060</v>
      </c>
      <c r="F84" s="215">
        <v>1242</v>
      </c>
      <c r="G84" s="215">
        <v>1004</v>
      </c>
      <c r="I84" s="215" t="s">
        <v>2529</v>
      </c>
      <c r="J84" s="216" t="s">
        <v>330</v>
      </c>
      <c r="K84" s="215" t="s">
        <v>319</v>
      </c>
      <c r="L84" s="215" t="s">
        <v>1713</v>
      </c>
      <c r="AD84" s="217"/>
    </row>
    <row r="85" spans="1:30" s="215" customFormat="1" x14ac:dyDescent="0.25">
      <c r="A85" s="215" t="s">
        <v>126</v>
      </c>
      <c r="B85" s="215">
        <v>2041</v>
      </c>
      <c r="C85" s="215" t="s">
        <v>195</v>
      </c>
      <c r="D85" s="215">
        <v>192024222</v>
      </c>
      <c r="E85" s="215">
        <v>1080</v>
      </c>
      <c r="F85" s="215">
        <v>1271</v>
      </c>
      <c r="G85" s="215">
        <v>1004</v>
      </c>
      <c r="I85" s="215" t="s">
        <v>2530</v>
      </c>
      <c r="J85" s="216" t="s">
        <v>330</v>
      </c>
      <c r="K85" s="215" t="s">
        <v>319</v>
      </c>
      <c r="L85" s="215" t="s">
        <v>1570</v>
      </c>
      <c r="AD85" s="217"/>
    </row>
    <row r="86" spans="1:30" s="215" customFormat="1" x14ac:dyDescent="0.25">
      <c r="A86" s="215" t="s">
        <v>126</v>
      </c>
      <c r="B86" s="215">
        <v>2041</v>
      </c>
      <c r="C86" s="215" t="s">
        <v>195</v>
      </c>
      <c r="D86" s="215">
        <v>502144294</v>
      </c>
      <c r="E86" s="215">
        <v>1060</v>
      </c>
      <c r="F86" s="215">
        <v>1242</v>
      </c>
      <c r="G86" s="215">
        <v>1004</v>
      </c>
      <c r="I86" s="215" t="s">
        <v>2531</v>
      </c>
      <c r="J86" s="216" t="s">
        <v>330</v>
      </c>
      <c r="K86" s="215" t="s">
        <v>331</v>
      </c>
      <c r="L86" s="215" t="s">
        <v>758</v>
      </c>
      <c r="AD86" s="217"/>
    </row>
    <row r="87" spans="1:30" s="215" customFormat="1" x14ac:dyDescent="0.25">
      <c r="A87" s="215" t="s">
        <v>126</v>
      </c>
      <c r="B87" s="215">
        <v>2044</v>
      </c>
      <c r="C87" s="215" t="s">
        <v>197</v>
      </c>
      <c r="D87" s="215">
        <v>191799742</v>
      </c>
      <c r="E87" s="215">
        <v>1060</v>
      </c>
      <c r="F87" s="215">
        <v>1242</v>
      </c>
      <c r="G87" s="215">
        <v>1004</v>
      </c>
      <c r="I87" s="215" t="s">
        <v>2532</v>
      </c>
      <c r="J87" s="216" t="s">
        <v>330</v>
      </c>
      <c r="K87" s="215" t="s">
        <v>319</v>
      </c>
      <c r="L87" s="215" t="s">
        <v>442</v>
      </c>
      <c r="AD87" s="217"/>
    </row>
    <row r="88" spans="1:30" s="215" customFormat="1" x14ac:dyDescent="0.25">
      <c r="A88" s="215" t="s">
        <v>126</v>
      </c>
      <c r="B88" s="215">
        <v>2044</v>
      </c>
      <c r="C88" s="215" t="s">
        <v>197</v>
      </c>
      <c r="D88" s="215">
        <v>191963648</v>
      </c>
      <c r="E88" s="215">
        <v>1030</v>
      </c>
      <c r="F88" s="215">
        <v>1110</v>
      </c>
      <c r="G88" s="215">
        <v>1004</v>
      </c>
      <c r="I88" s="215" t="s">
        <v>2533</v>
      </c>
      <c r="J88" s="216" t="s">
        <v>330</v>
      </c>
      <c r="K88" s="215" t="s">
        <v>332</v>
      </c>
      <c r="L88" s="215" t="s">
        <v>1789</v>
      </c>
      <c r="AD88" s="217"/>
    </row>
    <row r="89" spans="1:30" s="215" customFormat="1" x14ac:dyDescent="0.25">
      <c r="A89" s="215" t="s">
        <v>126</v>
      </c>
      <c r="B89" s="215">
        <v>2044</v>
      </c>
      <c r="C89" s="215" t="s">
        <v>197</v>
      </c>
      <c r="D89" s="215">
        <v>504080115</v>
      </c>
      <c r="E89" s="215">
        <v>1060</v>
      </c>
      <c r="F89" s="215">
        <v>1271</v>
      </c>
      <c r="G89" s="215">
        <v>1004</v>
      </c>
      <c r="I89" s="215" t="s">
        <v>2534</v>
      </c>
      <c r="J89" s="216" t="s">
        <v>330</v>
      </c>
      <c r="K89" s="215" t="s">
        <v>319</v>
      </c>
      <c r="L89" s="215" t="s">
        <v>1250</v>
      </c>
      <c r="AD89" s="217"/>
    </row>
    <row r="90" spans="1:30" s="215" customFormat="1" x14ac:dyDescent="0.25">
      <c r="A90" s="215" t="s">
        <v>126</v>
      </c>
      <c r="B90" s="215">
        <v>2044</v>
      </c>
      <c r="C90" s="215" t="s">
        <v>197</v>
      </c>
      <c r="D90" s="215">
        <v>504080131</v>
      </c>
      <c r="E90" s="215">
        <v>1060</v>
      </c>
      <c r="F90" s="215">
        <v>1242</v>
      </c>
      <c r="G90" s="215">
        <v>1004</v>
      </c>
      <c r="I90" s="215" t="s">
        <v>2535</v>
      </c>
      <c r="J90" s="216" t="s">
        <v>330</v>
      </c>
      <c r="K90" s="215" t="s">
        <v>319</v>
      </c>
      <c r="L90" s="215" t="s">
        <v>443</v>
      </c>
      <c r="AD90" s="217"/>
    </row>
    <row r="91" spans="1:30" s="215" customFormat="1" x14ac:dyDescent="0.25">
      <c r="A91" s="215" t="s">
        <v>126</v>
      </c>
      <c r="B91" s="215">
        <v>2044</v>
      </c>
      <c r="C91" s="215" t="s">
        <v>197</v>
      </c>
      <c r="D91" s="215">
        <v>504080137</v>
      </c>
      <c r="E91" s="215">
        <v>1060</v>
      </c>
      <c r="F91" s="215">
        <v>1274</v>
      </c>
      <c r="G91" s="215">
        <v>1004</v>
      </c>
      <c r="I91" s="215" t="s">
        <v>2536</v>
      </c>
      <c r="J91" s="216" t="s">
        <v>330</v>
      </c>
      <c r="K91" s="215" t="s">
        <v>319</v>
      </c>
      <c r="L91" s="215" t="s">
        <v>444</v>
      </c>
      <c r="AD91" s="217"/>
    </row>
    <row r="92" spans="1:30" s="215" customFormat="1" x14ac:dyDescent="0.25">
      <c r="A92" s="215" t="s">
        <v>126</v>
      </c>
      <c r="B92" s="215">
        <v>2045</v>
      </c>
      <c r="C92" s="215" t="s">
        <v>198</v>
      </c>
      <c r="D92" s="215">
        <v>191890618</v>
      </c>
      <c r="E92" s="215">
        <v>1020</v>
      </c>
      <c r="F92" s="215">
        <v>1122</v>
      </c>
      <c r="G92" s="215">
        <v>1003</v>
      </c>
      <c r="I92" s="215" t="s">
        <v>2537</v>
      </c>
      <c r="J92" s="216" t="s">
        <v>330</v>
      </c>
      <c r="K92" s="215" t="s">
        <v>319</v>
      </c>
      <c r="L92" s="215" t="s">
        <v>1416</v>
      </c>
      <c r="AD92" s="217"/>
    </row>
    <row r="93" spans="1:30" s="215" customFormat="1" x14ac:dyDescent="0.25">
      <c r="A93" s="215" t="s">
        <v>126</v>
      </c>
      <c r="B93" s="215">
        <v>2045</v>
      </c>
      <c r="C93" s="215" t="s">
        <v>198</v>
      </c>
      <c r="D93" s="215">
        <v>502144458</v>
      </c>
      <c r="E93" s="215">
        <v>1060</v>
      </c>
      <c r="F93" s="215">
        <v>1271</v>
      </c>
      <c r="G93" s="215">
        <v>1004</v>
      </c>
      <c r="I93" s="215" t="s">
        <v>2538</v>
      </c>
      <c r="J93" s="216" t="s">
        <v>330</v>
      </c>
      <c r="K93" s="215" t="s">
        <v>319</v>
      </c>
      <c r="L93" s="215" t="s">
        <v>445</v>
      </c>
      <c r="AD93" s="217"/>
    </row>
    <row r="94" spans="1:30" s="215" customFormat="1" x14ac:dyDescent="0.25">
      <c r="A94" s="215" t="s">
        <v>126</v>
      </c>
      <c r="B94" s="215">
        <v>2045</v>
      </c>
      <c r="C94" s="215" t="s">
        <v>198</v>
      </c>
      <c r="D94" s="215">
        <v>502144473</v>
      </c>
      <c r="E94" s="215">
        <v>1060</v>
      </c>
      <c r="F94" s="215">
        <v>1271</v>
      </c>
      <c r="G94" s="215">
        <v>1004</v>
      </c>
      <c r="I94" s="215" t="s">
        <v>2539</v>
      </c>
      <c r="J94" s="216" t="s">
        <v>330</v>
      </c>
      <c r="K94" s="215" t="s">
        <v>319</v>
      </c>
      <c r="L94" s="215" t="s">
        <v>1393</v>
      </c>
      <c r="AD94" s="217"/>
    </row>
    <row r="95" spans="1:30" s="215" customFormat="1" x14ac:dyDescent="0.25">
      <c r="A95" s="215" t="s">
        <v>126</v>
      </c>
      <c r="B95" s="215">
        <v>2045</v>
      </c>
      <c r="C95" s="215" t="s">
        <v>198</v>
      </c>
      <c r="D95" s="215">
        <v>502144499</v>
      </c>
      <c r="E95" s="215">
        <v>1060</v>
      </c>
      <c r="F95" s="215">
        <v>1271</v>
      </c>
      <c r="G95" s="215">
        <v>1004</v>
      </c>
      <c r="I95" s="215" t="s">
        <v>2540</v>
      </c>
      <c r="J95" s="216" t="s">
        <v>330</v>
      </c>
      <c r="K95" s="215" t="s">
        <v>319</v>
      </c>
      <c r="L95" s="215" t="s">
        <v>1394</v>
      </c>
      <c r="AD95" s="217"/>
    </row>
    <row r="96" spans="1:30" s="215" customFormat="1" x14ac:dyDescent="0.25">
      <c r="A96" s="215" t="s">
        <v>126</v>
      </c>
      <c r="B96" s="215">
        <v>2045</v>
      </c>
      <c r="C96" s="215" t="s">
        <v>198</v>
      </c>
      <c r="D96" s="215">
        <v>502144514</v>
      </c>
      <c r="E96" s="215">
        <v>1060</v>
      </c>
      <c r="F96" s="215">
        <v>1271</v>
      </c>
      <c r="G96" s="215">
        <v>1004</v>
      </c>
      <c r="I96" s="215" t="s">
        <v>2541</v>
      </c>
      <c r="J96" s="216" t="s">
        <v>330</v>
      </c>
      <c r="K96" s="215" t="s">
        <v>319</v>
      </c>
      <c r="L96" s="215" t="s">
        <v>1395</v>
      </c>
      <c r="AD96" s="217"/>
    </row>
    <row r="97" spans="1:30" s="215" customFormat="1" x14ac:dyDescent="0.25">
      <c r="A97" s="215" t="s">
        <v>126</v>
      </c>
      <c r="B97" s="215">
        <v>2050</v>
      </c>
      <c r="C97" s="215" t="s">
        <v>199</v>
      </c>
      <c r="D97" s="215">
        <v>1500065</v>
      </c>
      <c r="E97" s="215">
        <v>1060</v>
      </c>
      <c r="F97" s="215">
        <v>1271</v>
      </c>
      <c r="G97" s="215">
        <v>1004</v>
      </c>
      <c r="I97" s="215" t="s">
        <v>2542</v>
      </c>
      <c r="J97" s="216" t="s">
        <v>330</v>
      </c>
      <c r="K97" s="215" t="s">
        <v>331</v>
      </c>
      <c r="L97" s="215" t="s">
        <v>759</v>
      </c>
      <c r="AD97" s="217"/>
    </row>
    <row r="98" spans="1:30" s="215" customFormat="1" x14ac:dyDescent="0.25">
      <c r="A98" s="215" t="s">
        <v>126</v>
      </c>
      <c r="B98" s="215">
        <v>2050</v>
      </c>
      <c r="C98" s="215" t="s">
        <v>199</v>
      </c>
      <c r="D98" s="215">
        <v>191830694</v>
      </c>
      <c r="E98" s="215">
        <v>1020</v>
      </c>
      <c r="F98" s="215">
        <v>1110</v>
      </c>
      <c r="G98" s="215">
        <v>1004</v>
      </c>
      <c r="I98" s="215" t="s">
        <v>2543</v>
      </c>
      <c r="J98" s="216" t="s">
        <v>330</v>
      </c>
      <c r="K98" s="215" t="s">
        <v>319</v>
      </c>
      <c r="L98" s="215" t="s">
        <v>1644</v>
      </c>
      <c r="AD98" s="217"/>
    </row>
    <row r="99" spans="1:30" s="215" customFormat="1" x14ac:dyDescent="0.25">
      <c r="A99" s="215" t="s">
        <v>126</v>
      </c>
      <c r="B99" s="215">
        <v>2050</v>
      </c>
      <c r="C99" s="215" t="s">
        <v>199</v>
      </c>
      <c r="D99" s="215">
        <v>191983402</v>
      </c>
      <c r="E99" s="215">
        <v>1060</v>
      </c>
      <c r="F99" s="215">
        <v>1271</v>
      </c>
      <c r="G99" s="215">
        <v>1004</v>
      </c>
      <c r="I99" s="215" t="s">
        <v>2544</v>
      </c>
      <c r="J99" s="216" t="s">
        <v>330</v>
      </c>
      <c r="K99" s="215" t="s">
        <v>331</v>
      </c>
      <c r="L99" s="215" t="s">
        <v>760</v>
      </c>
      <c r="AD99" s="217"/>
    </row>
    <row r="100" spans="1:30" s="215" customFormat="1" x14ac:dyDescent="0.25">
      <c r="A100" s="215" t="s">
        <v>126</v>
      </c>
      <c r="B100" s="215">
        <v>2050</v>
      </c>
      <c r="C100" s="215" t="s">
        <v>199</v>
      </c>
      <c r="D100" s="215">
        <v>191983405</v>
      </c>
      <c r="E100" s="215">
        <v>1060</v>
      </c>
      <c r="F100" s="215">
        <v>1242</v>
      </c>
      <c r="G100" s="215">
        <v>1004</v>
      </c>
      <c r="I100" s="215" t="s">
        <v>2545</v>
      </c>
      <c r="J100" s="216" t="s">
        <v>330</v>
      </c>
      <c r="K100" s="215" t="s">
        <v>319</v>
      </c>
      <c r="L100" s="215" t="s">
        <v>1003</v>
      </c>
      <c r="AD100" s="217"/>
    </row>
    <row r="101" spans="1:30" s="215" customFormat="1" x14ac:dyDescent="0.25">
      <c r="A101" s="215" t="s">
        <v>126</v>
      </c>
      <c r="B101" s="215">
        <v>2050</v>
      </c>
      <c r="C101" s="215" t="s">
        <v>199</v>
      </c>
      <c r="D101" s="215">
        <v>502146080</v>
      </c>
      <c r="E101" s="215">
        <v>1080</v>
      </c>
      <c r="F101" s="215">
        <v>1274</v>
      </c>
      <c r="G101" s="215">
        <v>1004</v>
      </c>
      <c r="I101" s="215" t="s">
        <v>2546</v>
      </c>
      <c r="J101" s="216" t="s">
        <v>330</v>
      </c>
      <c r="K101" s="215" t="s">
        <v>319</v>
      </c>
      <c r="L101" s="215" t="s">
        <v>1776</v>
      </c>
      <c r="AD101" s="217"/>
    </row>
    <row r="102" spans="1:30" s="215" customFormat="1" x14ac:dyDescent="0.25">
      <c r="A102" s="215" t="s">
        <v>126</v>
      </c>
      <c r="B102" s="215">
        <v>2050</v>
      </c>
      <c r="C102" s="215" t="s">
        <v>199</v>
      </c>
      <c r="D102" s="215">
        <v>502146257</v>
      </c>
      <c r="E102" s="215">
        <v>1060</v>
      </c>
      <c r="F102" s="215">
        <v>1242</v>
      </c>
      <c r="G102" s="215">
        <v>1004</v>
      </c>
      <c r="I102" s="215" t="s">
        <v>2547</v>
      </c>
      <c r="J102" s="216" t="s">
        <v>330</v>
      </c>
      <c r="K102" s="215" t="s">
        <v>331</v>
      </c>
      <c r="L102" s="215" t="s">
        <v>1527</v>
      </c>
      <c r="AD102" s="217"/>
    </row>
    <row r="103" spans="1:30" s="215" customFormat="1" x14ac:dyDescent="0.25">
      <c r="A103" s="215" t="s">
        <v>126</v>
      </c>
      <c r="B103" s="215">
        <v>2050</v>
      </c>
      <c r="C103" s="215" t="s">
        <v>199</v>
      </c>
      <c r="D103" s="215">
        <v>502146524</v>
      </c>
      <c r="E103" s="215">
        <v>1060</v>
      </c>
      <c r="F103" s="215">
        <v>1274</v>
      </c>
      <c r="G103" s="215">
        <v>1004</v>
      </c>
      <c r="I103" s="215" t="s">
        <v>2548</v>
      </c>
      <c r="J103" s="216" t="s">
        <v>330</v>
      </c>
      <c r="K103" s="215" t="s">
        <v>319</v>
      </c>
      <c r="L103" s="215" t="s">
        <v>973</v>
      </c>
      <c r="AD103" s="217"/>
    </row>
    <row r="104" spans="1:30" s="215" customFormat="1" x14ac:dyDescent="0.25">
      <c r="A104" s="215" t="s">
        <v>126</v>
      </c>
      <c r="B104" s="215">
        <v>2051</v>
      </c>
      <c r="C104" s="215" t="s">
        <v>200</v>
      </c>
      <c r="D104" s="215">
        <v>1504736</v>
      </c>
      <c r="E104" s="215">
        <v>1020</v>
      </c>
      <c r="F104" s="215">
        <v>1110</v>
      </c>
      <c r="G104" s="215">
        <v>1004</v>
      </c>
      <c r="I104" s="215" t="s">
        <v>2549</v>
      </c>
      <c r="J104" s="216" t="s">
        <v>330</v>
      </c>
      <c r="K104" s="215" t="s">
        <v>319</v>
      </c>
      <c r="L104" s="215" t="s">
        <v>446</v>
      </c>
      <c r="AD104" s="217"/>
    </row>
    <row r="105" spans="1:30" s="215" customFormat="1" x14ac:dyDescent="0.25">
      <c r="A105" s="215" t="s">
        <v>126</v>
      </c>
      <c r="B105" s="215">
        <v>2051</v>
      </c>
      <c r="C105" s="215" t="s">
        <v>200</v>
      </c>
      <c r="D105" s="215">
        <v>191988058</v>
      </c>
      <c r="E105" s="215">
        <v>1020</v>
      </c>
      <c r="G105" s="215">
        <v>1004</v>
      </c>
      <c r="I105" s="215" t="s">
        <v>2550</v>
      </c>
      <c r="J105" s="216" t="s">
        <v>330</v>
      </c>
      <c r="K105" s="215" t="s">
        <v>319</v>
      </c>
      <c r="L105" s="215" t="s">
        <v>1009</v>
      </c>
      <c r="AD105" s="217"/>
    </row>
    <row r="106" spans="1:30" s="215" customFormat="1" x14ac:dyDescent="0.25">
      <c r="A106" s="215" t="s">
        <v>126</v>
      </c>
      <c r="B106" s="215">
        <v>2051</v>
      </c>
      <c r="C106" s="215" t="s">
        <v>200</v>
      </c>
      <c r="D106" s="215">
        <v>192007162</v>
      </c>
      <c r="E106" s="215">
        <v>1020</v>
      </c>
      <c r="F106" s="215">
        <v>1110</v>
      </c>
      <c r="G106" s="215">
        <v>1004</v>
      </c>
      <c r="I106" s="215" t="s">
        <v>2551</v>
      </c>
      <c r="J106" s="216" t="s">
        <v>330</v>
      </c>
      <c r="K106" s="215" t="s">
        <v>331</v>
      </c>
      <c r="L106" s="215" t="s">
        <v>1362</v>
      </c>
      <c r="AD106" s="217"/>
    </row>
    <row r="107" spans="1:30" s="215" customFormat="1" x14ac:dyDescent="0.25">
      <c r="A107" s="215" t="s">
        <v>126</v>
      </c>
      <c r="B107" s="215">
        <v>2051</v>
      </c>
      <c r="C107" s="215" t="s">
        <v>200</v>
      </c>
      <c r="D107" s="215">
        <v>502145882</v>
      </c>
      <c r="E107" s="215">
        <v>1060</v>
      </c>
      <c r="F107" s="215">
        <v>1271</v>
      </c>
      <c r="G107" s="215">
        <v>1004</v>
      </c>
      <c r="I107" s="215" t="s">
        <v>2552</v>
      </c>
      <c r="J107" s="216" t="s">
        <v>330</v>
      </c>
      <c r="K107" s="215" t="s">
        <v>319</v>
      </c>
      <c r="L107" s="215" t="s">
        <v>2418</v>
      </c>
      <c r="AD107" s="217"/>
    </row>
    <row r="108" spans="1:30" s="215" customFormat="1" x14ac:dyDescent="0.25">
      <c r="A108" s="215" t="s">
        <v>126</v>
      </c>
      <c r="B108" s="215">
        <v>2051</v>
      </c>
      <c r="C108" s="215" t="s">
        <v>200</v>
      </c>
      <c r="D108" s="215">
        <v>502145995</v>
      </c>
      <c r="E108" s="215">
        <v>1060</v>
      </c>
      <c r="F108" s="215">
        <v>1274</v>
      </c>
      <c r="G108" s="215">
        <v>1004</v>
      </c>
      <c r="I108" s="215" t="s">
        <v>2553</v>
      </c>
      <c r="J108" s="216" t="s">
        <v>330</v>
      </c>
      <c r="K108" s="215" t="s">
        <v>319</v>
      </c>
      <c r="L108" s="215" t="s">
        <v>447</v>
      </c>
      <c r="AD108" s="217"/>
    </row>
    <row r="109" spans="1:30" s="215" customFormat="1" x14ac:dyDescent="0.25">
      <c r="A109" s="215" t="s">
        <v>126</v>
      </c>
      <c r="B109" s="215">
        <v>2051</v>
      </c>
      <c r="C109" s="215" t="s">
        <v>200</v>
      </c>
      <c r="D109" s="215">
        <v>502146011</v>
      </c>
      <c r="E109" s="215">
        <v>1060</v>
      </c>
      <c r="F109" s="215">
        <v>1265</v>
      </c>
      <c r="G109" s="215">
        <v>1004</v>
      </c>
      <c r="I109" s="215" t="s">
        <v>2554</v>
      </c>
      <c r="J109" s="216" t="s">
        <v>330</v>
      </c>
      <c r="K109" s="215" t="s">
        <v>319</v>
      </c>
      <c r="L109" s="215" t="s">
        <v>448</v>
      </c>
      <c r="AD109" s="217"/>
    </row>
    <row r="110" spans="1:30" s="215" customFormat="1" x14ac:dyDescent="0.25">
      <c r="A110" s="215" t="s">
        <v>126</v>
      </c>
      <c r="B110" s="215">
        <v>2053</v>
      </c>
      <c r="C110" s="215" t="s">
        <v>201</v>
      </c>
      <c r="D110" s="215">
        <v>1501765</v>
      </c>
      <c r="E110" s="215">
        <v>1020</v>
      </c>
      <c r="F110" s="215">
        <v>1110</v>
      </c>
      <c r="G110" s="215">
        <v>1004</v>
      </c>
      <c r="I110" s="215" t="s">
        <v>2555</v>
      </c>
      <c r="J110" s="216" t="s">
        <v>330</v>
      </c>
      <c r="K110" s="215" t="s">
        <v>331</v>
      </c>
      <c r="L110" s="215" t="s">
        <v>1495</v>
      </c>
      <c r="AD110" s="217"/>
    </row>
    <row r="111" spans="1:30" s="215" customFormat="1" x14ac:dyDescent="0.25">
      <c r="A111" s="215" t="s">
        <v>126</v>
      </c>
      <c r="B111" s="215">
        <v>2053</v>
      </c>
      <c r="C111" s="215" t="s">
        <v>201</v>
      </c>
      <c r="D111" s="215">
        <v>1502091</v>
      </c>
      <c r="E111" s="215">
        <v>1020</v>
      </c>
      <c r="F111" s="215">
        <v>1110</v>
      </c>
      <c r="G111" s="215">
        <v>1004</v>
      </c>
      <c r="I111" s="215" t="s">
        <v>2556</v>
      </c>
      <c r="J111" s="216" t="s">
        <v>330</v>
      </c>
      <c r="K111" s="215" t="s">
        <v>319</v>
      </c>
      <c r="L111" s="215" t="s">
        <v>449</v>
      </c>
      <c r="AD111" s="217"/>
    </row>
    <row r="112" spans="1:30" s="215" customFormat="1" x14ac:dyDescent="0.25">
      <c r="A112" s="215" t="s">
        <v>126</v>
      </c>
      <c r="B112" s="215">
        <v>2053</v>
      </c>
      <c r="C112" s="215" t="s">
        <v>201</v>
      </c>
      <c r="D112" s="215">
        <v>3090282</v>
      </c>
      <c r="E112" s="215">
        <v>1020</v>
      </c>
      <c r="F112" s="215">
        <v>1122</v>
      </c>
      <c r="G112" s="215">
        <v>1004</v>
      </c>
      <c r="I112" s="215" t="s">
        <v>2557</v>
      </c>
      <c r="J112" s="216" t="s">
        <v>330</v>
      </c>
      <c r="K112" s="215" t="s">
        <v>331</v>
      </c>
      <c r="L112" s="215" t="s">
        <v>761</v>
      </c>
      <c r="AD112" s="217"/>
    </row>
    <row r="113" spans="1:30" s="215" customFormat="1" x14ac:dyDescent="0.25">
      <c r="A113" s="215" t="s">
        <v>126</v>
      </c>
      <c r="B113" s="215">
        <v>2053</v>
      </c>
      <c r="C113" s="215" t="s">
        <v>201</v>
      </c>
      <c r="D113" s="215">
        <v>9015127</v>
      </c>
      <c r="E113" s="215">
        <v>1060</v>
      </c>
      <c r="G113" s="215">
        <v>1004</v>
      </c>
      <c r="I113" s="215" t="s">
        <v>2558</v>
      </c>
      <c r="J113" s="216" t="s">
        <v>330</v>
      </c>
      <c r="K113" s="215" t="s">
        <v>319</v>
      </c>
      <c r="L113" s="215" t="s">
        <v>450</v>
      </c>
      <c r="AD113" s="217"/>
    </row>
    <row r="114" spans="1:30" s="215" customFormat="1" x14ac:dyDescent="0.25">
      <c r="A114" s="215" t="s">
        <v>126</v>
      </c>
      <c r="B114" s="215">
        <v>2053</v>
      </c>
      <c r="C114" s="215" t="s">
        <v>201</v>
      </c>
      <c r="D114" s="215">
        <v>190196514</v>
      </c>
      <c r="E114" s="215">
        <v>1020</v>
      </c>
      <c r="F114" s="215">
        <v>1122</v>
      </c>
      <c r="G114" s="215">
        <v>1004</v>
      </c>
      <c r="I114" s="215" t="s">
        <v>2559</v>
      </c>
      <c r="J114" s="216" t="s">
        <v>330</v>
      </c>
      <c r="K114" s="215" t="s">
        <v>331</v>
      </c>
      <c r="L114" s="215" t="s">
        <v>762</v>
      </c>
      <c r="AD114" s="217"/>
    </row>
    <row r="115" spans="1:30" s="215" customFormat="1" x14ac:dyDescent="0.25">
      <c r="A115" s="215" t="s">
        <v>126</v>
      </c>
      <c r="B115" s="215">
        <v>2053</v>
      </c>
      <c r="C115" s="215" t="s">
        <v>201</v>
      </c>
      <c r="D115" s="215">
        <v>191663211</v>
      </c>
      <c r="E115" s="215">
        <v>1060</v>
      </c>
      <c r="F115" s="215">
        <v>1251</v>
      </c>
      <c r="G115" s="215">
        <v>1004</v>
      </c>
      <c r="I115" s="215" t="s">
        <v>2560</v>
      </c>
      <c r="J115" s="216" t="s">
        <v>330</v>
      </c>
      <c r="K115" s="215" t="s">
        <v>331</v>
      </c>
      <c r="L115" s="215" t="s">
        <v>763</v>
      </c>
      <c r="AD115" s="217"/>
    </row>
    <row r="116" spans="1:30" s="215" customFormat="1" x14ac:dyDescent="0.25">
      <c r="A116" s="215" t="s">
        <v>126</v>
      </c>
      <c r="B116" s="215">
        <v>2053</v>
      </c>
      <c r="C116" s="215" t="s">
        <v>201</v>
      </c>
      <c r="D116" s="215">
        <v>191871877</v>
      </c>
      <c r="E116" s="215">
        <v>1020</v>
      </c>
      <c r="F116" s="215">
        <v>1110</v>
      </c>
      <c r="G116" s="215">
        <v>1004</v>
      </c>
      <c r="I116" s="215" t="s">
        <v>2561</v>
      </c>
      <c r="J116" s="216" t="s">
        <v>330</v>
      </c>
      <c r="K116" s="215" t="s">
        <v>331</v>
      </c>
      <c r="L116" s="215" t="s">
        <v>764</v>
      </c>
      <c r="AD116" s="217"/>
    </row>
    <row r="117" spans="1:30" s="215" customFormat="1" x14ac:dyDescent="0.25">
      <c r="A117" s="215" t="s">
        <v>126</v>
      </c>
      <c r="B117" s="215">
        <v>2053</v>
      </c>
      <c r="C117" s="215" t="s">
        <v>201</v>
      </c>
      <c r="D117" s="215">
        <v>191955256</v>
      </c>
      <c r="E117" s="215">
        <v>1020</v>
      </c>
      <c r="F117" s="215">
        <v>1110</v>
      </c>
      <c r="G117" s="215">
        <v>1004</v>
      </c>
      <c r="I117" s="215" t="s">
        <v>2562</v>
      </c>
      <c r="J117" s="216" t="s">
        <v>330</v>
      </c>
      <c r="K117" s="215" t="s">
        <v>331</v>
      </c>
      <c r="L117" s="215" t="s">
        <v>1217</v>
      </c>
      <c r="AD117" s="217"/>
    </row>
    <row r="118" spans="1:30" s="215" customFormat="1" x14ac:dyDescent="0.25">
      <c r="A118" s="215" t="s">
        <v>126</v>
      </c>
      <c r="B118" s="215">
        <v>2053</v>
      </c>
      <c r="C118" s="215" t="s">
        <v>201</v>
      </c>
      <c r="D118" s="215">
        <v>191974223</v>
      </c>
      <c r="E118" s="215">
        <v>1060</v>
      </c>
      <c r="F118" s="215">
        <v>1242</v>
      </c>
      <c r="G118" s="215">
        <v>1004</v>
      </c>
      <c r="I118" s="215" t="s">
        <v>2563</v>
      </c>
      <c r="J118" s="216" t="s">
        <v>330</v>
      </c>
      <c r="K118" s="215" t="s">
        <v>319</v>
      </c>
      <c r="L118" s="215" t="s">
        <v>1473</v>
      </c>
      <c r="AD118" s="217"/>
    </row>
    <row r="119" spans="1:30" s="215" customFormat="1" x14ac:dyDescent="0.25">
      <c r="A119" s="215" t="s">
        <v>126</v>
      </c>
      <c r="B119" s="215">
        <v>2053</v>
      </c>
      <c r="C119" s="215" t="s">
        <v>201</v>
      </c>
      <c r="D119" s="215">
        <v>191974227</v>
      </c>
      <c r="E119" s="215">
        <v>1060</v>
      </c>
      <c r="F119" s="215">
        <v>1251</v>
      </c>
      <c r="G119" s="215">
        <v>1004</v>
      </c>
      <c r="I119" s="215" t="s">
        <v>2564</v>
      </c>
      <c r="J119" s="216" t="s">
        <v>330</v>
      </c>
      <c r="K119" s="215" t="s">
        <v>319</v>
      </c>
      <c r="L119" s="215" t="s">
        <v>451</v>
      </c>
      <c r="AD119" s="217"/>
    </row>
    <row r="120" spans="1:30" s="215" customFormat="1" x14ac:dyDescent="0.25">
      <c r="A120" s="215" t="s">
        <v>126</v>
      </c>
      <c r="B120" s="215">
        <v>2053</v>
      </c>
      <c r="C120" s="215" t="s">
        <v>201</v>
      </c>
      <c r="D120" s="215">
        <v>191974311</v>
      </c>
      <c r="E120" s="215">
        <v>1060</v>
      </c>
      <c r="F120" s="215">
        <v>1211</v>
      </c>
      <c r="G120" s="215">
        <v>1004</v>
      </c>
      <c r="I120" s="215" t="s">
        <v>2565</v>
      </c>
      <c r="J120" s="216" t="s">
        <v>330</v>
      </c>
      <c r="K120" s="215" t="s">
        <v>319</v>
      </c>
      <c r="L120" s="215" t="s">
        <v>452</v>
      </c>
      <c r="AD120" s="217"/>
    </row>
    <row r="121" spans="1:30" s="215" customFormat="1" x14ac:dyDescent="0.25">
      <c r="A121" s="215" t="s">
        <v>126</v>
      </c>
      <c r="B121" s="215">
        <v>2053</v>
      </c>
      <c r="C121" s="215" t="s">
        <v>201</v>
      </c>
      <c r="D121" s="215">
        <v>191977176</v>
      </c>
      <c r="E121" s="215">
        <v>1020</v>
      </c>
      <c r="F121" s="215">
        <v>1121</v>
      </c>
      <c r="G121" s="215">
        <v>1004</v>
      </c>
      <c r="I121" s="215" t="s">
        <v>2566</v>
      </c>
      <c r="J121" s="216" t="s">
        <v>330</v>
      </c>
      <c r="K121" s="215" t="s">
        <v>319</v>
      </c>
      <c r="L121" s="215" t="s">
        <v>1552</v>
      </c>
      <c r="AD121" s="217"/>
    </row>
    <row r="122" spans="1:30" s="215" customFormat="1" x14ac:dyDescent="0.25">
      <c r="A122" s="215" t="s">
        <v>126</v>
      </c>
      <c r="B122" s="215">
        <v>2053</v>
      </c>
      <c r="C122" s="215" t="s">
        <v>201</v>
      </c>
      <c r="D122" s="215">
        <v>191992539</v>
      </c>
      <c r="E122" s="215">
        <v>1020</v>
      </c>
      <c r="F122" s="215">
        <v>1110</v>
      </c>
      <c r="G122" s="215">
        <v>1004</v>
      </c>
      <c r="I122" s="215" t="s">
        <v>2567</v>
      </c>
      <c r="J122" s="216" t="s">
        <v>330</v>
      </c>
      <c r="K122" s="215" t="s">
        <v>331</v>
      </c>
      <c r="L122" s="215" t="s">
        <v>1464</v>
      </c>
      <c r="AD122" s="217"/>
    </row>
    <row r="123" spans="1:30" s="215" customFormat="1" x14ac:dyDescent="0.25">
      <c r="A123" s="215" t="s">
        <v>126</v>
      </c>
      <c r="B123" s="215">
        <v>2053</v>
      </c>
      <c r="C123" s="215" t="s">
        <v>201</v>
      </c>
      <c r="D123" s="215">
        <v>191992541</v>
      </c>
      <c r="E123" s="215">
        <v>1020</v>
      </c>
      <c r="F123" s="215">
        <v>1110</v>
      </c>
      <c r="G123" s="215">
        <v>1004</v>
      </c>
      <c r="I123" s="215" t="s">
        <v>2568</v>
      </c>
      <c r="J123" s="216" t="s">
        <v>330</v>
      </c>
      <c r="K123" s="215" t="s">
        <v>331</v>
      </c>
      <c r="L123" s="215" t="s">
        <v>1464</v>
      </c>
      <c r="AD123" s="217"/>
    </row>
    <row r="124" spans="1:30" s="215" customFormat="1" x14ac:dyDescent="0.25">
      <c r="A124" s="215" t="s">
        <v>126</v>
      </c>
      <c r="B124" s="215">
        <v>2053</v>
      </c>
      <c r="C124" s="215" t="s">
        <v>201</v>
      </c>
      <c r="D124" s="215">
        <v>191992542</v>
      </c>
      <c r="E124" s="215">
        <v>1020</v>
      </c>
      <c r="F124" s="215">
        <v>1110</v>
      </c>
      <c r="G124" s="215">
        <v>1004</v>
      </c>
      <c r="I124" s="215" t="s">
        <v>2569</v>
      </c>
      <c r="J124" s="216" t="s">
        <v>330</v>
      </c>
      <c r="K124" s="215" t="s">
        <v>331</v>
      </c>
      <c r="L124" s="215" t="s">
        <v>1464</v>
      </c>
      <c r="AD124" s="217"/>
    </row>
    <row r="125" spans="1:30" s="215" customFormat="1" x14ac:dyDescent="0.25">
      <c r="A125" s="215" t="s">
        <v>126</v>
      </c>
      <c r="B125" s="215">
        <v>2053</v>
      </c>
      <c r="C125" s="215" t="s">
        <v>201</v>
      </c>
      <c r="D125" s="215">
        <v>191992543</v>
      </c>
      <c r="E125" s="215">
        <v>1020</v>
      </c>
      <c r="F125" s="215">
        <v>1110</v>
      </c>
      <c r="G125" s="215">
        <v>1004</v>
      </c>
      <c r="I125" s="215" t="s">
        <v>2570</v>
      </c>
      <c r="J125" s="216" t="s">
        <v>330</v>
      </c>
      <c r="K125" s="215" t="s">
        <v>331</v>
      </c>
      <c r="L125" s="215" t="s">
        <v>1651</v>
      </c>
      <c r="AD125" s="217"/>
    </row>
    <row r="126" spans="1:30" s="215" customFormat="1" x14ac:dyDescent="0.25">
      <c r="A126" s="215" t="s">
        <v>126</v>
      </c>
      <c r="B126" s="215">
        <v>2053</v>
      </c>
      <c r="C126" s="215" t="s">
        <v>201</v>
      </c>
      <c r="D126" s="215">
        <v>191992547</v>
      </c>
      <c r="E126" s="215">
        <v>1020</v>
      </c>
      <c r="F126" s="215">
        <v>1110</v>
      </c>
      <c r="G126" s="215">
        <v>1004</v>
      </c>
      <c r="I126" s="215" t="s">
        <v>2571</v>
      </c>
      <c r="J126" s="216" t="s">
        <v>330</v>
      </c>
      <c r="K126" s="215" t="s">
        <v>331</v>
      </c>
      <c r="L126" s="215" t="s">
        <v>2073</v>
      </c>
      <c r="AD126" s="217"/>
    </row>
    <row r="127" spans="1:30" s="215" customFormat="1" x14ac:dyDescent="0.25">
      <c r="A127" s="215" t="s">
        <v>126</v>
      </c>
      <c r="B127" s="215">
        <v>2053</v>
      </c>
      <c r="C127" s="215" t="s">
        <v>201</v>
      </c>
      <c r="D127" s="215">
        <v>191992548</v>
      </c>
      <c r="E127" s="215">
        <v>1020</v>
      </c>
      <c r="F127" s="215">
        <v>1110</v>
      </c>
      <c r="G127" s="215">
        <v>1004</v>
      </c>
      <c r="I127" s="215" t="s">
        <v>2572</v>
      </c>
      <c r="J127" s="216" t="s">
        <v>330</v>
      </c>
      <c r="K127" s="215" t="s">
        <v>331</v>
      </c>
      <c r="L127" s="215" t="s">
        <v>2073</v>
      </c>
      <c r="AD127" s="217"/>
    </row>
    <row r="128" spans="1:30" s="215" customFormat="1" x14ac:dyDescent="0.25">
      <c r="A128" s="215" t="s">
        <v>126</v>
      </c>
      <c r="B128" s="215">
        <v>2053</v>
      </c>
      <c r="C128" s="215" t="s">
        <v>201</v>
      </c>
      <c r="D128" s="215">
        <v>191994656</v>
      </c>
      <c r="E128" s="215">
        <v>1020</v>
      </c>
      <c r="F128" s="215">
        <v>1110</v>
      </c>
      <c r="G128" s="215">
        <v>1003</v>
      </c>
      <c r="I128" s="215" t="s">
        <v>2573</v>
      </c>
      <c r="J128" s="216" t="s">
        <v>330</v>
      </c>
      <c r="K128" s="215" t="s">
        <v>331</v>
      </c>
      <c r="L128" s="215" t="s">
        <v>2367</v>
      </c>
      <c r="AD128" s="217"/>
    </row>
    <row r="129" spans="1:30" s="215" customFormat="1" x14ac:dyDescent="0.25">
      <c r="A129" s="215" t="s">
        <v>126</v>
      </c>
      <c r="B129" s="215">
        <v>2053</v>
      </c>
      <c r="C129" s="215" t="s">
        <v>201</v>
      </c>
      <c r="D129" s="215">
        <v>191994714</v>
      </c>
      <c r="E129" s="215">
        <v>1020</v>
      </c>
      <c r="F129" s="215">
        <v>1110</v>
      </c>
      <c r="G129" s="215">
        <v>1004</v>
      </c>
      <c r="I129" s="215" t="s">
        <v>2574</v>
      </c>
      <c r="J129" s="216" t="s">
        <v>330</v>
      </c>
      <c r="K129" s="215" t="s">
        <v>319</v>
      </c>
      <c r="L129" s="215" t="s">
        <v>1736</v>
      </c>
      <c r="AD129" s="217"/>
    </row>
    <row r="130" spans="1:30" s="215" customFormat="1" x14ac:dyDescent="0.25">
      <c r="A130" s="215" t="s">
        <v>126</v>
      </c>
      <c r="B130" s="215">
        <v>2053</v>
      </c>
      <c r="C130" s="215" t="s">
        <v>201</v>
      </c>
      <c r="D130" s="215">
        <v>192000963</v>
      </c>
      <c r="E130" s="215">
        <v>1060</v>
      </c>
      <c r="F130" s="215">
        <v>1242</v>
      </c>
      <c r="G130" s="215">
        <v>1004</v>
      </c>
      <c r="I130" s="215" t="s">
        <v>2575</v>
      </c>
      <c r="J130" s="216" t="s">
        <v>330</v>
      </c>
      <c r="K130" s="215" t="s">
        <v>319</v>
      </c>
      <c r="L130" s="215" t="s">
        <v>1917</v>
      </c>
      <c r="AD130" s="217"/>
    </row>
    <row r="131" spans="1:30" s="215" customFormat="1" x14ac:dyDescent="0.25">
      <c r="A131" s="215" t="s">
        <v>126</v>
      </c>
      <c r="B131" s="215">
        <v>2053</v>
      </c>
      <c r="C131" s="215" t="s">
        <v>201</v>
      </c>
      <c r="D131" s="215">
        <v>192003600</v>
      </c>
      <c r="E131" s="215">
        <v>1020</v>
      </c>
      <c r="F131" s="215">
        <v>1110</v>
      </c>
      <c r="G131" s="215">
        <v>1003</v>
      </c>
      <c r="I131" s="215" t="s">
        <v>2576</v>
      </c>
      <c r="J131" s="216" t="s">
        <v>330</v>
      </c>
      <c r="K131" s="215" t="s">
        <v>331</v>
      </c>
      <c r="L131" s="215" t="s">
        <v>1514</v>
      </c>
      <c r="AD131" s="217"/>
    </row>
    <row r="132" spans="1:30" s="215" customFormat="1" x14ac:dyDescent="0.25">
      <c r="A132" s="215" t="s">
        <v>126</v>
      </c>
      <c r="B132" s="215">
        <v>2053</v>
      </c>
      <c r="C132" s="215" t="s">
        <v>201</v>
      </c>
      <c r="D132" s="215">
        <v>192003606</v>
      </c>
      <c r="E132" s="215">
        <v>1020</v>
      </c>
      <c r="F132" s="215">
        <v>1110</v>
      </c>
      <c r="G132" s="215">
        <v>1003</v>
      </c>
      <c r="I132" s="215" t="s">
        <v>2577</v>
      </c>
      <c r="J132" s="216" t="s">
        <v>330</v>
      </c>
      <c r="K132" s="215" t="s">
        <v>331</v>
      </c>
      <c r="L132" s="215" t="s">
        <v>1515</v>
      </c>
      <c r="AD132" s="217"/>
    </row>
    <row r="133" spans="1:30" s="215" customFormat="1" x14ac:dyDescent="0.25">
      <c r="A133" s="215" t="s">
        <v>126</v>
      </c>
      <c r="B133" s="215">
        <v>2053</v>
      </c>
      <c r="C133" s="215" t="s">
        <v>201</v>
      </c>
      <c r="D133" s="215">
        <v>192026861</v>
      </c>
      <c r="E133" s="215">
        <v>1060</v>
      </c>
      <c r="F133" s="215">
        <v>1271</v>
      </c>
      <c r="G133" s="215">
        <v>1003</v>
      </c>
      <c r="I133" s="215" t="s">
        <v>2578</v>
      </c>
      <c r="J133" s="216" t="s">
        <v>330</v>
      </c>
      <c r="K133" s="215" t="s">
        <v>319</v>
      </c>
      <c r="L133" s="215" t="s">
        <v>1584</v>
      </c>
      <c r="AD133" s="217"/>
    </row>
    <row r="134" spans="1:30" s="215" customFormat="1" x14ac:dyDescent="0.25">
      <c r="A134" s="215" t="s">
        <v>126</v>
      </c>
      <c r="B134" s="215">
        <v>2053</v>
      </c>
      <c r="C134" s="215" t="s">
        <v>201</v>
      </c>
      <c r="D134" s="215">
        <v>192028502</v>
      </c>
      <c r="E134" s="215">
        <v>1020</v>
      </c>
      <c r="F134" s="215">
        <v>1110</v>
      </c>
      <c r="G134" s="215">
        <v>1003</v>
      </c>
      <c r="I134" s="215" t="s">
        <v>2579</v>
      </c>
      <c r="J134" s="216" t="s">
        <v>330</v>
      </c>
      <c r="K134" s="215" t="s">
        <v>319</v>
      </c>
      <c r="L134" s="215" t="s">
        <v>1609</v>
      </c>
      <c r="AD134" s="217"/>
    </row>
    <row r="135" spans="1:30" s="215" customFormat="1" x14ac:dyDescent="0.25">
      <c r="A135" s="215" t="s">
        <v>126</v>
      </c>
      <c r="B135" s="215">
        <v>2053</v>
      </c>
      <c r="C135" s="215" t="s">
        <v>201</v>
      </c>
      <c r="D135" s="215">
        <v>192028504</v>
      </c>
      <c r="E135" s="215">
        <v>1020</v>
      </c>
      <c r="F135" s="215">
        <v>1110</v>
      </c>
      <c r="G135" s="215">
        <v>1003</v>
      </c>
      <c r="I135" s="215" t="s">
        <v>2580</v>
      </c>
      <c r="J135" s="216" t="s">
        <v>330</v>
      </c>
      <c r="K135" s="215" t="s">
        <v>331</v>
      </c>
      <c r="L135" s="215" t="s">
        <v>2368</v>
      </c>
      <c r="AD135" s="217"/>
    </row>
    <row r="136" spans="1:30" s="215" customFormat="1" x14ac:dyDescent="0.25">
      <c r="A136" s="215" t="s">
        <v>126</v>
      </c>
      <c r="B136" s="215">
        <v>2053</v>
      </c>
      <c r="C136" s="215" t="s">
        <v>201</v>
      </c>
      <c r="D136" s="215">
        <v>192048361</v>
      </c>
      <c r="E136" s="215">
        <v>1060</v>
      </c>
      <c r="F136" s="215">
        <v>1252</v>
      </c>
      <c r="G136" s="215">
        <v>1003</v>
      </c>
      <c r="I136" s="215" t="s">
        <v>2581</v>
      </c>
      <c r="J136" s="216" t="s">
        <v>330</v>
      </c>
      <c r="K136" s="215" t="s">
        <v>319</v>
      </c>
      <c r="L136" s="215" t="s">
        <v>1918</v>
      </c>
      <c r="AD136" s="217"/>
    </row>
    <row r="137" spans="1:30" s="215" customFormat="1" x14ac:dyDescent="0.25">
      <c r="A137" s="215" t="s">
        <v>126</v>
      </c>
      <c r="B137" s="215">
        <v>2053</v>
      </c>
      <c r="C137" s="215" t="s">
        <v>201</v>
      </c>
      <c r="D137" s="215">
        <v>192052053</v>
      </c>
      <c r="E137" s="215">
        <v>1060</v>
      </c>
      <c r="F137" s="215">
        <v>1242</v>
      </c>
      <c r="G137" s="215">
        <v>1004</v>
      </c>
      <c r="I137" s="215" t="s">
        <v>2582</v>
      </c>
      <c r="J137" s="216" t="s">
        <v>330</v>
      </c>
      <c r="K137" s="215" t="s">
        <v>331</v>
      </c>
      <c r="L137" s="215" t="s">
        <v>2409</v>
      </c>
      <c r="AD137" s="217"/>
    </row>
    <row r="138" spans="1:30" s="215" customFormat="1" x14ac:dyDescent="0.25">
      <c r="A138" s="215" t="s">
        <v>126</v>
      </c>
      <c r="B138" s="215">
        <v>2053</v>
      </c>
      <c r="C138" s="215" t="s">
        <v>201</v>
      </c>
      <c r="D138" s="215">
        <v>192052054</v>
      </c>
      <c r="E138" s="215">
        <v>1060</v>
      </c>
      <c r="F138" s="215">
        <v>1242</v>
      </c>
      <c r="G138" s="215">
        <v>1004</v>
      </c>
      <c r="I138" s="215" t="s">
        <v>2583</v>
      </c>
      <c r="J138" s="216" t="s">
        <v>330</v>
      </c>
      <c r="K138" s="215" t="s">
        <v>319</v>
      </c>
      <c r="L138" s="215" t="s">
        <v>2401</v>
      </c>
      <c r="AD138" s="217"/>
    </row>
    <row r="139" spans="1:30" s="215" customFormat="1" x14ac:dyDescent="0.25">
      <c r="A139" s="215" t="s">
        <v>126</v>
      </c>
      <c r="B139" s="215">
        <v>2053</v>
      </c>
      <c r="C139" s="215" t="s">
        <v>201</v>
      </c>
      <c r="D139" s="215">
        <v>192052464</v>
      </c>
      <c r="E139" s="215">
        <v>1080</v>
      </c>
      <c r="F139" s="215">
        <v>1242</v>
      </c>
      <c r="G139" s="215">
        <v>1004</v>
      </c>
      <c r="I139" s="215" t="s">
        <v>2584</v>
      </c>
      <c r="J139" s="216" t="s">
        <v>330</v>
      </c>
      <c r="K139" s="215" t="s">
        <v>319</v>
      </c>
      <c r="L139" s="215" t="s">
        <v>2419</v>
      </c>
      <c r="AD139" s="217"/>
    </row>
    <row r="140" spans="1:30" s="215" customFormat="1" x14ac:dyDescent="0.25">
      <c r="A140" s="215" t="s">
        <v>126</v>
      </c>
      <c r="B140" s="215">
        <v>2053</v>
      </c>
      <c r="C140" s="215" t="s">
        <v>201</v>
      </c>
      <c r="D140" s="215">
        <v>192053576</v>
      </c>
      <c r="E140" s="215">
        <v>1060</v>
      </c>
      <c r="F140" s="215">
        <v>1242</v>
      </c>
      <c r="G140" s="215">
        <v>1004</v>
      </c>
      <c r="I140" s="215" t="s">
        <v>2585</v>
      </c>
      <c r="J140" s="216" t="s">
        <v>330</v>
      </c>
      <c r="K140" s="215" t="s">
        <v>319</v>
      </c>
      <c r="L140" s="215" t="s">
        <v>5589</v>
      </c>
      <c r="AD140" s="217"/>
    </row>
    <row r="141" spans="1:30" s="215" customFormat="1" x14ac:dyDescent="0.25">
      <c r="A141" s="215" t="s">
        <v>126</v>
      </c>
      <c r="B141" s="215">
        <v>2053</v>
      </c>
      <c r="C141" s="215" t="s">
        <v>201</v>
      </c>
      <c r="D141" s="215">
        <v>192053579</v>
      </c>
      <c r="E141" s="215">
        <v>1060</v>
      </c>
      <c r="F141" s="215">
        <v>1242</v>
      </c>
      <c r="G141" s="215">
        <v>1004</v>
      </c>
      <c r="I141" s="215" t="s">
        <v>2586</v>
      </c>
      <c r="J141" s="216" t="s">
        <v>330</v>
      </c>
      <c r="K141" s="215" t="s">
        <v>319</v>
      </c>
      <c r="L141" s="215" t="s">
        <v>5590</v>
      </c>
      <c r="AD141" s="217"/>
    </row>
    <row r="142" spans="1:30" s="215" customFormat="1" x14ac:dyDescent="0.25">
      <c r="A142" s="215" t="s">
        <v>126</v>
      </c>
      <c r="B142" s="215">
        <v>2053</v>
      </c>
      <c r="C142" s="215" t="s">
        <v>201</v>
      </c>
      <c r="D142" s="215">
        <v>192053583</v>
      </c>
      <c r="E142" s="215">
        <v>1060</v>
      </c>
      <c r="F142" s="215">
        <v>1242</v>
      </c>
      <c r="G142" s="215">
        <v>1004</v>
      </c>
      <c r="I142" s="215" t="s">
        <v>2587</v>
      </c>
      <c r="J142" s="216" t="s">
        <v>330</v>
      </c>
      <c r="K142" s="215" t="s">
        <v>331</v>
      </c>
      <c r="L142" s="215" t="s">
        <v>5619</v>
      </c>
      <c r="AD142" s="217"/>
    </row>
    <row r="143" spans="1:30" s="215" customFormat="1" x14ac:dyDescent="0.25">
      <c r="A143" s="215" t="s">
        <v>126</v>
      </c>
      <c r="B143" s="215">
        <v>2053</v>
      </c>
      <c r="C143" s="215" t="s">
        <v>201</v>
      </c>
      <c r="D143" s="215">
        <v>502146649</v>
      </c>
      <c r="E143" s="215">
        <v>1080</v>
      </c>
      <c r="F143" s="215">
        <v>1274</v>
      </c>
      <c r="G143" s="215">
        <v>1004</v>
      </c>
      <c r="I143" s="215" t="s">
        <v>2588</v>
      </c>
      <c r="J143" s="216" t="s">
        <v>330</v>
      </c>
      <c r="K143" s="215" t="s">
        <v>319</v>
      </c>
      <c r="L143" s="215" t="s">
        <v>1544</v>
      </c>
      <c r="AD143" s="217"/>
    </row>
    <row r="144" spans="1:30" s="215" customFormat="1" x14ac:dyDescent="0.25">
      <c r="A144" s="215" t="s">
        <v>126</v>
      </c>
      <c r="B144" s="215">
        <v>2053</v>
      </c>
      <c r="C144" s="215" t="s">
        <v>201</v>
      </c>
      <c r="D144" s="215">
        <v>502146875</v>
      </c>
      <c r="E144" s="215">
        <v>1060</v>
      </c>
      <c r="F144" s="215">
        <v>1271</v>
      </c>
      <c r="G144" s="215">
        <v>1004</v>
      </c>
      <c r="I144" s="215" t="s">
        <v>2589</v>
      </c>
      <c r="J144" s="216" t="s">
        <v>330</v>
      </c>
      <c r="K144" s="215" t="s">
        <v>319</v>
      </c>
      <c r="L144" s="215" t="s">
        <v>1182</v>
      </c>
      <c r="AD144" s="217"/>
    </row>
    <row r="145" spans="1:30" s="215" customFormat="1" x14ac:dyDescent="0.25">
      <c r="A145" s="215" t="s">
        <v>126</v>
      </c>
      <c r="B145" s="215">
        <v>2053</v>
      </c>
      <c r="C145" s="215" t="s">
        <v>201</v>
      </c>
      <c r="D145" s="215">
        <v>502147121</v>
      </c>
      <c r="E145" s="215">
        <v>1060</v>
      </c>
      <c r="F145" s="215">
        <v>1271</v>
      </c>
      <c r="G145" s="215">
        <v>1004</v>
      </c>
      <c r="I145" s="215" t="s">
        <v>2590</v>
      </c>
      <c r="J145" s="216" t="s">
        <v>330</v>
      </c>
      <c r="K145" s="215" t="s">
        <v>319</v>
      </c>
      <c r="L145" s="215" t="s">
        <v>453</v>
      </c>
      <c r="AD145" s="217"/>
    </row>
    <row r="146" spans="1:30" s="215" customFormat="1" x14ac:dyDescent="0.25">
      <c r="A146" s="215" t="s">
        <v>126</v>
      </c>
      <c r="B146" s="215">
        <v>2053</v>
      </c>
      <c r="C146" s="215" t="s">
        <v>201</v>
      </c>
      <c r="D146" s="215">
        <v>502147127</v>
      </c>
      <c r="E146" s="215">
        <v>1060</v>
      </c>
      <c r="F146" s="215">
        <v>1242</v>
      </c>
      <c r="G146" s="215">
        <v>1004</v>
      </c>
      <c r="I146" s="215" t="s">
        <v>2591</v>
      </c>
      <c r="J146" s="216" t="s">
        <v>330</v>
      </c>
      <c r="K146" s="215" t="s">
        <v>319</v>
      </c>
      <c r="L146" s="215" t="s">
        <v>454</v>
      </c>
      <c r="AD146" s="217"/>
    </row>
    <row r="147" spans="1:30" s="215" customFormat="1" x14ac:dyDescent="0.25">
      <c r="A147" s="215" t="s">
        <v>126</v>
      </c>
      <c r="B147" s="215">
        <v>2053</v>
      </c>
      <c r="C147" s="215" t="s">
        <v>201</v>
      </c>
      <c r="D147" s="215">
        <v>502147793</v>
      </c>
      <c r="E147" s="215">
        <v>1060</v>
      </c>
      <c r="F147" s="215">
        <v>1274</v>
      </c>
      <c r="G147" s="215">
        <v>1004</v>
      </c>
      <c r="I147" s="215" t="s">
        <v>2592</v>
      </c>
      <c r="J147" s="216" t="s">
        <v>330</v>
      </c>
      <c r="K147" s="215" t="s">
        <v>319</v>
      </c>
      <c r="L147" s="215" t="s">
        <v>974</v>
      </c>
      <c r="AD147" s="217"/>
    </row>
    <row r="148" spans="1:30" s="215" customFormat="1" x14ac:dyDescent="0.25">
      <c r="A148" s="215" t="s">
        <v>126</v>
      </c>
      <c r="B148" s="215">
        <v>2053</v>
      </c>
      <c r="C148" s="215" t="s">
        <v>201</v>
      </c>
      <c r="D148" s="215">
        <v>502147816</v>
      </c>
      <c r="E148" s="215">
        <v>1060</v>
      </c>
      <c r="F148" s="215">
        <v>1271</v>
      </c>
      <c r="G148" s="215">
        <v>1004</v>
      </c>
      <c r="I148" s="215" t="s">
        <v>2593</v>
      </c>
      <c r="J148" s="216" t="s">
        <v>330</v>
      </c>
      <c r="K148" s="215" t="s">
        <v>319</v>
      </c>
      <c r="L148" s="215" t="s">
        <v>455</v>
      </c>
      <c r="AD148" s="217"/>
    </row>
    <row r="149" spans="1:30" s="215" customFormat="1" x14ac:dyDescent="0.25">
      <c r="A149" s="215" t="s">
        <v>126</v>
      </c>
      <c r="B149" s="215">
        <v>2053</v>
      </c>
      <c r="C149" s="215" t="s">
        <v>201</v>
      </c>
      <c r="D149" s="215">
        <v>502147835</v>
      </c>
      <c r="E149" s="215">
        <v>1060</v>
      </c>
      <c r="F149" s="215">
        <v>1271</v>
      </c>
      <c r="G149" s="215">
        <v>1004</v>
      </c>
      <c r="I149" s="215" t="s">
        <v>2594</v>
      </c>
      <c r="J149" s="216" t="s">
        <v>330</v>
      </c>
      <c r="K149" s="215" t="s">
        <v>319</v>
      </c>
      <c r="L149" s="215" t="s">
        <v>456</v>
      </c>
      <c r="AD149" s="217"/>
    </row>
    <row r="150" spans="1:30" s="215" customFormat="1" x14ac:dyDescent="0.25">
      <c r="A150" s="215" t="s">
        <v>126</v>
      </c>
      <c r="B150" s="215">
        <v>2054</v>
      </c>
      <c r="C150" s="215" t="s">
        <v>202</v>
      </c>
      <c r="D150" s="215">
        <v>3120669</v>
      </c>
      <c r="E150" s="215">
        <v>1020</v>
      </c>
      <c r="F150" s="215">
        <v>1110</v>
      </c>
      <c r="G150" s="215">
        <v>1004</v>
      </c>
      <c r="I150" s="215" t="s">
        <v>2595</v>
      </c>
      <c r="J150" s="216" t="s">
        <v>330</v>
      </c>
      <c r="K150" s="215" t="s">
        <v>319</v>
      </c>
      <c r="L150" s="215" t="s">
        <v>1263</v>
      </c>
      <c r="AD150" s="217"/>
    </row>
    <row r="151" spans="1:30" s="215" customFormat="1" x14ac:dyDescent="0.25">
      <c r="A151" s="215" t="s">
        <v>126</v>
      </c>
      <c r="B151" s="215">
        <v>2054</v>
      </c>
      <c r="C151" s="215" t="s">
        <v>202</v>
      </c>
      <c r="D151" s="215">
        <v>3120684</v>
      </c>
      <c r="E151" s="215">
        <v>1030</v>
      </c>
      <c r="F151" s="215">
        <v>1122</v>
      </c>
      <c r="G151" s="215">
        <v>1004</v>
      </c>
      <c r="I151" s="215" t="s">
        <v>2596</v>
      </c>
      <c r="J151" s="216" t="s">
        <v>330</v>
      </c>
      <c r="K151" s="215" t="s">
        <v>331</v>
      </c>
      <c r="L151" s="215" t="s">
        <v>765</v>
      </c>
      <c r="AD151" s="217"/>
    </row>
    <row r="152" spans="1:30" s="215" customFormat="1" x14ac:dyDescent="0.25">
      <c r="A152" s="215" t="s">
        <v>126</v>
      </c>
      <c r="B152" s="215">
        <v>2054</v>
      </c>
      <c r="C152" s="215" t="s">
        <v>202</v>
      </c>
      <c r="D152" s="215">
        <v>3120692</v>
      </c>
      <c r="E152" s="215">
        <v>1020</v>
      </c>
      <c r="F152" s="215">
        <v>1110</v>
      </c>
      <c r="G152" s="215">
        <v>1004</v>
      </c>
      <c r="I152" s="215" t="s">
        <v>2597</v>
      </c>
      <c r="J152" s="216" t="s">
        <v>330</v>
      </c>
      <c r="K152" s="215" t="s">
        <v>331</v>
      </c>
      <c r="L152" s="215" t="s">
        <v>766</v>
      </c>
      <c r="AD152" s="217"/>
    </row>
    <row r="153" spans="1:30" s="215" customFormat="1" x14ac:dyDescent="0.25">
      <c r="A153" s="215" t="s">
        <v>126</v>
      </c>
      <c r="B153" s="215">
        <v>2054</v>
      </c>
      <c r="C153" s="215" t="s">
        <v>202</v>
      </c>
      <c r="D153" s="215">
        <v>190197575</v>
      </c>
      <c r="E153" s="215">
        <v>1060</v>
      </c>
      <c r="F153" s="215">
        <v>1251</v>
      </c>
      <c r="G153" s="215">
        <v>1004</v>
      </c>
      <c r="I153" s="215" t="s">
        <v>2598</v>
      </c>
      <c r="J153" s="216" t="s">
        <v>330</v>
      </c>
      <c r="K153" s="215" t="s">
        <v>331</v>
      </c>
      <c r="L153" s="215" t="s">
        <v>767</v>
      </c>
      <c r="AD153" s="217"/>
    </row>
    <row r="154" spans="1:30" s="215" customFormat="1" x14ac:dyDescent="0.25">
      <c r="A154" s="215" t="s">
        <v>126</v>
      </c>
      <c r="B154" s="215">
        <v>2054</v>
      </c>
      <c r="C154" s="215" t="s">
        <v>202</v>
      </c>
      <c r="D154" s="215">
        <v>191539091</v>
      </c>
      <c r="E154" s="215">
        <v>1020</v>
      </c>
      <c r="F154" s="215">
        <v>1122</v>
      </c>
      <c r="G154" s="215">
        <v>1004</v>
      </c>
      <c r="I154" s="215" t="s">
        <v>2599</v>
      </c>
      <c r="J154" s="216" t="s">
        <v>330</v>
      </c>
      <c r="K154" s="215" t="s">
        <v>331</v>
      </c>
      <c r="L154" s="215" t="s">
        <v>768</v>
      </c>
      <c r="AD154" s="217"/>
    </row>
    <row r="155" spans="1:30" s="215" customFormat="1" x14ac:dyDescent="0.25">
      <c r="A155" s="215" t="s">
        <v>126</v>
      </c>
      <c r="B155" s="215">
        <v>2054</v>
      </c>
      <c r="C155" s="215" t="s">
        <v>202</v>
      </c>
      <c r="D155" s="215">
        <v>191540032</v>
      </c>
      <c r="E155" s="215">
        <v>1020</v>
      </c>
      <c r="F155" s="215">
        <v>1122</v>
      </c>
      <c r="G155" s="215">
        <v>1004</v>
      </c>
      <c r="I155" s="215" t="s">
        <v>2600</v>
      </c>
      <c r="J155" s="216" t="s">
        <v>330</v>
      </c>
      <c r="K155" s="215" t="s">
        <v>320</v>
      </c>
      <c r="L155" s="215" t="s">
        <v>412</v>
      </c>
      <c r="AD155" s="217"/>
    </row>
    <row r="156" spans="1:30" s="215" customFormat="1" x14ac:dyDescent="0.25">
      <c r="A156" s="215" t="s">
        <v>126</v>
      </c>
      <c r="B156" s="215">
        <v>2054</v>
      </c>
      <c r="C156" s="215" t="s">
        <v>202</v>
      </c>
      <c r="D156" s="215">
        <v>191540033</v>
      </c>
      <c r="E156" s="215">
        <v>1020</v>
      </c>
      <c r="F156" s="215">
        <v>1122</v>
      </c>
      <c r="G156" s="215">
        <v>1004</v>
      </c>
      <c r="I156" s="215" t="s">
        <v>2601</v>
      </c>
      <c r="J156" s="216" t="s">
        <v>330</v>
      </c>
      <c r="K156" s="215" t="s">
        <v>320</v>
      </c>
      <c r="L156" s="215" t="s">
        <v>412</v>
      </c>
      <c r="AD156" s="217"/>
    </row>
    <row r="157" spans="1:30" s="215" customFormat="1" x14ac:dyDescent="0.25">
      <c r="A157" s="215" t="s">
        <v>126</v>
      </c>
      <c r="B157" s="215">
        <v>2054</v>
      </c>
      <c r="C157" s="215" t="s">
        <v>202</v>
      </c>
      <c r="D157" s="215">
        <v>191540035</v>
      </c>
      <c r="E157" s="215">
        <v>1020</v>
      </c>
      <c r="F157" s="215">
        <v>1122</v>
      </c>
      <c r="G157" s="215">
        <v>1004</v>
      </c>
      <c r="I157" s="215" t="s">
        <v>2602</v>
      </c>
      <c r="J157" s="216" t="s">
        <v>330</v>
      </c>
      <c r="K157" s="215" t="s">
        <v>320</v>
      </c>
      <c r="L157" s="215" t="s">
        <v>412</v>
      </c>
      <c r="AD157" s="217"/>
    </row>
    <row r="158" spans="1:30" s="215" customFormat="1" x14ac:dyDescent="0.25">
      <c r="A158" s="215" t="s">
        <v>126</v>
      </c>
      <c r="B158" s="215">
        <v>2054</v>
      </c>
      <c r="C158" s="215" t="s">
        <v>202</v>
      </c>
      <c r="D158" s="215">
        <v>191540036</v>
      </c>
      <c r="E158" s="215">
        <v>1020</v>
      </c>
      <c r="F158" s="215">
        <v>1122</v>
      </c>
      <c r="G158" s="215">
        <v>1004</v>
      </c>
      <c r="I158" s="215" t="s">
        <v>2603</v>
      </c>
      <c r="J158" s="216" t="s">
        <v>330</v>
      </c>
      <c r="K158" s="215" t="s">
        <v>320</v>
      </c>
      <c r="L158" s="215" t="s">
        <v>412</v>
      </c>
      <c r="AD158" s="217"/>
    </row>
    <row r="159" spans="1:30" s="215" customFormat="1" x14ac:dyDescent="0.25">
      <c r="A159" s="215" t="s">
        <v>126</v>
      </c>
      <c r="B159" s="215">
        <v>2054</v>
      </c>
      <c r="C159" s="215" t="s">
        <v>202</v>
      </c>
      <c r="D159" s="215">
        <v>191540037</v>
      </c>
      <c r="E159" s="215">
        <v>1020</v>
      </c>
      <c r="F159" s="215">
        <v>1122</v>
      </c>
      <c r="G159" s="215">
        <v>1004</v>
      </c>
      <c r="I159" s="215" t="s">
        <v>2604</v>
      </c>
      <c r="J159" s="216" t="s">
        <v>330</v>
      </c>
      <c r="K159" s="215" t="s">
        <v>320</v>
      </c>
      <c r="L159" s="215" t="s">
        <v>413</v>
      </c>
      <c r="AD159" s="217"/>
    </row>
    <row r="160" spans="1:30" s="215" customFormat="1" x14ac:dyDescent="0.25">
      <c r="A160" s="215" t="s">
        <v>126</v>
      </c>
      <c r="B160" s="215">
        <v>2054</v>
      </c>
      <c r="C160" s="215" t="s">
        <v>202</v>
      </c>
      <c r="D160" s="215">
        <v>191540051</v>
      </c>
      <c r="E160" s="215">
        <v>1020</v>
      </c>
      <c r="F160" s="215">
        <v>1122</v>
      </c>
      <c r="G160" s="215">
        <v>1004</v>
      </c>
      <c r="I160" s="215" t="s">
        <v>2605</v>
      </c>
      <c r="J160" s="216" t="s">
        <v>330</v>
      </c>
      <c r="K160" s="215" t="s">
        <v>320</v>
      </c>
      <c r="L160" s="215" t="s">
        <v>413</v>
      </c>
      <c r="AD160" s="217"/>
    </row>
    <row r="161" spans="1:30" s="215" customFormat="1" x14ac:dyDescent="0.25">
      <c r="A161" s="215" t="s">
        <v>126</v>
      </c>
      <c r="B161" s="215">
        <v>2054</v>
      </c>
      <c r="C161" s="215" t="s">
        <v>202</v>
      </c>
      <c r="D161" s="215">
        <v>191540071</v>
      </c>
      <c r="E161" s="215">
        <v>1020</v>
      </c>
      <c r="F161" s="215">
        <v>1122</v>
      </c>
      <c r="G161" s="215">
        <v>1004</v>
      </c>
      <c r="I161" s="215" t="s">
        <v>2606</v>
      </c>
      <c r="J161" s="216" t="s">
        <v>330</v>
      </c>
      <c r="K161" s="215" t="s">
        <v>320</v>
      </c>
      <c r="L161" s="215" t="s">
        <v>413</v>
      </c>
      <c r="AD161" s="217"/>
    </row>
    <row r="162" spans="1:30" s="215" customFormat="1" x14ac:dyDescent="0.25">
      <c r="A162" s="215" t="s">
        <v>126</v>
      </c>
      <c r="B162" s="215">
        <v>2054</v>
      </c>
      <c r="C162" s="215" t="s">
        <v>202</v>
      </c>
      <c r="D162" s="215">
        <v>191540091</v>
      </c>
      <c r="E162" s="215">
        <v>1020</v>
      </c>
      <c r="F162" s="215">
        <v>1122</v>
      </c>
      <c r="G162" s="215">
        <v>1004</v>
      </c>
      <c r="I162" s="215" t="s">
        <v>2607</v>
      </c>
      <c r="J162" s="216" t="s">
        <v>330</v>
      </c>
      <c r="K162" s="215" t="s">
        <v>320</v>
      </c>
      <c r="L162" s="215" t="s">
        <v>413</v>
      </c>
      <c r="AD162" s="217"/>
    </row>
    <row r="163" spans="1:30" s="215" customFormat="1" x14ac:dyDescent="0.25">
      <c r="A163" s="215" t="s">
        <v>126</v>
      </c>
      <c r="B163" s="215">
        <v>2054</v>
      </c>
      <c r="C163" s="215" t="s">
        <v>202</v>
      </c>
      <c r="D163" s="215">
        <v>191682040</v>
      </c>
      <c r="E163" s="215">
        <v>1030</v>
      </c>
      <c r="F163" s="215">
        <v>1110</v>
      </c>
      <c r="G163" s="215">
        <v>1004</v>
      </c>
      <c r="I163" s="215" t="s">
        <v>2608</v>
      </c>
      <c r="J163" s="216" t="s">
        <v>330</v>
      </c>
      <c r="K163" s="215" t="s">
        <v>331</v>
      </c>
      <c r="L163" s="215" t="s">
        <v>769</v>
      </c>
      <c r="AD163" s="217"/>
    </row>
    <row r="164" spans="1:30" s="215" customFormat="1" x14ac:dyDescent="0.25">
      <c r="A164" s="215" t="s">
        <v>126</v>
      </c>
      <c r="B164" s="215">
        <v>2054</v>
      </c>
      <c r="C164" s="215" t="s">
        <v>202</v>
      </c>
      <c r="D164" s="215">
        <v>191838655</v>
      </c>
      <c r="E164" s="215">
        <v>1020</v>
      </c>
      <c r="F164" s="215">
        <v>1110</v>
      </c>
      <c r="G164" s="215">
        <v>1004</v>
      </c>
      <c r="I164" s="215" t="s">
        <v>2609</v>
      </c>
      <c r="J164" s="216" t="s">
        <v>330</v>
      </c>
      <c r="K164" s="215" t="s">
        <v>331</v>
      </c>
      <c r="L164" s="215" t="s">
        <v>770</v>
      </c>
      <c r="AD164" s="217"/>
    </row>
    <row r="165" spans="1:30" s="215" customFormat="1" x14ac:dyDescent="0.25">
      <c r="A165" s="215" t="s">
        <v>126</v>
      </c>
      <c r="B165" s="215">
        <v>2054</v>
      </c>
      <c r="C165" s="215" t="s">
        <v>202</v>
      </c>
      <c r="D165" s="215">
        <v>191844694</v>
      </c>
      <c r="E165" s="215">
        <v>1020</v>
      </c>
      <c r="F165" s="215">
        <v>1110</v>
      </c>
      <c r="G165" s="215">
        <v>1004</v>
      </c>
      <c r="I165" s="215" t="s">
        <v>2610</v>
      </c>
      <c r="J165" s="216" t="s">
        <v>330</v>
      </c>
      <c r="K165" s="215" t="s">
        <v>319</v>
      </c>
      <c r="L165" s="215" t="s">
        <v>457</v>
      </c>
      <c r="AD165" s="217"/>
    </row>
    <row r="166" spans="1:30" s="215" customFormat="1" x14ac:dyDescent="0.25">
      <c r="A166" s="215" t="s">
        <v>126</v>
      </c>
      <c r="B166" s="215">
        <v>2054</v>
      </c>
      <c r="C166" s="215" t="s">
        <v>202</v>
      </c>
      <c r="D166" s="215">
        <v>191844703</v>
      </c>
      <c r="E166" s="215">
        <v>1020</v>
      </c>
      <c r="F166" s="215">
        <v>1110</v>
      </c>
      <c r="G166" s="215">
        <v>1004</v>
      </c>
      <c r="I166" s="215" t="s">
        <v>2611</v>
      </c>
      <c r="J166" s="216" t="s">
        <v>330</v>
      </c>
      <c r="K166" s="215" t="s">
        <v>319</v>
      </c>
      <c r="L166" s="215" t="s">
        <v>458</v>
      </c>
      <c r="AD166" s="217"/>
    </row>
    <row r="167" spans="1:30" s="215" customFormat="1" x14ac:dyDescent="0.25">
      <c r="A167" s="215" t="s">
        <v>126</v>
      </c>
      <c r="B167" s="215">
        <v>2054</v>
      </c>
      <c r="C167" s="215" t="s">
        <v>202</v>
      </c>
      <c r="D167" s="215">
        <v>191847324</v>
      </c>
      <c r="E167" s="215">
        <v>1020</v>
      </c>
      <c r="F167" s="215">
        <v>1110</v>
      </c>
      <c r="G167" s="215">
        <v>1004</v>
      </c>
      <c r="I167" s="215" t="s">
        <v>2612</v>
      </c>
      <c r="J167" s="216" t="s">
        <v>330</v>
      </c>
      <c r="K167" s="215" t="s">
        <v>319</v>
      </c>
      <c r="L167" s="215" t="s">
        <v>459</v>
      </c>
      <c r="AD167" s="217"/>
    </row>
    <row r="168" spans="1:30" s="215" customFormat="1" x14ac:dyDescent="0.25">
      <c r="A168" s="215" t="s">
        <v>126</v>
      </c>
      <c r="B168" s="215">
        <v>2054</v>
      </c>
      <c r="C168" s="215" t="s">
        <v>202</v>
      </c>
      <c r="D168" s="215">
        <v>191848778</v>
      </c>
      <c r="E168" s="215">
        <v>1020</v>
      </c>
      <c r="F168" s="215">
        <v>1122</v>
      </c>
      <c r="G168" s="215">
        <v>1004</v>
      </c>
      <c r="I168" s="215" t="s">
        <v>2613</v>
      </c>
      <c r="J168" s="216" t="s">
        <v>330</v>
      </c>
      <c r="K168" s="215" t="s">
        <v>331</v>
      </c>
      <c r="L168" s="215" t="s">
        <v>1547</v>
      </c>
      <c r="AD168" s="217"/>
    </row>
    <row r="169" spans="1:30" s="215" customFormat="1" x14ac:dyDescent="0.25">
      <c r="A169" s="215" t="s">
        <v>126</v>
      </c>
      <c r="B169" s="215">
        <v>2054</v>
      </c>
      <c r="C169" s="215" t="s">
        <v>202</v>
      </c>
      <c r="D169" s="215">
        <v>191848818</v>
      </c>
      <c r="E169" s="215">
        <v>1020</v>
      </c>
      <c r="F169" s="215">
        <v>1122</v>
      </c>
      <c r="G169" s="215">
        <v>1004</v>
      </c>
      <c r="I169" s="215" t="s">
        <v>2614</v>
      </c>
      <c r="J169" s="216" t="s">
        <v>330</v>
      </c>
      <c r="K169" s="215" t="s">
        <v>331</v>
      </c>
      <c r="L169" s="215" t="s">
        <v>1508</v>
      </c>
      <c r="AD169" s="217"/>
    </row>
    <row r="170" spans="1:30" s="215" customFormat="1" x14ac:dyDescent="0.25">
      <c r="A170" s="215" t="s">
        <v>126</v>
      </c>
      <c r="B170" s="215">
        <v>2054</v>
      </c>
      <c r="C170" s="215" t="s">
        <v>202</v>
      </c>
      <c r="D170" s="215">
        <v>191848850</v>
      </c>
      <c r="E170" s="215">
        <v>1020</v>
      </c>
      <c r="F170" s="215">
        <v>1122</v>
      </c>
      <c r="G170" s="215">
        <v>1004</v>
      </c>
      <c r="I170" s="215" t="s">
        <v>2615</v>
      </c>
      <c r="J170" s="216" t="s">
        <v>330</v>
      </c>
      <c r="K170" s="215" t="s">
        <v>331</v>
      </c>
      <c r="L170" s="215" t="s">
        <v>1548</v>
      </c>
      <c r="AD170" s="217"/>
    </row>
    <row r="171" spans="1:30" s="215" customFormat="1" x14ac:dyDescent="0.25">
      <c r="A171" s="215" t="s">
        <v>126</v>
      </c>
      <c r="B171" s="215">
        <v>2054</v>
      </c>
      <c r="C171" s="215" t="s">
        <v>202</v>
      </c>
      <c r="D171" s="215">
        <v>191848857</v>
      </c>
      <c r="E171" s="215">
        <v>1020</v>
      </c>
      <c r="F171" s="215">
        <v>1122</v>
      </c>
      <c r="G171" s="215">
        <v>1004</v>
      </c>
      <c r="I171" s="215" t="s">
        <v>2616</v>
      </c>
      <c r="J171" s="216" t="s">
        <v>330</v>
      </c>
      <c r="K171" s="215" t="s">
        <v>331</v>
      </c>
      <c r="L171" s="215" t="s">
        <v>1549</v>
      </c>
      <c r="AD171" s="217"/>
    </row>
    <row r="172" spans="1:30" s="215" customFormat="1" x14ac:dyDescent="0.25">
      <c r="A172" s="215" t="s">
        <v>126</v>
      </c>
      <c r="B172" s="215">
        <v>2054</v>
      </c>
      <c r="C172" s="215" t="s">
        <v>202</v>
      </c>
      <c r="D172" s="215">
        <v>191849147</v>
      </c>
      <c r="E172" s="215">
        <v>1020</v>
      </c>
      <c r="F172" s="215">
        <v>1122</v>
      </c>
      <c r="G172" s="215">
        <v>1004</v>
      </c>
      <c r="I172" s="215" t="s">
        <v>2617</v>
      </c>
      <c r="J172" s="216" t="s">
        <v>330</v>
      </c>
      <c r="K172" s="215" t="s">
        <v>331</v>
      </c>
      <c r="L172" s="215" t="s">
        <v>771</v>
      </c>
      <c r="AD172" s="217"/>
    </row>
    <row r="173" spans="1:30" s="215" customFormat="1" x14ac:dyDescent="0.25">
      <c r="A173" s="215" t="s">
        <v>126</v>
      </c>
      <c r="B173" s="215">
        <v>2054</v>
      </c>
      <c r="C173" s="215" t="s">
        <v>202</v>
      </c>
      <c r="D173" s="215">
        <v>191849164</v>
      </c>
      <c r="E173" s="215">
        <v>1020</v>
      </c>
      <c r="F173" s="215">
        <v>1122</v>
      </c>
      <c r="G173" s="215">
        <v>1004</v>
      </c>
      <c r="I173" s="215" t="s">
        <v>2618</v>
      </c>
      <c r="J173" s="216" t="s">
        <v>330</v>
      </c>
      <c r="K173" s="215" t="s">
        <v>331</v>
      </c>
      <c r="L173" s="215" t="s">
        <v>771</v>
      </c>
      <c r="AD173" s="217"/>
    </row>
    <row r="174" spans="1:30" s="215" customFormat="1" x14ac:dyDescent="0.25">
      <c r="A174" s="215" t="s">
        <v>126</v>
      </c>
      <c r="B174" s="215">
        <v>2054</v>
      </c>
      <c r="C174" s="215" t="s">
        <v>202</v>
      </c>
      <c r="D174" s="215">
        <v>191849170</v>
      </c>
      <c r="E174" s="215">
        <v>1020</v>
      </c>
      <c r="F174" s="215">
        <v>1122</v>
      </c>
      <c r="G174" s="215">
        <v>1004</v>
      </c>
      <c r="I174" s="215" t="s">
        <v>2619</v>
      </c>
      <c r="J174" s="216" t="s">
        <v>330</v>
      </c>
      <c r="K174" s="215" t="s">
        <v>331</v>
      </c>
      <c r="L174" s="215" t="s">
        <v>771</v>
      </c>
      <c r="AD174" s="217"/>
    </row>
    <row r="175" spans="1:30" s="215" customFormat="1" x14ac:dyDescent="0.25">
      <c r="A175" s="215" t="s">
        <v>126</v>
      </c>
      <c r="B175" s="215">
        <v>2054</v>
      </c>
      <c r="C175" s="215" t="s">
        <v>202</v>
      </c>
      <c r="D175" s="215">
        <v>191849174</v>
      </c>
      <c r="E175" s="215">
        <v>1020</v>
      </c>
      <c r="F175" s="215">
        <v>1122</v>
      </c>
      <c r="G175" s="215">
        <v>1004</v>
      </c>
      <c r="I175" s="215" t="s">
        <v>2620</v>
      </c>
      <c r="J175" s="216" t="s">
        <v>330</v>
      </c>
      <c r="K175" s="215" t="s">
        <v>331</v>
      </c>
      <c r="L175" s="215" t="s">
        <v>771</v>
      </c>
      <c r="AD175" s="217"/>
    </row>
    <row r="176" spans="1:30" s="215" customFormat="1" x14ac:dyDescent="0.25">
      <c r="A176" s="215" t="s">
        <v>126</v>
      </c>
      <c r="B176" s="215">
        <v>2054</v>
      </c>
      <c r="C176" s="215" t="s">
        <v>202</v>
      </c>
      <c r="D176" s="215">
        <v>191918462</v>
      </c>
      <c r="E176" s="215">
        <v>1020</v>
      </c>
      <c r="F176" s="215">
        <v>1121</v>
      </c>
      <c r="G176" s="215">
        <v>1003</v>
      </c>
      <c r="I176" s="215" t="s">
        <v>2621</v>
      </c>
      <c r="J176" s="216" t="s">
        <v>330</v>
      </c>
      <c r="K176" s="215" t="s">
        <v>320</v>
      </c>
      <c r="L176" s="215" t="s">
        <v>2415</v>
      </c>
      <c r="AD176" s="217"/>
    </row>
    <row r="177" spans="1:30" s="215" customFormat="1" x14ac:dyDescent="0.25">
      <c r="A177" s="215" t="s">
        <v>126</v>
      </c>
      <c r="B177" s="215">
        <v>2054</v>
      </c>
      <c r="C177" s="215" t="s">
        <v>202</v>
      </c>
      <c r="D177" s="215">
        <v>191919465</v>
      </c>
      <c r="E177" s="215">
        <v>1020</v>
      </c>
      <c r="F177" s="215">
        <v>1122</v>
      </c>
      <c r="G177" s="215">
        <v>1004</v>
      </c>
      <c r="I177" s="215" t="s">
        <v>2622</v>
      </c>
      <c r="J177" s="216" t="s">
        <v>330</v>
      </c>
      <c r="K177" s="215" t="s">
        <v>319</v>
      </c>
      <c r="L177" s="215" t="s">
        <v>1790</v>
      </c>
      <c r="AD177" s="217"/>
    </row>
    <row r="178" spans="1:30" s="215" customFormat="1" x14ac:dyDescent="0.25">
      <c r="A178" s="215" t="s">
        <v>126</v>
      </c>
      <c r="B178" s="215">
        <v>2054</v>
      </c>
      <c r="C178" s="215" t="s">
        <v>202</v>
      </c>
      <c r="D178" s="215">
        <v>191919474</v>
      </c>
      <c r="E178" s="215">
        <v>1020</v>
      </c>
      <c r="F178" s="215">
        <v>1122</v>
      </c>
      <c r="G178" s="215">
        <v>1003</v>
      </c>
      <c r="I178" s="215" t="s">
        <v>2623</v>
      </c>
      <c r="J178" s="216" t="s">
        <v>330</v>
      </c>
      <c r="K178" s="215" t="s">
        <v>331</v>
      </c>
      <c r="L178" s="215" t="s">
        <v>1509</v>
      </c>
      <c r="AD178" s="217"/>
    </row>
    <row r="179" spans="1:30" s="215" customFormat="1" x14ac:dyDescent="0.25">
      <c r="A179" s="215" t="s">
        <v>126</v>
      </c>
      <c r="B179" s="215">
        <v>2054</v>
      </c>
      <c r="C179" s="215" t="s">
        <v>202</v>
      </c>
      <c r="D179" s="215">
        <v>191947326</v>
      </c>
      <c r="E179" s="215">
        <v>1060</v>
      </c>
      <c r="F179" s="215">
        <v>1242</v>
      </c>
      <c r="G179" s="215">
        <v>1004</v>
      </c>
      <c r="I179" s="215" t="s">
        <v>2624</v>
      </c>
      <c r="J179" s="216" t="s">
        <v>330</v>
      </c>
      <c r="K179" s="215" t="s">
        <v>319</v>
      </c>
      <c r="L179" s="215" t="s">
        <v>1239</v>
      </c>
      <c r="AD179" s="217"/>
    </row>
    <row r="180" spans="1:30" s="215" customFormat="1" x14ac:dyDescent="0.25">
      <c r="A180" s="215" t="s">
        <v>126</v>
      </c>
      <c r="B180" s="215">
        <v>2054</v>
      </c>
      <c r="C180" s="215" t="s">
        <v>202</v>
      </c>
      <c r="D180" s="215">
        <v>191960923</v>
      </c>
      <c r="E180" s="215">
        <v>1020</v>
      </c>
      <c r="F180" s="215">
        <v>1122</v>
      </c>
      <c r="G180" s="215">
        <v>1003</v>
      </c>
      <c r="I180" s="215" t="s">
        <v>2625</v>
      </c>
      <c r="J180" s="216" t="s">
        <v>330</v>
      </c>
      <c r="K180" s="215" t="s">
        <v>331</v>
      </c>
      <c r="L180" s="215" t="s">
        <v>1510</v>
      </c>
      <c r="AD180" s="217"/>
    </row>
    <row r="181" spans="1:30" s="215" customFormat="1" x14ac:dyDescent="0.25">
      <c r="A181" s="215" t="s">
        <v>126</v>
      </c>
      <c r="B181" s="215">
        <v>2054</v>
      </c>
      <c r="C181" s="215" t="s">
        <v>202</v>
      </c>
      <c r="D181" s="215">
        <v>191960947</v>
      </c>
      <c r="E181" s="215">
        <v>1020</v>
      </c>
      <c r="F181" s="215">
        <v>1122</v>
      </c>
      <c r="G181" s="215">
        <v>1003</v>
      </c>
      <c r="I181" s="215" t="s">
        <v>2626</v>
      </c>
      <c r="J181" s="216" t="s">
        <v>330</v>
      </c>
      <c r="K181" s="215" t="s">
        <v>331</v>
      </c>
      <c r="L181" s="215" t="s">
        <v>1511</v>
      </c>
      <c r="AD181" s="217"/>
    </row>
    <row r="182" spans="1:30" s="215" customFormat="1" x14ac:dyDescent="0.25">
      <c r="A182" s="215" t="s">
        <v>126</v>
      </c>
      <c r="B182" s="215">
        <v>2054</v>
      </c>
      <c r="C182" s="215" t="s">
        <v>202</v>
      </c>
      <c r="D182" s="215">
        <v>191960966</v>
      </c>
      <c r="E182" s="215">
        <v>1020</v>
      </c>
      <c r="F182" s="215">
        <v>1122</v>
      </c>
      <c r="G182" s="215">
        <v>1003</v>
      </c>
      <c r="I182" s="215" t="s">
        <v>2627</v>
      </c>
      <c r="J182" s="216" t="s">
        <v>330</v>
      </c>
      <c r="K182" s="215" t="s">
        <v>331</v>
      </c>
      <c r="L182" s="215" t="s">
        <v>1512</v>
      </c>
      <c r="AD182" s="217"/>
    </row>
    <row r="183" spans="1:30" s="215" customFormat="1" x14ac:dyDescent="0.25">
      <c r="A183" s="215" t="s">
        <v>126</v>
      </c>
      <c r="B183" s="215">
        <v>2054</v>
      </c>
      <c r="C183" s="215" t="s">
        <v>202</v>
      </c>
      <c r="D183" s="215">
        <v>191971093</v>
      </c>
      <c r="E183" s="215">
        <v>1060</v>
      </c>
      <c r="F183" s="215">
        <v>1251</v>
      </c>
      <c r="G183" s="215">
        <v>1004</v>
      </c>
      <c r="I183" s="215" t="s">
        <v>2628</v>
      </c>
      <c r="J183" s="216" t="s">
        <v>330</v>
      </c>
      <c r="K183" s="215" t="s">
        <v>331</v>
      </c>
      <c r="L183" s="215" t="s">
        <v>772</v>
      </c>
      <c r="AD183" s="217"/>
    </row>
    <row r="184" spans="1:30" s="215" customFormat="1" x14ac:dyDescent="0.25">
      <c r="A184" s="215" t="s">
        <v>126</v>
      </c>
      <c r="B184" s="215">
        <v>2054</v>
      </c>
      <c r="C184" s="215" t="s">
        <v>202</v>
      </c>
      <c r="D184" s="215">
        <v>191971379</v>
      </c>
      <c r="E184" s="215">
        <v>1020</v>
      </c>
      <c r="F184" s="215">
        <v>1110</v>
      </c>
      <c r="G184" s="215">
        <v>1003</v>
      </c>
      <c r="I184" s="215" t="s">
        <v>2629</v>
      </c>
      <c r="J184" s="216" t="s">
        <v>330</v>
      </c>
      <c r="K184" s="215" t="s">
        <v>331</v>
      </c>
      <c r="L184" s="215" t="s">
        <v>2369</v>
      </c>
      <c r="AD184" s="217"/>
    </row>
    <row r="185" spans="1:30" s="215" customFormat="1" x14ac:dyDescent="0.25">
      <c r="A185" s="215" t="s">
        <v>126</v>
      </c>
      <c r="B185" s="215">
        <v>2054</v>
      </c>
      <c r="C185" s="215" t="s">
        <v>202</v>
      </c>
      <c r="D185" s="215">
        <v>191971387</v>
      </c>
      <c r="E185" s="215">
        <v>1020</v>
      </c>
      <c r="F185" s="215">
        <v>1110</v>
      </c>
      <c r="G185" s="215">
        <v>1003</v>
      </c>
      <c r="I185" s="215" t="s">
        <v>2629</v>
      </c>
      <c r="J185" s="216" t="s">
        <v>330</v>
      </c>
      <c r="K185" s="215" t="s">
        <v>331</v>
      </c>
      <c r="L185" s="215" t="s">
        <v>2369</v>
      </c>
      <c r="AD185" s="217"/>
    </row>
    <row r="186" spans="1:30" s="215" customFormat="1" x14ac:dyDescent="0.25">
      <c r="A186" s="215" t="s">
        <v>126</v>
      </c>
      <c r="B186" s="215">
        <v>2054</v>
      </c>
      <c r="C186" s="215" t="s">
        <v>202</v>
      </c>
      <c r="D186" s="215">
        <v>191983286</v>
      </c>
      <c r="E186" s="215">
        <v>1060</v>
      </c>
      <c r="F186" s="215">
        <v>1220</v>
      </c>
      <c r="G186" s="215">
        <v>1004</v>
      </c>
      <c r="I186" s="215" t="s">
        <v>2630</v>
      </c>
      <c r="J186" s="216" t="s">
        <v>330</v>
      </c>
      <c r="K186" s="215" t="s">
        <v>319</v>
      </c>
      <c r="L186" s="215" t="s">
        <v>982</v>
      </c>
      <c r="AD186" s="217"/>
    </row>
    <row r="187" spans="1:30" s="215" customFormat="1" x14ac:dyDescent="0.25">
      <c r="A187" s="215" t="s">
        <v>126</v>
      </c>
      <c r="B187" s="215">
        <v>2054</v>
      </c>
      <c r="C187" s="215" t="s">
        <v>202</v>
      </c>
      <c r="D187" s="215">
        <v>191988277</v>
      </c>
      <c r="E187" s="215">
        <v>1080</v>
      </c>
      <c r="F187" s="215">
        <v>1242</v>
      </c>
      <c r="G187" s="215">
        <v>1004</v>
      </c>
      <c r="I187" s="215" t="s">
        <v>2631</v>
      </c>
      <c r="J187" s="216" t="s">
        <v>330</v>
      </c>
      <c r="K187" s="215" t="s">
        <v>331</v>
      </c>
      <c r="L187" s="215" t="s">
        <v>1206</v>
      </c>
      <c r="AD187" s="217"/>
    </row>
    <row r="188" spans="1:30" s="215" customFormat="1" x14ac:dyDescent="0.25">
      <c r="A188" s="215" t="s">
        <v>126</v>
      </c>
      <c r="B188" s="215">
        <v>2054</v>
      </c>
      <c r="C188" s="215" t="s">
        <v>202</v>
      </c>
      <c r="D188" s="215">
        <v>192047987</v>
      </c>
      <c r="E188" s="215">
        <v>1060</v>
      </c>
      <c r="F188" s="215">
        <v>1241</v>
      </c>
      <c r="G188" s="215">
        <v>1004</v>
      </c>
      <c r="I188" s="215" t="s">
        <v>2632</v>
      </c>
      <c r="J188" s="216" t="s">
        <v>330</v>
      </c>
      <c r="K188" s="215" t="s">
        <v>320</v>
      </c>
      <c r="L188" s="215" t="s">
        <v>2414</v>
      </c>
      <c r="AD188" s="217"/>
    </row>
    <row r="189" spans="1:30" s="215" customFormat="1" x14ac:dyDescent="0.25">
      <c r="A189" s="215" t="s">
        <v>126</v>
      </c>
      <c r="B189" s="215">
        <v>2054</v>
      </c>
      <c r="C189" s="215" t="s">
        <v>202</v>
      </c>
      <c r="D189" s="215">
        <v>192053887</v>
      </c>
      <c r="E189" s="215">
        <v>1060</v>
      </c>
      <c r="F189" s="215">
        <v>1242</v>
      </c>
      <c r="G189" s="215">
        <v>1004</v>
      </c>
      <c r="I189" s="215" t="s">
        <v>2633</v>
      </c>
      <c r="J189" s="216" t="s">
        <v>330</v>
      </c>
      <c r="K189" s="215" t="s">
        <v>319</v>
      </c>
      <c r="L189" s="215" t="s">
        <v>5591</v>
      </c>
      <c r="AD189" s="217"/>
    </row>
    <row r="190" spans="1:30" s="215" customFormat="1" x14ac:dyDescent="0.25">
      <c r="A190" s="215" t="s">
        <v>126</v>
      </c>
      <c r="B190" s="215">
        <v>2054</v>
      </c>
      <c r="C190" s="215" t="s">
        <v>202</v>
      </c>
      <c r="D190" s="215">
        <v>192053889</v>
      </c>
      <c r="E190" s="215">
        <v>1060</v>
      </c>
      <c r="F190" s="215">
        <v>1230</v>
      </c>
      <c r="G190" s="215">
        <v>1004</v>
      </c>
      <c r="I190" s="215" t="s">
        <v>2634</v>
      </c>
      <c r="J190" s="216" t="s">
        <v>330</v>
      </c>
      <c r="K190" s="215" t="s">
        <v>319</v>
      </c>
      <c r="L190" s="215" t="s">
        <v>5592</v>
      </c>
      <c r="AD190" s="217"/>
    </row>
    <row r="191" spans="1:30" s="215" customFormat="1" x14ac:dyDescent="0.25">
      <c r="A191" s="215" t="s">
        <v>126</v>
      </c>
      <c r="B191" s="215">
        <v>2054</v>
      </c>
      <c r="C191" s="215" t="s">
        <v>202</v>
      </c>
      <c r="D191" s="215">
        <v>504076371</v>
      </c>
      <c r="E191" s="215">
        <v>1080</v>
      </c>
      <c r="F191" s="215">
        <v>1274</v>
      </c>
      <c r="G191" s="215">
        <v>1004</v>
      </c>
      <c r="I191" s="215" t="s">
        <v>2635</v>
      </c>
      <c r="J191" s="216" t="s">
        <v>330</v>
      </c>
      <c r="K191" s="215" t="s">
        <v>331</v>
      </c>
      <c r="L191" s="215" t="s">
        <v>1884</v>
      </c>
      <c r="AD191" s="217"/>
    </row>
    <row r="192" spans="1:30" s="215" customFormat="1" x14ac:dyDescent="0.25">
      <c r="A192" s="215" t="s">
        <v>126</v>
      </c>
      <c r="B192" s="215">
        <v>2054</v>
      </c>
      <c r="C192" s="215" t="s">
        <v>202</v>
      </c>
      <c r="D192" s="215">
        <v>504076421</v>
      </c>
      <c r="E192" s="215">
        <v>1080</v>
      </c>
      <c r="F192" s="215">
        <v>1274</v>
      </c>
      <c r="G192" s="215">
        <v>1004</v>
      </c>
      <c r="I192" s="215" t="s">
        <v>2636</v>
      </c>
      <c r="J192" s="216" t="s">
        <v>330</v>
      </c>
      <c r="K192" s="215" t="s">
        <v>319</v>
      </c>
      <c r="L192" s="215" t="s">
        <v>1566</v>
      </c>
      <c r="AD192" s="217"/>
    </row>
    <row r="193" spans="1:30" s="215" customFormat="1" x14ac:dyDescent="0.25">
      <c r="A193" s="215" t="s">
        <v>126</v>
      </c>
      <c r="B193" s="215">
        <v>2054</v>
      </c>
      <c r="C193" s="215" t="s">
        <v>202</v>
      </c>
      <c r="D193" s="215">
        <v>504076693</v>
      </c>
      <c r="E193" s="215">
        <v>1060</v>
      </c>
      <c r="F193" s="215">
        <v>1274</v>
      </c>
      <c r="G193" s="215">
        <v>1004</v>
      </c>
      <c r="I193" s="215" t="s">
        <v>2637</v>
      </c>
      <c r="J193" s="216" t="s">
        <v>330</v>
      </c>
      <c r="K193" s="215" t="s">
        <v>319</v>
      </c>
      <c r="L193" s="215" t="s">
        <v>460</v>
      </c>
      <c r="AD193" s="217"/>
    </row>
    <row r="194" spans="1:30" s="215" customFormat="1" x14ac:dyDescent="0.25">
      <c r="A194" s="215" t="s">
        <v>126</v>
      </c>
      <c r="B194" s="215">
        <v>2054</v>
      </c>
      <c r="C194" s="215" t="s">
        <v>202</v>
      </c>
      <c r="D194" s="215">
        <v>504076752</v>
      </c>
      <c r="E194" s="215">
        <v>1060</v>
      </c>
      <c r="F194" s="215">
        <v>1242</v>
      </c>
      <c r="G194" s="215">
        <v>1004</v>
      </c>
      <c r="I194" s="215" t="s">
        <v>2638</v>
      </c>
      <c r="J194" s="216" t="s">
        <v>330</v>
      </c>
      <c r="K194" s="215" t="s">
        <v>319</v>
      </c>
      <c r="L194" s="215" t="s">
        <v>1737</v>
      </c>
      <c r="AD194" s="217"/>
    </row>
    <row r="195" spans="1:30" s="215" customFormat="1" x14ac:dyDescent="0.25">
      <c r="A195" s="215" t="s">
        <v>126</v>
      </c>
      <c r="B195" s="215">
        <v>2054</v>
      </c>
      <c r="C195" s="215" t="s">
        <v>202</v>
      </c>
      <c r="D195" s="215">
        <v>504076811</v>
      </c>
      <c r="E195" s="215">
        <v>1060</v>
      </c>
      <c r="F195" s="215">
        <v>1242</v>
      </c>
      <c r="G195" s="215">
        <v>1004</v>
      </c>
      <c r="I195" s="215" t="s">
        <v>2639</v>
      </c>
      <c r="J195" s="216" t="s">
        <v>330</v>
      </c>
      <c r="K195" s="215" t="s">
        <v>319</v>
      </c>
      <c r="L195" s="215" t="s">
        <v>461</v>
      </c>
      <c r="AD195" s="217"/>
    </row>
    <row r="196" spans="1:30" s="215" customFormat="1" x14ac:dyDescent="0.25">
      <c r="A196" s="215" t="s">
        <v>126</v>
      </c>
      <c r="B196" s="215">
        <v>2054</v>
      </c>
      <c r="C196" s="215" t="s">
        <v>202</v>
      </c>
      <c r="D196" s="215">
        <v>504076843</v>
      </c>
      <c r="E196" s="215">
        <v>1060</v>
      </c>
      <c r="F196" s="215">
        <v>1271</v>
      </c>
      <c r="G196" s="215">
        <v>1004</v>
      </c>
      <c r="I196" s="215" t="s">
        <v>2640</v>
      </c>
      <c r="J196" s="216" t="s">
        <v>330</v>
      </c>
      <c r="K196" s="215" t="s">
        <v>319</v>
      </c>
      <c r="L196" s="215" t="s">
        <v>2106</v>
      </c>
      <c r="AD196" s="217"/>
    </row>
    <row r="197" spans="1:30" s="215" customFormat="1" x14ac:dyDescent="0.25">
      <c r="A197" s="215" t="s">
        <v>126</v>
      </c>
      <c r="B197" s="215">
        <v>2054</v>
      </c>
      <c r="C197" s="215" t="s">
        <v>202</v>
      </c>
      <c r="D197" s="215">
        <v>504076880</v>
      </c>
      <c r="E197" s="215">
        <v>1060</v>
      </c>
      <c r="F197" s="215">
        <v>1241</v>
      </c>
      <c r="G197" s="215">
        <v>1004</v>
      </c>
      <c r="I197" s="215" t="s">
        <v>2641</v>
      </c>
      <c r="J197" s="216" t="s">
        <v>330</v>
      </c>
      <c r="K197" s="215" t="s">
        <v>320</v>
      </c>
      <c r="L197" s="215" t="s">
        <v>2414</v>
      </c>
      <c r="AD197" s="217"/>
    </row>
    <row r="198" spans="1:30" s="215" customFormat="1" x14ac:dyDescent="0.25">
      <c r="A198" s="215" t="s">
        <v>126</v>
      </c>
      <c r="B198" s="215">
        <v>2054</v>
      </c>
      <c r="C198" s="215" t="s">
        <v>202</v>
      </c>
      <c r="D198" s="215">
        <v>504077238</v>
      </c>
      <c r="E198" s="215">
        <v>1060</v>
      </c>
      <c r="F198" s="215">
        <v>1271</v>
      </c>
      <c r="G198" s="215">
        <v>1004</v>
      </c>
      <c r="I198" s="215" t="s">
        <v>2642</v>
      </c>
      <c r="J198" s="216" t="s">
        <v>330</v>
      </c>
      <c r="K198" s="215" t="s">
        <v>319</v>
      </c>
      <c r="L198" s="215" t="s">
        <v>1504</v>
      </c>
      <c r="AD198" s="217"/>
    </row>
    <row r="199" spans="1:30" s="215" customFormat="1" x14ac:dyDescent="0.25">
      <c r="A199" s="215" t="s">
        <v>126</v>
      </c>
      <c r="B199" s="215">
        <v>2054</v>
      </c>
      <c r="C199" s="215" t="s">
        <v>202</v>
      </c>
      <c r="D199" s="215">
        <v>504077403</v>
      </c>
      <c r="E199" s="215">
        <v>1060</v>
      </c>
      <c r="F199" s="215">
        <v>1271</v>
      </c>
      <c r="G199" s="215">
        <v>1004</v>
      </c>
      <c r="I199" s="215" t="s">
        <v>2643</v>
      </c>
      <c r="J199" s="216" t="s">
        <v>330</v>
      </c>
      <c r="K199" s="215" t="s">
        <v>319</v>
      </c>
      <c r="L199" s="215" t="s">
        <v>1044</v>
      </c>
      <c r="AD199" s="217"/>
    </row>
    <row r="200" spans="1:30" s="215" customFormat="1" x14ac:dyDescent="0.25">
      <c r="A200" s="215" t="s">
        <v>126</v>
      </c>
      <c r="B200" s="215">
        <v>2054</v>
      </c>
      <c r="C200" s="215" t="s">
        <v>202</v>
      </c>
      <c r="D200" s="215">
        <v>504077453</v>
      </c>
      <c r="E200" s="215">
        <v>1060</v>
      </c>
      <c r="F200" s="215">
        <v>1241</v>
      </c>
      <c r="G200" s="215">
        <v>1004</v>
      </c>
      <c r="I200" s="215" t="s">
        <v>2644</v>
      </c>
      <c r="J200" s="216" t="s">
        <v>330</v>
      </c>
      <c r="K200" s="215" t="s">
        <v>319</v>
      </c>
      <c r="L200" s="215" t="s">
        <v>1530</v>
      </c>
      <c r="AD200" s="217"/>
    </row>
    <row r="201" spans="1:30" s="215" customFormat="1" x14ac:dyDescent="0.25">
      <c r="A201" s="215" t="s">
        <v>126</v>
      </c>
      <c r="B201" s="215">
        <v>2054</v>
      </c>
      <c r="C201" s="215" t="s">
        <v>202</v>
      </c>
      <c r="D201" s="215">
        <v>504077777</v>
      </c>
      <c r="E201" s="215">
        <v>1060</v>
      </c>
      <c r="F201" s="215">
        <v>1252</v>
      </c>
      <c r="G201" s="215">
        <v>1004</v>
      </c>
      <c r="I201" s="215" t="s">
        <v>2645</v>
      </c>
      <c r="J201" s="216" t="s">
        <v>330</v>
      </c>
      <c r="K201" s="215" t="s">
        <v>319</v>
      </c>
      <c r="L201" s="215" t="s">
        <v>1264</v>
      </c>
      <c r="AD201" s="217"/>
    </row>
    <row r="202" spans="1:30" s="215" customFormat="1" x14ac:dyDescent="0.25">
      <c r="A202" s="215" t="s">
        <v>126</v>
      </c>
      <c r="B202" s="215">
        <v>2055</v>
      </c>
      <c r="C202" s="215" t="s">
        <v>203</v>
      </c>
      <c r="D202" s="215">
        <v>190195173</v>
      </c>
      <c r="E202" s="215">
        <v>1020</v>
      </c>
      <c r="F202" s="215">
        <v>1110</v>
      </c>
      <c r="G202" s="215">
        <v>1004</v>
      </c>
      <c r="I202" s="215" t="s">
        <v>2646</v>
      </c>
      <c r="J202" s="216" t="s">
        <v>330</v>
      </c>
      <c r="K202" s="215" t="s">
        <v>319</v>
      </c>
      <c r="L202" s="215" t="s">
        <v>462</v>
      </c>
      <c r="AD202" s="217"/>
    </row>
    <row r="203" spans="1:30" s="215" customFormat="1" x14ac:dyDescent="0.25">
      <c r="A203" s="215" t="s">
        <v>126</v>
      </c>
      <c r="B203" s="215">
        <v>2055</v>
      </c>
      <c r="C203" s="215" t="s">
        <v>203</v>
      </c>
      <c r="D203" s="215">
        <v>191269612</v>
      </c>
      <c r="E203" s="215">
        <v>1060</v>
      </c>
      <c r="G203" s="215">
        <v>1004</v>
      </c>
      <c r="I203" s="215" t="s">
        <v>2647</v>
      </c>
      <c r="J203" s="216" t="s">
        <v>330</v>
      </c>
      <c r="K203" s="215" t="s">
        <v>319</v>
      </c>
      <c r="L203" s="215" t="s">
        <v>463</v>
      </c>
      <c r="AD203" s="217"/>
    </row>
    <row r="204" spans="1:30" s="215" customFormat="1" x14ac:dyDescent="0.25">
      <c r="A204" s="215" t="s">
        <v>126</v>
      </c>
      <c r="B204" s="215">
        <v>2055</v>
      </c>
      <c r="C204" s="215" t="s">
        <v>203</v>
      </c>
      <c r="D204" s="215">
        <v>191968483</v>
      </c>
      <c r="E204" s="215">
        <v>1060</v>
      </c>
      <c r="F204" s="215">
        <v>1274</v>
      </c>
      <c r="G204" s="215">
        <v>1004</v>
      </c>
      <c r="I204" s="215" t="s">
        <v>2648</v>
      </c>
      <c r="J204" s="216" t="s">
        <v>330</v>
      </c>
      <c r="K204" s="215" t="s">
        <v>319</v>
      </c>
      <c r="L204" s="215" t="s">
        <v>464</v>
      </c>
      <c r="AD204" s="217"/>
    </row>
    <row r="205" spans="1:30" s="215" customFormat="1" x14ac:dyDescent="0.25">
      <c r="A205" s="215" t="s">
        <v>126</v>
      </c>
      <c r="B205" s="215">
        <v>2055</v>
      </c>
      <c r="C205" s="215" t="s">
        <v>203</v>
      </c>
      <c r="D205" s="215">
        <v>191981980</v>
      </c>
      <c r="E205" s="215">
        <v>1060</v>
      </c>
      <c r="F205" s="215">
        <v>1274</v>
      </c>
      <c r="G205" s="215">
        <v>1004</v>
      </c>
      <c r="I205" s="215" t="s">
        <v>2649</v>
      </c>
      <c r="J205" s="216" t="s">
        <v>330</v>
      </c>
      <c r="K205" s="215" t="s">
        <v>319</v>
      </c>
      <c r="L205" s="215" t="s">
        <v>1791</v>
      </c>
      <c r="AD205" s="217"/>
    </row>
    <row r="206" spans="1:30" s="215" customFormat="1" x14ac:dyDescent="0.25">
      <c r="A206" s="215" t="s">
        <v>126</v>
      </c>
      <c r="B206" s="215">
        <v>2055</v>
      </c>
      <c r="C206" s="215" t="s">
        <v>203</v>
      </c>
      <c r="D206" s="215">
        <v>191982953</v>
      </c>
      <c r="E206" s="215">
        <v>1020</v>
      </c>
      <c r="F206" s="215">
        <v>1110</v>
      </c>
      <c r="G206" s="215">
        <v>1004</v>
      </c>
      <c r="I206" s="215" t="s">
        <v>2650</v>
      </c>
      <c r="J206" s="216" t="s">
        <v>330</v>
      </c>
      <c r="K206" s="215" t="s">
        <v>331</v>
      </c>
      <c r="L206" s="215" t="s">
        <v>1516</v>
      </c>
      <c r="AD206" s="217"/>
    </row>
    <row r="207" spans="1:30" s="215" customFormat="1" x14ac:dyDescent="0.25">
      <c r="A207" s="215" t="s">
        <v>126</v>
      </c>
      <c r="B207" s="215">
        <v>2055</v>
      </c>
      <c r="C207" s="215" t="s">
        <v>203</v>
      </c>
      <c r="D207" s="215">
        <v>192017631</v>
      </c>
      <c r="E207" s="215">
        <v>1060</v>
      </c>
      <c r="F207" s="215">
        <v>1274</v>
      </c>
      <c r="G207" s="215">
        <v>1004</v>
      </c>
      <c r="I207" s="215" t="s">
        <v>2651</v>
      </c>
      <c r="J207" s="216" t="s">
        <v>330</v>
      </c>
      <c r="K207" s="215" t="s">
        <v>319</v>
      </c>
      <c r="L207" s="215" t="s">
        <v>1579</v>
      </c>
      <c r="AD207" s="217"/>
    </row>
    <row r="208" spans="1:30" s="215" customFormat="1" x14ac:dyDescent="0.25">
      <c r="A208" s="215" t="s">
        <v>126</v>
      </c>
      <c r="B208" s="215">
        <v>2055</v>
      </c>
      <c r="C208" s="215" t="s">
        <v>203</v>
      </c>
      <c r="D208" s="215">
        <v>192049455</v>
      </c>
      <c r="E208" s="215">
        <v>1060</v>
      </c>
      <c r="G208" s="215">
        <v>1004</v>
      </c>
      <c r="I208" s="215" t="s">
        <v>2652</v>
      </c>
      <c r="J208" s="216" t="s">
        <v>330</v>
      </c>
      <c r="K208" s="215" t="s">
        <v>319</v>
      </c>
      <c r="L208" s="215" t="s">
        <v>1792</v>
      </c>
      <c r="AD208" s="217"/>
    </row>
    <row r="209" spans="1:30" s="215" customFormat="1" x14ac:dyDescent="0.25">
      <c r="A209" s="215" t="s">
        <v>126</v>
      </c>
      <c r="B209" s="215">
        <v>2055</v>
      </c>
      <c r="C209" s="215" t="s">
        <v>203</v>
      </c>
      <c r="D209" s="215">
        <v>192049456</v>
      </c>
      <c r="E209" s="215">
        <v>1060</v>
      </c>
      <c r="G209" s="215">
        <v>1004</v>
      </c>
      <c r="I209" s="215" t="s">
        <v>2653</v>
      </c>
      <c r="J209" s="216" t="s">
        <v>330</v>
      </c>
      <c r="K209" s="215" t="s">
        <v>319</v>
      </c>
      <c r="L209" s="215" t="s">
        <v>1793</v>
      </c>
      <c r="AD209" s="217"/>
    </row>
    <row r="210" spans="1:30" s="215" customFormat="1" x14ac:dyDescent="0.25">
      <c r="A210" s="215" t="s">
        <v>126</v>
      </c>
      <c r="B210" s="215">
        <v>2055</v>
      </c>
      <c r="C210" s="215" t="s">
        <v>203</v>
      </c>
      <c r="D210" s="215">
        <v>235004972</v>
      </c>
      <c r="E210" s="215">
        <v>1020</v>
      </c>
      <c r="F210" s="215">
        <v>1110</v>
      </c>
      <c r="G210" s="215">
        <v>1004</v>
      </c>
      <c r="I210" s="215" t="s">
        <v>2654</v>
      </c>
      <c r="J210" s="216" t="s">
        <v>330</v>
      </c>
      <c r="K210" s="215" t="s">
        <v>331</v>
      </c>
      <c r="L210" s="215" t="s">
        <v>773</v>
      </c>
      <c r="AD210" s="217"/>
    </row>
    <row r="211" spans="1:30" s="215" customFormat="1" x14ac:dyDescent="0.25">
      <c r="A211" s="215" t="s">
        <v>126</v>
      </c>
      <c r="B211" s="215">
        <v>2055</v>
      </c>
      <c r="C211" s="215" t="s">
        <v>203</v>
      </c>
      <c r="D211" s="215">
        <v>235005541</v>
      </c>
      <c r="E211" s="215">
        <v>1020</v>
      </c>
      <c r="F211" s="215">
        <v>1110</v>
      </c>
      <c r="G211" s="215">
        <v>1004</v>
      </c>
      <c r="I211" s="215" t="s">
        <v>2655</v>
      </c>
      <c r="J211" s="216" t="s">
        <v>330</v>
      </c>
      <c r="K211" s="215" t="s">
        <v>331</v>
      </c>
      <c r="L211" s="215" t="s">
        <v>1747</v>
      </c>
      <c r="AD211" s="217"/>
    </row>
    <row r="212" spans="1:30" s="215" customFormat="1" x14ac:dyDescent="0.25">
      <c r="A212" s="215" t="s">
        <v>126</v>
      </c>
      <c r="B212" s="215">
        <v>2055</v>
      </c>
      <c r="C212" s="215" t="s">
        <v>203</v>
      </c>
      <c r="D212" s="215">
        <v>502219480</v>
      </c>
      <c r="E212" s="215">
        <v>1060</v>
      </c>
      <c r="F212" s="215">
        <v>1274</v>
      </c>
      <c r="G212" s="215">
        <v>1004</v>
      </c>
      <c r="I212" s="215" t="s">
        <v>2656</v>
      </c>
      <c r="J212" s="216" t="s">
        <v>330</v>
      </c>
      <c r="K212" s="215" t="s">
        <v>319</v>
      </c>
      <c r="L212" s="215" t="s">
        <v>1485</v>
      </c>
      <c r="AD212" s="217"/>
    </row>
    <row r="213" spans="1:30" s="215" customFormat="1" x14ac:dyDescent="0.25">
      <c r="A213" s="215" t="s">
        <v>126</v>
      </c>
      <c r="B213" s="215">
        <v>2061</v>
      </c>
      <c r="C213" s="215" t="s">
        <v>204</v>
      </c>
      <c r="D213" s="215">
        <v>190195786</v>
      </c>
      <c r="E213" s="215">
        <v>1020</v>
      </c>
      <c r="F213" s="215">
        <v>1110</v>
      </c>
      <c r="G213" s="215">
        <v>1004</v>
      </c>
      <c r="I213" s="215" t="s">
        <v>2657</v>
      </c>
      <c r="J213" s="216" t="s">
        <v>330</v>
      </c>
      <c r="K213" s="215" t="s">
        <v>331</v>
      </c>
      <c r="L213" s="215" t="s">
        <v>774</v>
      </c>
      <c r="AD213" s="217"/>
    </row>
    <row r="214" spans="1:30" s="215" customFormat="1" x14ac:dyDescent="0.25">
      <c r="A214" s="215" t="s">
        <v>126</v>
      </c>
      <c r="B214" s="215">
        <v>2061</v>
      </c>
      <c r="C214" s="215" t="s">
        <v>204</v>
      </c>
      <c r="D214" s="215">
        <v>191773541</v>
      </c>
      <c r="E214" s="215">
        <v>1020</v>
      </c>
      <c r="F214" s="215">
        <v>1110</v>
      </c>
      <c r="G214" s="215">
        <v>1004</v>
      </c>
      <c r="I214" s="215" t="s">
        <v>2658</v>
      </c>
      <c r="J214" s="216" t="s">
        <v>330</v>
      </c>
      <c r="K214" s="215" t="s">
        <v>331</v>
      </c>
      <c r="L214" s="215" t="s">
        <v>775</v>
      </c>
      <c r="AD214" s="217"/>
    </row>
    <row r="215" spans="1:30" s="215" customFormat="1" x14ac:dyDescent="0.25">
      <c r="A215" s="215" t="s">
        <v>126</v>
      </c>
      <c r="B215" s="215">
        <v>2061</v>
      </c>
      <c r="C215" s="215" t="s">
        <v>204</v>
      </c>
      <c r="D215" s="215">
        <v>502206434</v>
      </c>
      <c r="E215" s="215">
        <v>1080</v>
      </c>
      <c r="F215" s="215">
        <v>1274</v>
      </c>
      <c r="G215" s="215">
        <v>1004</v>
      </c>
      <c r="I215" s="215" t="s">
        <v>2659</v>
      </c>
      <c r="J215" s="216" t="s">
        <v>330</v>
      </c>
      <c r="K215" s="215" t="s">
        <v>319</v>
      </c>
      <c r="L215" s="215" t="s">
        <v>1240</v>
      </c>
      <c r="AD215" s="217"/>
    </row>
    <row r="216" spans="1:30" s="215" customFormat="1" x14ac:dyDescent="0.25">
      <c r="A216" s="215" t="s">
        <v>126</v>
      </c>
      <c r="B216" s="215">
        <v>2061</v>
      </c>
      <c r="C216" s="215" t="s">
        <v>204</v>
      </c>
      <c r="D216" s="215">
        <v>502206501</v>
      </c>
      <c r="E216" s="215">
        <v>1060</v>
      </c>
      <c r="F216" s="215">
        <v>1274</v>
      </c>
      <c r="G216" s="215">
        <v>1004</v>
      </c>
      <c r="I216" s="215" t="s">
        <v>2660</v>
      </c>
      <c r="J216" s="216" t="s">
        <v>330</v>
      </c>
      <c r="K216" s="215" t="s">
        <v>319</v>
      </c>
      <c r="L216" s="215" t="s">
        <v>1241</v>
      </c>
      <c r="AD216" s="217"/>
    </row>
    <row r="217" spans="1:30" s="215" customFormat="1" x14ac:dyDescent="0.25">
      <c r="A217" s="215" t="s">
        <v>126</v>
      </c>
      <c r="B217" s="215">
        <v>2061</v>
      </c>
      <c r="C217" s="215" t="s">
        <v>204</v>
      </c>
      <c r="D217" s="215">
        <v>502206507</v>
      </c>
      <c r="E217" s="215">
        <v>1060</v>
      </c>
      <c r="F217" s="215">
        <v>1274</v>
      </c>
      <c r="G217" s="215">
        <v>1004</v>
      </c>
      <c r="I217" s="215" t="s">
        <v>2661</v>
      </c>
      <c r="J217" s="216" t="s">
        <v>330</v>
      </c>
      <c r="K217" s="215" t="s">
        <v>319</v>
      </c>
      <c r="L217" s="215" t="s">
        <v>465</v>
      </c>
      <c r="AD217" s="217"/>
    </row>
    <row r="218" spans="1:30" s="215" customFormat="1" x14ac:dyDescent="0.25">
      <c r="A218" s="215" t="s">
        <v>126</v>
      </c>
      <c r="B218" s="215">
        <v>2063</v>
      </c>
      <c r="C218" s="215" t="s">
        <v>205</v>
      </c>
      <c r="D218" s="215">
        <v>192001599</v>
      </c>
      <c r="E218" s="215">
        <v>1060</v>
      </c>
      <c r="F218" s="215">
        <v>1274</v>
      </c>
      <c r="G218" s="215">
        <v>1004</v>
      </c>
      <c r="I218" s="215" t="s">
        <v>2662</v>
      </c>
      <c r="J218" s="216" t="s">
        <v>330</v>
      </c>
      <c r="K218" s="215" t="s">
        <v>319</v>
      </c>
      <c r="L218" s="215" t="s">
        <v>1766</v>
      </c>
      <c r="AD218" s="217"/>
    </row>
    <row r="219" spans="1:30" s="215" customFormat="1" x14ac:dyDescent="0.25">
      <c r="A219" s="215" t="s">
        <v>126</v>
      </c>
      <c r="B219" s="215">
        <v>2067</v>
      </c>
      <c r="C219" s="215" t="s">
        <v>207</v>
      </c>
      <c r="D219" s="215">
        <v>191989836</v>
      </c>
      <c r="E219" s="215">
        <v>1060</v>
      </c>
      <c r="F219" s="215">
        <v>1271</v>
      </c>
      <c r="G219" s="215">
        <v>1004</v>
      </c>
      <c r="I219" s="215" t="s">
        <v>2663</v>
      </c>
      <c r="J219" s="216" t="s">
        <v>330</v>
      </c>
      <c r="K219" s="215" t="s">
        <v>319</v>
      </c>
      <c r="L219" s="215" t="s">
        <v>1794</v>
      </c>
      <c r="AD219" s="217"/>
    </row>
    <row r="220" spans="1:30" s="215" customFormat="1" x14ac:dyDescent="0.25">
      <c r="A220" s="215" t="s">
        <v>126</v>
      </c>
      <c r="B220" s="215">
        <v>2068</v>
      </c>
      <c r="C220" s="215" t="s">
        <v>208</v>
      </c>
      <c r="D220" s="215">
        <v>1506055</v>
      </c>
      <c r="E220" s="215">
        <v>1020</v>
      </c>
      <c r="F220" s="215">
        <v>1121</v>
      </c>
      <c r="G220" s="215">
        <v>1004</v>
      </c>
      <c r="I220" s="215" t="s">
        <v>2664</v>
      </c>
      <c r="J220" s="216" t="s">
        <v>330</v>
      </c>
      <c r="K220" s="215" t="s">
        <v>331</v>
      </c>
      <c r="L220" s="215" t="s">
        <v>776</v>
      </c>
      <c r="AD220" s="217"/>
    </row>
    <row r="221" spans="1:30" s="215" customFormat="1" x14ac:dyDescent="0.25">
      <c r="A221" s="215" t="s">
        <v>126</v>
      </c>
      <c r="B221" s="215">
        <v>2068</v>
      </c>
      <c r="C221" s="215" t="s">
        <v>208</v>
      </c>
      <c r="D221" s="215">
        <v>502021040</v>
      </c>
      <c r="E221" s="215">
        <v>1060</v>
      </c>
      <c r="F221" s="215">
        <v>1274</v>
      </c>
      <c r="G221" s="215">
        <v>1004</v>
      </c>
      <c r="I221" s="215" t="s">
        <v>2665</v>
      </c>
      <c r="J221" s="216" t="s">
        <v>330</v>
      </c>
      <c r="K221" s="215" t="s">
        <v>319</v>
      </c>
      <c r="L221" s="215" t="s">
        <v>466</v>
      </c>
      <c r="AD221" s="217"/>
    </row>
    <row r="222" spans="1:30" s="215" customFormat="1" x14ac:dyDescent="0.25">
      <c r="A222" s="215" t="s">
        <v>126</v>
      </c>
      <c r="B222" s="215">
        <v>2068</v>
      </c>
      <c r="C222" s="215" t="s">
        <v>208</v>
      </c>
      <c r="D222" s="215">
        <v>502021046</v>
      </c>
      <c r="E222" s="215">
        <v>1060</v>
      </c>
      <c r="F222" s="215">
        <v>1271</v>
      </c>
      <c r="G222" s="215">
        <v>1004</v>
      </c>
      <c r="I222" s="215" t="s">
        <v>2666</v>
      </c>
      <c r="J222" s="216" t="s">
        <v>330</v>
      </c>
      <c r="K222" s="215" t="s">
        <v>319</v>
      </c>
      <c r="L222" s="215" t="s">
        <v>467</v>
      </c>
      <c r="AD222" s="217"/>
    </row>
    <row r="223" spans="1:30" s="215" customFormat="1" x14ac:dyDescent="0.25">
      <c r="A223" s="215" t="s">
        <v>126</v>
      </c>
      <c r="B223" s="215">
        <v>2072</v>
      </c>
      <c r="C223" s="215" t="s">
        <v>209</v>
      </c>
      <c r="D223" s="215">
        <v>192001094</v>
      </c>
      <c r="E223" s="215">
        <v>1060</v>
      </c>
      <c r="F223" s="215">
        <v>1242</v>
      </c>
      <c r="G223" s="215">
        <v>1004</v>
      </c>
      <c r="I223" s="215" t="s">
        <v>2667</v>
      </c>
      <c r="J223" s="216" t="s">
        <v>330</v>
      </c>
      <c r="K223" s="215" t="s">
        <v>319</v>
      </c>
      <c r="L223" s="215" t="s">
        <v>1417</v>
      </c>
      <c r="AD223" s="217"/>
    </row>
    <row r="224" spans="1:30" s="215" customFormat="1" x14ac:dyDescent="0.25">
      <c r="A224" s="215" t="s">
        <v>126</v>
      </c>
      <c r="B224" s="215">
        <v>2072</v>
      </c>
      <c r="C224" s="215" t="s">
        <v>209</v>
      </c>
      <c r="D224" s="215">
        <v>192001095</v>
      </c>
      <c r="E224" s="215">
        <v>1060</v>
      </c>
      <c r="F224" s="215">
        <v>1242</v>
      </c>
      <c r="G224" s="215">
        <v>1004</v>
      </c>
      <c r="I224" s="215" t="s">
        <v>2668</v>
      </c>
      <c r="J224" s="216" t="s">
        <v>330</v>
      </c>
      <c r="K224" s="215" t="s">
        <v>319</v>
      </c>
      <c r="L224" s="215" t="s">
        <v>1418</v>
      </c>
      <c r="AD224" s="217"/>
    </row>
    <row r="225" spans="1:30" s="215" customFormat="1" x14ac:dyDescent="0.25">
      <c r="A225" s="215" t="s">
        <v>126</v>
      </c>
      <c r="B225" s="215">
        <v>2072</v>
      </c>
      <c r="C225" s="215" t="s">
        <v>209</v>
      </c>
      <c r="D225" s="215">
        <v>192053088</v>
      </c>
      <c r="E225" s="215">
        <v>1060</v>
      </c>
      <c r="F225" s="215">
        <v>1274</v>
      </c>
      <c r="G225" s="215">
        <v>1004</v>
      </c>
      <c r="I225" s="215" t="s">
        <v>2669</v>
      </c>
      <c r="J225" s="216" t="s">
        <v>330</v>
      </c>
      <c r="K225" s="215" t="s">
        <v>319</v>
      </c>
      <c r="L225" s="215" t="s">
        <v>2435</v>
      </c>
      <c r="AD225" s="217"/>
    </row>
    <row r="226" spans="1:30" s="215" customFormat="1" x14ac:dyDescent="0.25">
      <c r="A226" s="215" t="s">
        <v>126</v>
      </c>
      <c r="B226" s="215">
        <v>2072</v>
      </c>
      <c r="C226" s="215" t="s">
        <v>209</v>
      </c>
      <c r="D226" s="215">
        <v>504103068</v>
      </c>
      <c r="E226" s="215">
        <v>1060</v>
      </c>
      <c r="F226" s="215">
        <v>1271</v>
      </c>
      <c r="G226" s="215">
        <v>1004</v>
      </c>
      <c r="I226" s="215" t="s">
        <v>2670</v>
      </c>
      <c r="J226" s="216" t="s">
        <v>330</v>
      </c>
      <c r="K226" s="215" t="s">
        <v>319</v>
      </c>
      <c r="L226" s="215" t="s">
        <v>468</v>
      </c>
      <c r="AD226" s="217"/>
    </row>
    <row r="227" spans="1:30" s="215" customFormat="1" x14ac:dyDescent="0.25">
      <c r="A227" s="215" t="s">
        <v>126</v>
      </c>
      <c r="B227" s="215">
        <v>2072</v>
      </c>
      <c r="C227" s="215" t="s">
        <v>209</v>
      </c>
      <c r="D227" s="215">
        <v>504103079</v>
      </c>
      <c r="E227" s="215">
        <v>1060</v>
      </c>
      <c r="F227" s="215">
        <v>1274</v>
      </c>
      <c r="G227" s="215">
        <v>1004</v>
      </c>
      <c r="I227" s="215" t="s">
        <v>2671</v>
      </c>
      <c r="J227" s="216" t="s">
        <v>330</v>
      </c>
      <c r="K227" s="215" t="s">
        <v>319</v>
      </c>
      <c r="L227" s="215" t="s">
        <v>469</v>
      </c>
      <c r="AD227" s="217"/>
    </row>
    <row r="228" spans="1:30" s="215" customFormat="1" x14ac:dyDescent="0.25">
      <c r="A228" s="215" t="s">
        <v>126</v>
      </c>
      <c r="B228" s="215">
        <v>2072</v>
      </c>
      <c r="C228" s="215" t="s">
        <v>209</v>
      </c>
      <c r="D228" s="215">
        <v>504103080</v>
      </c>
      <c r="E228" s="215">
        <v>1060</v>
      </c>
      <c r="F228" s="215">
        <v>1271</v>
      </c>
      <c r="G228" s="215">
        <v>1004</v>
      </c>
      <c r="I228" s="215" t="s">
        <v>2672</v>
      </c>
      <c r="J228" s="216" t="s">
        <v>330</v>
      </c>
      <c r="K228" s="215" t="s">
        <v>319</v>
      </c>
      <c r="L228" s="215" t="s">
        <v>470</v>
      </c>
      <c r="AD228" s="217"/>
    </row>
    <row r="229" spans="1:30" s="215" customFormat="1" x14ac:dyDescent="0.25">
      <c r="A229" s="215" t="s">
        <v>126</v>
      </c>
      <c r="B229" s="215">
        <v>2072</v>
      </c>
      <c r="C229" s="215" t="s">
        <v>209</v>
      </c>
      <c r="D229" s="215">
        <v>504103084</v>
      </c>
      <c r="E229" s="215">
        <v>1060</v>
      </c>
      <c r="F229" s="215">
        <v>1251</v>
      </c>
      <c r="G229" s="215">
        <v>1004</v>
      </c>
      <c r="I229" s="215" t="s">
        <v>2673</v>
      </c>
      <c r="J229" s="216" t="s">
        <v>330</v>
      </c>
      <c r="K229" s="215" t="s">
        <v>319</v>
      </c>
      <c r="L229" s="215" t="s">
        <v>1023</v>
      </c>
      <c r="AD229" s="217"/>
    </row>
    <row r="230" spans="1:30" s="215" customFormat="1" x14ac:dyDescent="0.25">
      <c r="A230" s="215" t="s">
        <v>126</v>
      </c>
      <c r="B230" s="215">
        <v>2072</v>
      </c>
      <c r="C230" s="215" t="s">
        <v>209</v>
      </c>
      <c r="D230" s="215">
        <v>504103102</v>
      </c>
      <c r="E230" s="215">
        <v>1060</v>
      </c>
      <c r="F230" s="215">
        <v>1271</v>
      </c>
      <c r="G230" s="215">
        <v>1004</v>
      </c>
      <c r="I230" s="215" t="s">
        <v>2674</v>
      </c>
      <c r="J230" s="216" t="s">
        <v>330</v>
      </c>
      <c r="K230" s="215" t="s">
        <v>331</v>
      </c>
      <c r="L230" s="215" t="s">
        <v>777</v>
      </c>
      <c r="AD230" s="217"/>
    </row>
    <row r="231" spans="1:30" s="215" customFormat="1" x14ac:dyDescent="0.25">
      <c r="A231" s="215" t="s">
        <v>126</v>
      </c>
      <c r="B231" s="215">
        <v>2072</v>
      </c>
      <c r="C231" s="215" t="s">
        <v>209</v>
      </c>
      <c r="D231" s="215">
        <v>504103152</v>
      </c>
      <c r="E231" s="215">
        <v>1060</v>
      </c>
      <c r="F231" s="215">
        <v>1271</v>
      </c>
      <c r="G231" s="215">
        <v>1004</v>
      </c>
      <c r="I231" s="215" t="s">
        <v>2675</v>
      </c>
      <c r="J231" s="216" t="s">
        <v>330</v>
      </c>
      <c r="K231" s="215" t="s">
        <v>319</v>
      </c>
      <c r="L231" s="215" t="s">
        <v>471</v>
      </c>
      <c r="AD231" s="217"/>
    </row>
    <row r="232" spans="1:30" s="215" customFormat="1" x14ac:dyDescent="0.25">
      <c r="A232" s="215" t="s">
        <v>126</v>
      </c>
      <c r="B232" s="215">
        <v>2072</v>
      </c>
      <c r="C232" s="215" t="s">
        <v>209</v>
      </c>
      <c r="D232" s="215">
        <v>504103153</v>
      </c>
      <c r="E232" s="215">
        <v>1060</v>
      </c>
      <c r="F232" s="215">
        <v>1271</v>
      </c>
      <c r="G232" s="215">
        <v>1004</v>
      </c>
      <c r="I232" s="215" t="s">
        <v>2676</v>
      </c>
      <c r="J232" s="216" t="s">
        <v>330</v>
      </c>
      <c r="K232" s="215" t="s">
        <v>319</v>
      </c>
      <c r="L232" s="215" t="s">
        <v>472</v>
      </c>
      <c r="AD232" s="217"/>
    </row>
    <row r="233" spans="1:30" s="215" customFormat="1" x14ac:dyDescent="0.25">
      <c r="A233" s="215" t="s">
        <v>126</v>
      </c>
      <c r="B233" s="215">
        <v>2072</v>
      </c>
      <c r="C233" s="215" t="s">
        <v>209</v>
      </c>
      <c r="D233" s="215">
        <v>504103154</v>
      </c>
      <c r="E233" s="215">
        <v>1060</v>
      </c>
      <c r="F233" s="215">
        <v>1271</v>
      </c>
      <c r="G233" s="215">
        <v>1004</v>
      </c>
      <c r="I233" s="215" t="s">
        <v>2677</v>
      </c>
      <c r="J233" s="216" t="s">
        <v>330</v>
      </c>
      <c r="K233" s="215" t="s">
        <v>319</v>
      </c>
      <c r="L233" s="215" t="s">
        <v>473</v>
      </c>
      <c r="AD233" s="217"/>
    </row>
    <row r="234" spans="1:30" s="215" customFormat="1" x14ac:dyDescent="0.25">
      <c r="A234" s="215" t="s">
        <v>126</v>
      </c>
      <c r="B234" s="215">
        <v>2072</v>
      </c>
      <c r="C234" s="215" t="s">
        <v>209</v>
      </c>
      <c r="D234" s="215">
        <v>504103155</v>
      </c>
      <c r="E234" s="215">
        <v>1060</v>
      </c>
      <c r="F234" s="215">
        <v>1271</v>
      </c>
      <c r="G234" s="215">
        <v>1004</v>
      </c>
      <c r="I234" s="215" t="s">
        <v>2678</v>
      </c>
      <c r="J234" s="216" t="s">
        <v>330</v>
      </c>
      <c r="K234" s="215" t="s">
        <v>319</v>
      </c>
      <c r="L234" s="215" t="s">
        <v>474</v>
      </c>
      <c r="AD234" s="217"/>
    </row>
    <row r="235" spans="1:30" s="215" customFormat="1" x14ac:dyDescent="0.25">
      <c r="A235" s="215" t="s">
        <v>126</v>
      </c>
      <c r="B235" s="215">
        <v>2086</v>
      </c>
      <c r="C235" s="215" t="s">
        <v>211</v>
      </c>
      <c r="D235" s="215">
        <v>191949224</v>
      </c>
      <c r="E235" s="215">
        <v>1060</v>
      </c>
      <c r="F235" s="215">
        <v>1242</v>
      </c>
      <c r="G235" s="215">
        <v>1004</v>
      </c>
      <c r="I235" s="215" t="s">
        <v>2679</v>
      </c>
      <c r="J235" s="216" t="s">
        <v>330</v>
      </c>
      <c r="K235" s="215" t="s">
        <v>331</v>
      </c>
      <c r="L235" s="215" t="s">
        <v>778</v>
      </c>
      <c r="AD235" s="217"/>
    </row>
    <row r="236" spans="1:30" s="215" customFormat="1" x14ac:dyDescent="0.25">
      <c r="A236" s="215" t="s">
        <v>126</v>
      </c>
      <c r="B236" s="215">
        <v>2086</v>
      </c>
      <c r="C236" s="215" t="s">
        <v>211</v>
      </c>
      <c r="D236" s="215">
        <v>502170773</v>
      </c>
      <c r="E236" s="215">
        <v>1060</v>
      </c>
      <c r="F236" s="215">
        <v>1274</v>
      </c>
      <c r="G236" s="215">
        <v>1004</v>
      </c>
      <c r="I236" s="215" t="s">
        <v>2680</v>
      </c>
      <c r="J236" s="216" t="s">
        <v>330</v>
      </c>
      <c r="K236" s="215" t="s">
        <v>319</v>
      </c>
      <c r="L236" s="215" t="s">
        <v>1010</v>
      </c>
      <c r="AD236" s="217"/>
    </row>
    <row r="237" spans="1:30" s="215" customFormat="1" x14ac:dyDescent="0.25">
      <c r="A237" s="215" t="s">
        <v>126</v>
      </c>
      <c r="B237" s="215">
        <v>2087</v>
      </c>
      <c r="C237" s="215" t="s">
        <v>212</v>
      </c>
      <c r="D237" s="215">
        <v>504103348</v>
      </c>
      <c r="E237" s="215">
        <v>1060</v>
      </c>
      <c r="F237" s="215">
        <v>1271</v>
      </c>
      <c r="G237" s="215">
        <v>1004</v>
      </c>
      <c r="I237" s="215" t="s">
        <v>2681</v>
      </c>
      <c r="J237" s="216" t="s">
        <v>330</v>
      </c>
      <c r="K237" s="215" t="s">
        <v>319</v>
      </c>
      <c r="L237" s="215" t="s">
        <v>475</v>
      </c>
      <c r="AD237" s="217"/>
    </row>
    <row r="238" spans="1:30" s="215" customFormat="1" x14ac:dyDescent="0.25">
      <c r="A238" s="215" t="s">
        <v>126</v>
      </c>
      <c r="B238" s="215">
        <v>2087</v>
      </c>
      <c r="C238" s="215" t="s">
        <v>212</v>
      </c>
      <c r="D238" s="215">
        <v>504103507</v>
      </c>
      <c r="E238" s="215">
        <v>1060</v>
      </c>
      <c r="F238" s="215">
        <v>1271</v>
      </c>
      <c r="G238" s="215">
        <v>1004</v>
      </c>
      <c r="I238" s="215" t="s">
        <v>2682</v>
      </c>
      <c r="J238" s="216" t="s">
        <v>330</v>
      </c>
      <c r="K238" s="215" t="s">
        <v>319</v>
      </c>
      <c r="L238" s="215" t="s">
        <v>1369</v>
      </c>
      <c r="AD238" s="217"/>
    </row>
    <row r="239" spans="1:30" s="215" customFormat="1" x14ac:dyDescent="0.25">
      <c r="A239" s="215" t="s">
        <v>126</v>
      </c>
      <c r="B239" s="215">
        <v>2087</v>
      </c>
      <c r="C239" s="215" t="s">
        <v>212</v>
      </c>
      <c r="D239" s="215">
        <v>504103514</v>
      </c>
      <c r="E239" s="215">
        <v>1060</v>
      </c>
      <c r="F239" s="215">
        <v>1251</v>
      </c>
      <c r="G239" s="215">
        <v>1004</v>
      </c>
      <c r="I239" s="215" t="s">
        <v>2683</v>
      </c>
      <c r="J239" s="216" t="s">
        <v>330</v>
      </c>
      <c r="K239" s="215" t="s">
        <v>331</v>
      </c>
      <c r="L239" s="215" t="s">
        <v>1375</v>
      </c>
      <c r="AD239" s="217"/>
    </row>
    <row r="240" spans="1:30" s="215" customFormat="1" x14ac:dyDescent="0.25">
      <c r="A240" s="215" t="s">
        <v>126</v>
      </c>
      <c r="B240" s="215">
        <v>2089</v>
      </c>
      <c r="C240" s="215" t="s">
        <v>213</v>
      </c>
      <c r="D240" s="215">
        <v>504103589</v>
      </c>
      <c r="E240" s="215">
        <v>1060</v>
      </c>
      <c r="F240" s="215">
        <v>1271</v>
      </c>
      <c r="G240" s="215">
        <v>1004</v>
      </c>
      <c r="I240" s="215" t="s">
        <v>2684</v>
      </c>
      <c r="J240" s="216" t="s">
        <v>330</v>
      </c>
      <c r="K240" s="215" t="s">
        <v>319</v>
      </c>
      <c r="L240" s="215" t="s">
        <v>476</v>
      </c>
      <c r="AD240" s="217"/>
    </row>
    <row r="241" spans="1:30" s="215" customFormat="1" x14ac:dyDescent="0.25">
      <c r="A241" s="215" t="s">
        <v>126</v>
      </c>
      <c r="B241" s="215">
        <v>2089</v>
      </c>
      <c r="C241" s="215" t="s">
        <v>213</v>
      </c>
      <c r="D241" s="215">
        <v>504103631</v>
      </c>
      <c r="E241" s="215">
        <v>1060</v>
      </c>
      <c r="F241" s="215">
        <v>1271</v>
      </c>
      <c r="G241" s="215">
        <v>1004</v>
      </c>
      <c r="I241" s="215" t="s">
        <v>2685</v>
      </c>
      <c r="J241" s="216" t="s">
        <v>330</v>
      </c>
      <c r="K241" s="215" t="s">
        <v>319</v>
      </c>
      <c r="L241" s="215" t="s">
        <v>477</v>
      </c>
      <c r="AD241" s="217"/>
    </row>
    <row r="242" spans="1:30" s="215" customFormat="1" x14ac:dyDescent="0.25">
      <c r="A242" s="215" t="s">
        <v>126</v>
      </c>
      <c r="B242" s="215">
        <v>2096</v>
      </c>
      <c r="C242" s="215" t="s">
        <v>214</v>
      </c>
      <c r="D242" s="215">
        <v>1507427</v>
      </c>
      <c r="E242" s="215">
        <v>1040</v>
      </c>
      <c r="G242" s="215">
        <v>1004</v>
      </c>
      <c r="I242" s="215" t="s">
        <v>2686</v>
      </c>
      <c r="J242" s="216" t="s">
        <v>330</v>
      </c>
      <c r="K242" s="215" t="s">
        <v>331</v>
      </c>
      <c r="L242" s="215" t="s">
        <v>1557</v>
      </c>
      <c r="AD242" s="217"/>
    </row>
    <row r="243" spans="1:30" s="215" customFormat="1" x14ac:dyDescent="0.25">
      <c r="A243" s="215" t="s">
        <v>126</v>
      </c>
      <c r="B243" s="215">
        <v>2096</v>
      </c>
      <c r="C243" s="215" t="s">
        <v>214</v>
      </c>
      <c r="D243" s="215">
        <v>9040220</v>
      </c>
      <c r="E243" s="215">
        <v>1060</v>
      </c>
      <c r="G243" s="215">
        <v>1004</v>
      </c>
      <c r="I243" s="215" t="s">
        <v>2687</v>
      </c>
      <c r="J243" s="216" t="s">
        <v>330</v>
      </c>
      <c r="K243" s="215" t="s">
        <v>319</v>
      </c>
      <c r="L243" s="215" t="s">
        <v>478</v>
      </c>
      <c r="AD243" s="217"/>
    </row>
    <row r="244" spans="1:30" s="215" customFormat="1" x14ac:dyDescent="0.25">
      <c r="A244" s="215" t="s">
        <v>126</v>
      </c>
      <c r="B244" s="215">
        <v>2096</v>
      </c>
      <c r="C244" s="215" t="s">
        <v>214</v>
      </c>
      <c r="D244" s="215">
        <v>191888031</v>
      </c>
      <c r="E244" s="215">
        <v>1080</v>
      </c>
      <c r="F244" s="215">
        <v>1274</v>
      </c>
      <c r="G244" s="215">
        <v>1004</v>
      </c>
      <c r="I244" s="215" t="s">
        <v>2688</v>
      </c>
      <c r="J244" s="216" t="s">
        <v>330</v>
      </c>
      <c r="K244" s="215" t="s">
        <v>319</v>
      </c>
      <c r="L244" s="215" t="s">
        <v>479</v>
      </c>
      <c r="AD244" s="217"/>
    </row>
    <row r="245" spans="1:30" s="215" customFormat="1" x14ac:dyDescent="0.25">
      <c r="A245" s="215" t="s">
        <v>126</v>
      </c>
      <c r="B245" s="215">
        <v>2096</v>
      </c>
      <c r="C245" s="215" t="s">
        <v>214</v>
      </c>
      <c r="D245" s="215">
        <v>191907563</v>
      </c>
      <c r="E245" s="215">
        <v>1060</v>
      </c>
      <c r="F245" s="215">
        <v>1230</v>
      </c>
      <c r="G245" s="215">
        <v>1004</v>
      </c>
      <c r="I245" s="215" t="s">
        <v>2689</v>
      </c>
      <c r="J245" s="216" t="s">
        <v>330</v>
      </c>
      <c r="K245" s="215" t="s">
        <v>319</v>
      </c>
      <c r="L245" s="215" t="s">
        <v>1036</v>
      </c>
      <c r="AD245" s="217"/>
    </row>
    <row r="246" spans="1:30" s="215" customFormat="1" x14ac:dyDescent="0.25">
      <c r="A246" s="215" t="s">
        <v>126</v>
      </c>
      <c r="B246" s="215">
        <v>2096</v>
      </c>
      <c r="C246" s="215" t="s">
        <v>214</v>
      </c>
      <c r="D246" s="215">
        <v>192053267</v>
      </c>
      <c r="E246" s="215">
        <v>1020</v>
      </c>
      <c r="F246" s="215">
        <v>1122</v>
      </c>
      <c r="G246" s="215">
        <v>1004</v>
      </c>
      <c r="I246" s="215" t="s">
        <v>2690</v>
      </c>
      <c r="J246" s="216" t="s">
        <v>330</v>
      </c>
      <c r="K246" s="215" t="s">
        <v>319</v>
      </c>
      <c r="L246" s="215" t="s">
        <v>2436</v>
      </c>
      <c r="AD246" s="217"/>
    </row>
    <row r="247" spans="1:30" s="215" customFormat="1" x14ac:dyDescent="0.25">
      <c r="A247" s="215" t="s">
        <v>126</v>
      </c>
      <c r="B247" s="215">
        <v>2096</v>
      </c>
      <c r="C247" s="215" t="s">
        <v>214</v>
      </c>
      <c r="D247" s="215">
        <v>504103776</v>
      </c>
      <c r="E247" s="215">
        <v>1060</v>
      </c>
      <c r="F247" s="215">
        <v>1274</v>
      </c>
      <c r="G247" s="215">
        <v>1004</v>
      </c>
      <c r="I247" s="215" t="s">
        <v>2691</v>
      </c>
      <c r="J247" s="216" t="s">
        <v>330</v>
      </c>
      <c r="K247" s="215" t="s">
        <v>319</v>
      </c>
      <c r="L247" s="215" t="s">
        <v>480</v>
      </c>
      <c r="AD247" s="217"/>
    </row>
    <row r="248" spans="1:30" s="215" customFormat="1" x14ac:dyDescent="0.25">
      <c r="A248" s="215" t="s">
        <v>126</v>
      </c>
      <c r="B248" s="215">
        <v>2096</v>
      </c>
      <c r="C248" s="215" t="s">
        <v>214</v>
      </c>
      <c r="D248" s="215">
        <v>504103823</v>
      </c>
      <c r="E248" s="215">
        <v>1060</v>
      </c>
      <c r="F248" s="215">
        <v>1274</v>
      </c>
      <c r="G248" s="215">
        <v>1004</v>
      </c>
      <c r="I248" s="215" t="s">
        <v>2692</v>
      </c>
      <c r="J248" s="216" t="s">
        <v>330</v>
      </c>
      <c r="K248" s="215" t="s">
        <v>319</v>
      </c>
      <c r="L248" s="215" t="s">
        <v>481</v>
      </c>
      <c r="AD248" s="217"/>
    </row>
    <row r="249" spans="1:30" s="215" customFormat="1" x14ac:dyDescent="0.25">
      <c r="A249" s="215" t="s">
        <v>126</v>
      </c>
      <c r="B249" s="215">
        <v>2096</v>
      </c>
      <c r="C249" s="215" t="s">
        <v>214</v>
      </c>
      <c r="D249" s="215">
        <v>504103854</v>
      </c>
      <c r="E249" s="215">
        <v>1060</v>
      </c>
      <c r="F249" s="215">
        <v>1271</v>
      </c>
      <c r="G249" s="215">
        <v>1004</v>
      </c>
      <c r="I249" s="215" t="s">
        <v>2693</v>
      </c>
      <c r="J249" s="216" t="s">
        <v>330</v>
      </c>
      <c r="K249" s="215" t="s">
        <v>319</v>
      </c>
      <c r="L249" s="215" t="s">
        <v>482</v>
      </c>
      <c r="AD249" s="217"/>
    </row>
    <row r="250" spans="1:30" s="215" customFormat="1" x14ac:dyDescent="0.25">
      <c r="A250" s="215" t="s">
        <v>126</v>
      </c>
      <c r="B250" s="215">
        <v>2096</v>
      </c>
      <c r="C250" s="215" t="s">
        <v>214</v>
      </c>
      <c r="D250" s="215">
        <v>504103860</v>
      </c>
      <c r="E250" s="215">
        <v>1060</v>
      </c>
      <c r="F250" s="215">
        <v>1274</v>
      </c>
      <c r="G250" s="215">
        <v>1004</v>
      </c>
      <c r="I250" s="215" t="s">
        <v>2694</v>
      </c>
      <c r="J250" s="216" t="s">
        <v>330</v>
      </c>
      <c r="K250" s="215" t="s">
        <v>319</v>
      </c>
      <c r="L250" s="215" t="s">
        <v>483</v>
      </c>
      <c r="AD250" s="217"/>
    </row>
    <row r="251" spans="1:30" s="215" customFormat="1" x14ac:dyDescent="0.25">
      <c r="A251" s="215" t="s">
        <v>126</v>
      </c>
      <c r="B251" s="215">
        <v>2096</v>
      </c>
      <c r="C251" s="215" t="s">
        <v>214</v>
      </c>
      <c r="D251" s="215">
        <v>504103869</v>
      </c>
      <c r="E251" s="215">
        <v>1060</v>
      </c>
      <c r="F251" s="215">
        <v>1251</v>
      </c>
      <c r="G251" s="215">
        <v>1004</v>
      </c>
      <c r="I251" s="215" t="s">
        <v>2695</v>
      </c>
      <c r="J251" s="216" t="s">
        <v>330</v>
      </c>
      <c r="K251" s="215" t="s">
        <v>319</v>
      </c>
      <c r="L251" s="215" t="s">
        <v>484</v>
      </c>
      <c r="AD251" s="217"/>
    </row>
    <row r="252" spans="1:30" s="215" customFormat="1" x14ac:dyDescent="0.25">
      <c r="A252" s="215" t="s">
        <v>126</v>
      </c>
      <c r="B252" s="215">
        <v>2096</v>
      </c>
      <c r="C252" s="215" t="s">
        <v>214</v>
      </c>
      <c r="D252" s="215">
        <v>504103873</v>
      </c>
      <c r="E252" s="215">
        <v>1060</v>
      </c>
      <c r="F252" s="215">
        <v>1251</v>
      </c>
      <c r="G252" s="215">
        <v>1004</v>
      </c>
      <c r="I252" s="215" t="s">
        <v>2696</v>
      </c>
      <c r="J252" s="216" t="s">
        <v>330</v>
      </c>
      <c r="K252" s="215" t="s">
        <v>319</v>
      </c>
      <c r="L252" s="215" t="s">
        <v>485</v>
      </c>
      <c r="AD252" s="217"/>
    </row>
    <row r="253" spans="1:30" s="215" customFormat="1" x14ac:dyDescent="0.25">
      <c r="A253" s="215" t="s">
        <v>126</v>
      </c>
      <c r="B253" s="215">
        <v>2096</v>
      </c>
      <c r="C253" s="215" t="s">
        <v>214</v>
      </c>
      <c r="D253" s="215">
        <v>504103874</v>
      </c>
      <c r="E253" s="215">
        <v>1060</v>
      </c>
      <c r="F253" s="215">
        <v>1251</v>
      </c>
      <c r="G253" s="215">
        <v>1004</v>
      </c>
      <c r="I253" s="215" t="s">
        <v>2697</v>
      </c>
      <c r="J253" s="216" t="s">
        <v>330</v>
      </c>
      <c r="K253" s="215" t="s">
        <v>319</v>
      </c>
      <c r="L253" s="215" t="s">
        <v>486</v>
      </c>
      <c r="AD253" s="217"/>
    </row>
    <row r="254" spans="1:30" s="215" customFormat="1" x14ac:dyDescent="0.25">
      <c r="A254" s="215" t="s">
        <v>126</v>
      </c>
      <c r="B254" s="215">
        <v>2096</v>
      </c>
      <c r="C254" s="215" t="s">
        <v>214</v>
      </c>
      <c r="D254" s="215">
        <v>504103876</v>
      </c>
      <c r="E254" s="215">
        <v>1060</v>
      </c>
      <c r="F254" s="215">
        <v>1271</v>
      </c>
      <c r="G254" s="215">
        <v>1004</v>
      </c>
      <c r="I254" s="215" t="s">
        <v>2698</v>
      </c>
      <c r="J254" s="216" t="s">
        <v>330</v>
      </c>
      <c r="K254" s="215" t="s">
        <v>319</v>
      </c>
      <c r="L254" s="215" t="s">
        <v>487</v>
      </c>
      <c r="AD254" s="217"/>
    </row>
    <row r="255" spans="1:30" s="215" customFormat="1" x14ac:dyDescent="0.25">
      <c r="A255" s="215" t="s">
        <v>126</v>
      </c>
      <c r="B255" s="215">
        <v>2096</v>
      </c>
      <c r="C255" s="215" t="s">
        <v>214</v>
      </c>
      <c r="D255" s="215">
        <v>504104043</v>
      </c>
      <c r="E255" s="215">
        <v>1060</v>
      </c>
      <c r="F255" s="215">
        <v>1251</v>
      </c>
      <c r="G255" s="215">
        <v>1004</v>
      </c>
      <c r="I255" s="215" t="s">
        <v>2699</v>
      </c>
      <c r="J255" s="216" t="s">
        <v>330</v>
      </c>
      <c r="K255" s="215" t="s">
        <v>319</v>
      </c>
      <c r="L255" s="215" t="s">
        <v>488</v>
      </c>
      <c r="AD255" s="217"/>
    </row>
    <row r="256" spans="1:30" s="215" customFormat="1" x14ac:dyDescent="0.25">
      <c r="A256" s="215" t="s">
        <v>126</v>
      </c>
      <c r="B256" s="215">
        <v>2096</v>
      </c>
      <c r="C256" s="215" t="s">
        <v>214</v>
      </c>
      <c r="D256" s="215">
        <v>504104059</v>
      </c>
      <c r="E256" s="215">
        <v>1060</v>
      </c>
      <c r="F256" s="215">
        <v>1242</v>
      </c>
      <c r="G256" s="215">
        <v>1004</v>
      </c>
      <c r="I256" s="215" t="s">
        <v>2700</v>
      </c>
      <c r="J256" s="216" t="s">
        <v>330</v>
      </c>
      <c r="K256" s="215" t="s">
        <v>319</v>
      </c>
      <c r="L256" s="215" t="s">
        <v>1377</v>
      </c>
      <c r="AD256" s="217"/>
    </row>
    <row r="257" spans="1:30" s="215" customFormat="1" x14ac:dyDescent="0.25">
      <c r="A257" s="215" t="s">
        <v>126</v>
      </c>
      <c r="B257" s="215">
        <v>2096</v>
      </c>
      <c r="C257" s="215" t="s">
        <v>214</v>
      </c>
      <c r="D257" s="215">
        <v>504104063</v>
      </c>
      <c r="E257" s="215">
        <v>1060</v>
      </c>
      <c r="F257" s="215">
        <v>1274</v>
      </c>
      <c r="G257" s="215">
        <v>1004</v>
      </c>
      <c r="I257" s="215" t="s">
        <v>2701</v>
      </c>
      <c r="J257" s="216" t="s">
        <v>330</v>
      </c>
      <c r="K257" s="215" t="s">
        <v>319</v>
      </c>
      <c r="L257" s="215" t="s">
        <v>489</v>
      </c>
      <c r="AD257" s="217"/>
    </row>
    <row r="258" spans="1:30" s="215" customFormat="1" x14ac:dyDescent="0.25">
      <c r="A258" s="215" t="s">
        <v>126</v>
      </c>
      <c r="B258" s="215">
        <v>2096</v>
      </c>
      <c r="C258" s="215" t="s">
        <v>214</v>
      </c>
      <c r="D258" s="215">
        <v>504104073</v>
      </c>
      <c r="E258" s="215">
        <v>1060</v>
      </c>
      <c r="F258" s="215">
        <v>1274</v>
      </c>
      <c r="G258" s="215">
        <v>1004</v>
      </c>
      <c r="I258" s="215" t="s">
        <v>2702</v>
      </c>
      <c r="J258" s="216" t="s">
        <v>330</v>
      </c>
      <c r="K258" s="215" t="s">
        <v>319</v>
      </c>
      <c r="L258" s="215" t="s">
        <v>490</v>
      </c>
      <c r="AD258" s="217"/>
    </row>
    <row r="259" spans="1:30" s="215" customFormat="1" x14ac:dyDescent="0.25">
      <c r="A259" s="215" t="s">
        <v>126</v>
      </c>
      <c r="B259" s="215">
        <v>2096</v>
      </c>
      <c r="C259" s="215" t="s">
        <v>214</v>
      </c>
      <c r="D259" s="215">
        <v>504104147</v>
      </c>
      <c r="E259" s="215">
        <v>1060</v>
      </c>
      <c r="F259" s="215">
        <v>1251</v>
      </c>
      <c r="G259" s="215">
        <v>1004</v>
      </c>
      <c r="I259" s="215" t="s">
        <v>2703</v>
      </c>
      <c r="J259" s="216" t="s">
        <v>330</v>
      </c>
      <c r="K259" s="215" t="s">
        <v>319</v>
      </c>
      <c r="L259" s="215" t="s">
        <v>491</v>
      </c>
      <c r="AD259" s="217"/>
    </row>
    <row r="260" spans="1:30" s="215" customFormat="1" x14ac:dyDescent="0.25">
      <c r="A260" s="215" t="s">
        <v>126</v>
      </c>
      <c r="B260" s="215">
        <v>2096</v>
      </c>
      <c r="C260" s="215" t="s">
        <v>214</v>
      </c>
      <c r="D260" s="215">
        <v>504104152</v>
      </c>
      <c r="E260" s="215">
        <v>1060</v>
      </c>
      <c r="F260" s="215">
        <v>1274</v>
      </c>
      <c r="G260" s="215">
        <v>1004</v>
      </c>
      <c r="I260" s="215" t="s">
        <v>2704</v>
      </c>
      <c r="J260" s="216" t="s">
        <v>330</v>
      </c>
      <c r="K260" s="215" t="s">
        <v>319</v>
      </c>
      <c r="L260" s="215" t="s">
        <v>492</v>
      </c>
      <c r="AD260" s="217"/>
    </row>
    <row r="261" spans="1:30" s="215" customFormat="1" x14ac:dyDescent="0.25">
      <c r="A261" s="215" t="s">
        <v>126</v>
      </c>
      <c r="B261" s="215">
        <v>2096</v>
      </c>
      <c r="C261" s="215" t="s">
        <v>214</v>
      </c>
      <c r="D261" s="215">
        <v>504104153</v>
      </c>
      <c r="E261" s="215">
        <v>1060</v>
      </c>
      <c r="F261" s="215">
        <v>1274</v>
      </c>
      <c r="G261" s="215">
        <v>1004</v>
      </c>
      <c r="I261" s="215" t="s">
        <v>2705</v>
      </c>
      <c r="J261" s="216" t="s">
        <v>330</v>
      </c>
      <c r="K261" s="215" t="s">
        <v>319</v>
      </c>
      <c r="L261" s="215" t="s">
        <v>493</v>
      </c>
      <c r="AD261" s="217"/>
    </row>
    <row r="262" spans="1:30" s="215" customFormat="1" x14ac:dyDescent="0.25">
      <c r="A262" s="215" t="s">
        <v>126</v>
      </c>
      <c r="B262" s="215">
        <v>2096</v>
      </c>
      <c r="C262" s="215" t="s">
        <v>214</v>
      </c>
      <c r="D262" s="215">
        <v>504104172</v>
      </c>
      <c r="E262" s="215">
        <v>1060</v>
      </c>
      <c r="F262" s="215">
        <v>1274</v>
      </c>
      <c r="G262" s="215">
        <v>1004</v>
      </c>
      <c r="I262" s="215" t="s">
        <v>2706</v>
      </c>
      <c r="J262" s="216" t="s">
        <v>330</v>
      </c>
      <c r="K262" s="215" t="s">
        <v>319</v>
      </c>
      <c r="L262" s="215" t="s">
        <v>494</v>
      </c>
      <c r="AD262" s="217"/>
    </row>
    <row r="263" spans="1:30" s="215" customFormat="1" x14ac:dyDescent="0.25">
      <c r="A263" s="215" t="s">
        <v>126</v>
      </c>
      <c r="B263" s="215">
        <v>2096</v>
      </c>
      <c r="C263" s="215" t="s">
        <v>214</v>
      </c>
      <c r="D263" s="215">
        <v>504104199</v>
      </c>
      <c r="E263" s="215">
        <v>1060</v>
      </c>
      <c r="F263" s="215">
        <v>1252</v>
      </c>
      <c r="G263" s="215">
        <v>1004</v>
      </c>
      <c r="I263" s="215" t="s">
        <v>2707</v>
      </c>
      <c r="J263" s="216" t="s">
        <v>330</v>
      </c>
      <c r="K263" s="215" t="s">
        <v>319</v>
      </c>
      <c r="L263" s="215" t="s">
        <v>495</v>
      </c>
      <c r="AD263" s="217"/>
    </row>
    <row r="264" spans="1:30" s="215" customFormat="1" x14ac:dyDescent="0.25">
      <c r="A264" s="215" t="s">
        <v>126</v>
      </c>
      <c r="B264" s="215">
        <v>2096</v>
      </c>
      <c r="C264" s="215" t="s">
        <v>214</v>
      </c>
      <c r="D264" s="215">
        <v>504104286</v>
      </c>
      <c r="E264" s="215">
        <v>1060</v>
      </c>
      <c r="F264" s="215">
        <v>1274</v>
      </c>
      <c r="G264" s="215">
        <v>1004</v>
      </c>
      <c r="I264" s="215" t="s">
        <v>2708</v>
      </c>
      <c r="J264" s="216" t="s">
        <v>330</v>
      </c>
      <c r="K264" s="215" t="s">
        <v>319</v>
      </c>
      <c r="L264" s="215" t="s">
        <v>496</v>
      </c>
      <c r="AD264" s="217"/>
    </row>
    <row r="265" spans="1:30" s="215" customFormat="1" x14ac:dyDescent="0.25">
      <c r="A265" s="215" t="s">
        <v>126</v>
      </c>
      <c r="B265" s="215">
        <v>2096</v>
      </c>
      <c r="C265" s="215" t="s">
        <v>214</v>
      </c>
      <c r="D265" s="215">
        <v>504104290</v>
      </c>
      <c r="E265" s="215">
        <v>1060</v>
      </c>
      <c r="F265" s="215">
        <v>1242</v>
      </c>
      <c r="G265" s="215">
        <v>1004</v>
      </c>
      <c r="I265" s="215" t="s">
        <v>2709</v>
      </c>
      <c r="J265" s="216" t="s">
        <v>330</v>
      </c>
      <c r="K265" s="215" t="s">
        <v>331</v>
      </c>
      <c r="L265" s="215" t="s">
        <v>779</v>
      </c>
      <c r="AD265" s="217"/>
    </row>
    <row r="266" spans="1:30" s="215" customFormat="1" x14ac:dyDescent="0.25">
      <c r="A266" s="215" t="s">
        <v>126</v>
      </c>
      <c r="B266" s="215">
        <v>2096</v>
      </c>
      <c r="C266" s="215" t="s">
        <v>214</v>
      </c>
      <c r="D266" s="215">
        <v>504104306</v>
      </c>
      <c r="E266" s="215">
        <v>1060</v>
      </c>
      <c r="F266" s="215">
        <v>1271</v>
      </c>
      <c r="G266" s="215">
        <v>1004</v>
      </c>
      <c r="I266" s="215" t="s">
        <v>2710</v>
      </c>
      <c r="J266" s="216" t="s">
        <v>330</v>
      </c>
      <c r="K266" s="215" t="s">
        <v>319</v>
      </c>
      <c r="L266" s="215" t="s">
        <v>497</v>
      </c>
      <c r="AD266" s="217"/>
    </row>
    <row r="267" spans="1:30" s="215" customFormat="1" x14ac:dyDescent="0.25">
      <c r="A267" s="215" t="s">
        <v>126</v>
      </c>
      <c r="B267" s="215">
        <v>2097</v>
      </c>
      <c r="C267" s="215" t="s">
        <v>215</v>
      </c>
      <c r="D267" s="215">
        <v>190763109</v>
      </c>
      <c r="E267" s="215">
        <v>1020</v>
      </c>
      <c r="F267" s="215">
        <v>1122</v>
      </c>
      <c r="G267" s="215">
        <v>1004</v>
      </c>
      <c r="I267" s="215" t="s">
        <v>2711</v>
      </c>
      <c r="J267" s="216" t="s">
        <v>330</v>
      </c>
      <c r="K267" s="215" t="s">
        <v>331</v>
      </c>
      <c r="L267" s="215" t="s">
        <v>780</v>
      </c>
      <c r="AD267" s="217"/>
    </row>
    <row r="268" spans="1:30" s="215" customFormat="1" x14ac:dyDescent="0.25">
      <c r="A268" s="215" t="s">
        <v>126</v>
      </c>
      <c r="B268" s="215">
        <v>2097</v>
      </c>
      <c r="C268" s="215" t="s">
        <v>215</v>
      </c>
      <c r="D268" s="215">
        <v>191057090</v>
      </c>
      <c r="E268" s="215">
        <v>1020</v>
      </c>
      <c r="F268" s="215">
        <v>1110</v>
      </c>
      <c r="G268" s="215">
        <v>1004</v>
      </c>
      <c r="I268" s="215" t="s">
        <v>2712</v>
      </c>
      <c r="J268" s="216" t="s">
        <v>330</v>
      </c>
      <c r="K268" s="215" t="s">
        <v>319</v>
      </c>
      <c r="L268" s="215" t="s">
        <v>498</v>
      </c>
      <c r="AD268" s="217"/>
    </row>
    <row r="269" spans="1:30" s="215" customFormat="1" x14ac:dyDescent="0.25">
      <c r="A269" s="215" t="s">
        <v>126</v>
      </c>
      <c r="B269" s="215">
        <v>2097</v>
      </c>
      <c r="C269" s="215" t="s">
        <v>215</v>
      </c>
      <c r="D269" s="215">
        <v>191796173</v>
      </c>
      <c r="E269" s="215">
        <v>1020</v>
      </c>
      <c r="F269" s="215">
        <v>1110</v>
      </c>
      <c r="G269" s="215">
        <v>1004</v>
      </c>
      <c r="I269" s="215" t="s">
        <v>2713</v>
      </c>
      <c r="J269" s="216" t="s">
        <v>330</v>
      </c>
      <c r="K269" s="215" t="s">
        <v>319</v>
      </c>
      <c r="L269" s="215" t="s">
        <v>1236</v>
      </c>
      <c r="AD269" s="217"/>
    </row>
    <row r="270" spans="1:30" s="215" customFormat="1" x14ac:dyDescent="0.25">
      <c r="A270" s="215" t="s">
        <v>126</v>
      </c>
      <c r="B270" s="215">
        <v>2097</v>
      </c>
      <c r="C270" s="215" t="s">
        <v>215</v>
      </c>
      <c r="D270" s="215">
        <v>192052206</v>
      </c>
      <c r="E270" s="215">
        <v>1060</v>
      </c>
      <c r="F270" s="215">
        <v>1242</v>
      </c>
      <c r="G270" s="215">
        <v>1004</v>
      </c>
      <c r="I270" s="215" t="s">
        <v>2714</v>
      </c>
      <c r="J270" s="216" t="s">
        <v>330</v>
      </c>
      <c r="K270" s="215" t="s">
        <v>319</v>
      </c>
      <c r="L270" s="215" t="s">
        <v>2402</v>
      </c>
      <c r="AD270" s="217"/>
    </row>
    <row r="271" spans="1:30" s="215" customFormat="1" x14ac:dyDescent="0.25">
      <c r="A271" s="215" t="s">
        <v>126</v>
      </c>
      <c r="B271" s="215">
        <v>2097</v>
      </c>
      <c r="C271" s="215" t="s">
        <v>215</v>
      </c>
      <c r="D271" s="215">
        <v>504104388</v>
      </c>
      <c r="E271" s="215">
        <v>1060</v>
      </c>
      <c r="F271" s="215">
        <v>1274</v>
      </c>
      <c r="G271" s="215">
        <v>1004</v>
      </c>
      <c r="I271" s="215" t="s">
        <v>2715</v>
      </c>
      <c r="J271" s="216" t="s">
        <v>330</v>
      </c>
      <c r="K271" s="215" t="s">
        <v>319</v>
      </c>
      <c r="L271" s="215" t="s">
        <v>499</v>
      </c>
      <c r="AD271" s="217"/>
    </row>
    <row r="272" spans="1:30" s="215" customFormat="1" x14ac:dyDescent="0.25">
      <c r="A272" s="215" t="s">
        <v>126</v>
      </c>
      <c r="B272" s="215">
        <v>2097</v>
      </c>
      <c r="C272" s="215" t="s">
        <v>215</v>
      </c>
      <c r="D272" s="215">
        <v>504104433</v>
      </c>
      <c r="E272" s="215">
        <v>1060</v>
      </c>
      <c r="F272" s="215">
        <v>1274</v>
      </c>
      <c r="G272" s="215">
        <v>1004</v>
      </c>
      <c r="I272" s="215" t="s">
        <v>2716</v>
      </c>
      <c r="J272" s="216" t="s">
        <v>330</v>
      </c>
      <c r="K272" s="215" t="s">
        <v>319</v>
      </c>
      <c r="L272" s="215" t="s">
        <v>500</v>
      </c>
      <c r="AD272" s="217"/>
    </row>
    <row r="273" spans="1:30" s="215" customFormat="1" x14ac:dyDescent="0.25">
      <c r="A273" s="215" t="s">
        <v>126</v>
      </c>
      <c r="B273" s="215">
        <v>2097</v>
      </c>
      <c r="C273" s="215" t="s">
        <v>215</v>
      </c>
      <c r="D273" s="215">
        <v>504104438</v>
      </c>
      <c r="E273" s="215">
        <v>1060</v>
      </c>
      <c r="F273" s="215">
        <v>1274</v>
      </c>
      <c r="G273" s="215">
        <v>1004</v>
      </c>
      <c r="I273" s="215" t="s">
        <v>2717</v>
      </c>
      <c r="J273" s="216" t="s">
        <v>330</v>
      </c>
      <c r="K273" s="215" t="s">
        <v>319</v>
      </c>
      <c r="L273" s="215" t="s">
        <v>501</v>
      </c>
      <c r="AD273" s="217"/>
    </row>
    <row r="274" spans="1:30" s="215" customFormat="1" x14ac:dyDescent="0.25">
      <c r="A274" s="215" t="s">
        <v>126</v>
      </c>
      <c r="B274" s="215">
        <v>2097</v>
      </c>
      <c r="C274" s="215" t="s">
        <v>215</v>
      </c>
      <c r="D274" s="215">
        <v>504104463</v>
      </c>
      <c r="E274" s="215">
        <v>1060</v>
      </c>
      <c r="F274" s="215">
        <v>1271</v>
      </c>
      <c r="G274" s="215">
        <v>1004</v>
      </c>
      <c r="I274" s="215" t="s">
        <v>2718</v>
      </c>
      <c r="J274" s="216" t="s">
        <v>330</v>
      </c>
      <c r="K274" s="215" t="s">
        <v>319</v>
      </c>
      <c r="L274" s="215" t="s">
        <v>502</v>
      </c>
      <c r="AD274" s="217"/>
    </row>
    <row r="275" spans="1:30" s="215" customFormat="1" x14ac:dyDescent="0.25">
      <c r="A275" s="215" t="s">
        <v>126</v>
      </c>
      <c r="B275" s="215">
        <v>2097</v>
      </c>
      <c r="C275" s="215" t="s">
        <v>215</v>
      </c>
      <c r="D275" s="215">
        <v>504104470</v>
      </c>
      <c r="E275" s="215">
        <v>1060</v>
      </c>
      <c r="F275" s="215">
        <v>1271</v>
      </c>
      <c r="G275" s="215">
        <v>1004</v>
      </c>
      <c r="I275" s="215" t="s">
        <v>2719</v>
      </c>
      <c r="J275" s="216" t="s">
        <v>330</v>
      </c>
      <c r="K275" s="215" t="s">
        <v>319</v>
      </c>
      <c r="L275" s="215" t="s">
        <v>503</v>
      </c>
      <c r="AD275" s="217"/>
    </row>
    <row r="276" spans="1:30" s="215" customFormat="1" x14ac:dyDescent="0.25">
      <c r="A276" s="215" t="s">
        <v>126</v>
      </c>
      <c r="B276" s="215">
        <v>2097</v>
      </c>
      <c r="C276" s="215" t="s">
        <v>215</v>
      </c>
      <c r="D276" s="215">
        <v>504104693</v>
      </c>
      <c r="E276" s="215">
        <v>1060</v>
      </c>
      <c r="F276" s="215">
        <v>1274</v>
      </c>
      <c r="G276" s="215">
        <v>1004</v>
      </c>
      <c r="I276" s="215" t="s">
        <v>2720</v>
      </c>
      <c r="J276" s="216" t="s">
        <v>330</v>
      </c>
      <c r="K276" s="215" t="s">
        <v>331</v>
      </c>
      <c r="L276" s="215" t="s">
        <v>781</v>
      </c>
      <c r="AD276" s="217"/>
    </row>
    <row r="277" spans="1:30" s="215" customFormat="1" x14ac:dyDescent="0.25">
      <c r="A277" s="215" t="s">
        <v>126</v>
      </c>
      <c r="B277" s="215">
        <v>2097</v>
      </c>
      <c r="C277" s="215" t="s">
        <v>215</v>
      </c>
      <c r="D277" s="215">
        <v>504104698</v>
      </c>
      <c r="E277" s="215">
        <v>1060</v>
      </c>
      <c r="F277" s="215">
        <v>1271</v>
      </c>
      <c r="G277" s="215">
        <v>1004</v>
      </c>
      <c r="I277" s="215" t="s">
        <v>2721</v>
      </c>
      <c r="J277" s="216" t="s">
        <v>330</v>
      </c>
      <c r="K277" s="215" t="s">
        <v>319</v>
      </c>
      <c r="L277" s="215" t="s">
        <v>504</v>
      </c>
      <c r="AD277" s="217"/>
    </row>
    <row r="278" spans="1:30" s="215" customFormat="1" x14ac:dyDescent="0.25">
      <c r="A278" s="215" t="s">
        <v>126</v>
      </c>
      <c r="B278" s="215">
        <v>2097</v>
      </c>
      <c r="C278" s="215" t="s">
        <v>215</v>
      </c>
      <c r="D278" s="215">
        <v>504104711</v>
      </c>
      <c r="E278" s="215">
        <v>1060</v>
      </c>
      <c r="F278" s="215">
        <v>1271</v>
      </c>
      <c r="G278" s="215">
        <v>1004</v>
      </c>
      <c r="I278" s="215" t="s">
        <v>2722</v>
      </c>
      <c r="J278" s="216" t="s">
        <v>330</v>
      </c>
      <c r="K278" s="215" t="s">
        <v>319</v>
      </c>
      <c r="L278" s="215" t="s">
        <v>505</v>
      </c>
      <c r="AD278" s="217"/>
    </row>
    <row r="279" spans="1:30" s="215" customFormat="1" x14ac:dyDescent="0.25">
      <c r="A279" s="215" t="s">
        <v>126</v>
      </c>
      <c r="B279" s="215">
        <v>2099</v>
      </c>
      <c r="C279" s="215" t="s">
        <v>216</v>
      </c>
      <c r="D279" s="215">
        <v>191809236</v>
      </c>
      <c r="E279" s="215">
        <v>1020</v>
      </c>
      <c r="F279" s="215">
        <v>1122</v>
      </c>
      <c r="G279" s="215">
        <v>1004</v>
      </c>
      <c r="I279" s="215" t="s">
        <v>2723</v>
      </c>
      <c r="J279" s="216" t="s">
        <v>330</v>
      </c>
      <c r="K279" s="215" t="s">
        <v>331</v>
      </c>
      <c r="L279" s="215" t="s">
        <v>782</v>
      </c>
      <c r="AD279" s="217"/>
    </row>
    <row r="280" spans="1:30" s="215" customFormat="1" x14ac:dyDescent="0.25">
      <c r="A280" s="215" t="s">
        <v>126</v>
      </c>
      <c r="B280" s="215">
        <v>2099</v>
      </c>
      <c r="C280" s="215" t="s">
        <v>216</v>
      </c>
      <c r="D280" s="215">
        <v>192010079</v>
      </c>
      <c r="E280" s="215">
        <v>1020</v>
      </c>
      <c r="F280" s="215">
        <v>1110</v>
      </c>
      <c r="G280" s="215">
        <v>1003</v>
      </c>
      <c r="I280" s="215" t="s">
        <v>2724</v>
      </c>
      <c r="J280" s="216" t="s">
        <v>330</v>
      </c>
      <c r="K280" s="215" t="s">
        <v>331</v>
      </c>
      <c r="L280" s="215" t="s">
        <v>1688</v>
      </c>
      <c r="AD280" s="217"/>
    </row>
    <row r="281" spans="1:30" s="215" customFormat="1" x14ac:dyDescent="0.25">
      <c r="A281" s="215" t="s">
        <v>126</v>
      </c>
      <c r="B281" s="215">
        <v>2099</v>
      </c>
      <c r="C281" s="215" t="s">
        <v>216</v>
      </c>
      <c r="D281" s="215">
        <v>192010080</v>
      </c>
      <c r="E281" s="215">
        <v>1020</v>
      </c>
      <c r="F281" s="215">
        <v>1110</v>
      </c>
      <c r="G281" s="215">
        <v>1003</v>
      </c>
      <c r="I281" s="215" t="s">
        <v>2725</v>
      </c>
      <c r="J281" s="216" t="s">
        <v>330</v>
      </c>
      <c r="K281" s="215" t="s">
        <v>331</v>
      </c>
      <c r="L281" s="215" t="s">
        <v>1688</v>
      </c>
      <c r="AD281" s="217"/>
    </row>
    <row r="282" spans="1:30" s="215" customFormat="1" x14ac:dyDescent="0.25">
      <c r="A282" s="215" t="s">
        <v>126</v>
      </c>
      <c r="B282" s="215">
        <v>2099</v>
      </c>
      <c r="C282" s="215" t="s">
        <v>216</v>
      </c>
      <c r="D282" s="215">
        <v>192010081</v>
      </c>
      <c r="E282" s="215">
        <v>1020</v>
      </c>
      <c r="F282" s="215">
        <v>1110</v>
      </c>
      <c r="G282" s="215">
        <v>1003</v>
      </c>
      <c r="I282" s="215" t="s">
        <v>2726</v>
      </c>
      <c r="J282" s="216" t="s">
        <v>330</v>
      </c>
      <c r="K282" s="215" t="s">
        <v>331</v>
      </c>
      <c r="L282" s="215" t="s">
        <v>1688</v>
      </c>
      <c r="AD282" s="217"/>
    </row>
    <row r="283" spans="1:30" s="215" customFormat="1" x14ac:dyDescent="0.25">
      <c r="A283" s="215" t="s">
        <v>126</v>
      </c>
      <c r="B283" s="215">
        <v>2099</v>
      </c>
      <c r="C283" s="215" t="s">
        <v>216</v>
      </c>
      <c r="D283" s="215">
        <v>192010082</v>
      </c>
      <c r="E283" s="215">
        <v>1020</v>
      </c>
      <c r="F283" s="215">
        <v>1110</v>
      </c>
      <c r="G283" s="215">
        <v>1003</v>
      </c>
      <c r="I283" s="215" t="s">
        <v>2727</v>
      </c>
      <c r="J283" s="216" t="s">
        <v>330</v>
      </c>
      <c r="K283" s="215" t="s">
        <v>331</v>
      </c>
      <c r="L283" s="215" t="s">
        <v>1688</v>
      </c>
      <c r="AD283" s="217"/>
    </row>
    <row r="284" spans="1:30" s="215" customFormat="1" x14ac:dyDescent="0.25">
      <c r="A284" s="215" t="s">
        <v>126</v>
      </c>
      <c r="B284" s="215">
        <v>2099</v>
      </c>
      <c r="C284" s="215" t="s">
        <v>216</v>
      </c>
      <c r="D284" s="215">
        <v>192034152</v>
      </c>
      <c r="E284" s="215">
        <v>1060</v>
      </c>
      <c r="F284" s="215">
        <v>1242</v>
      </c>
      <c r="G284" s="215">
        <v>1004</v>
      </c>
      <c r="I284" s="215" t="s">
        <v>2728</v>
      </c>
      <c r="J284" s="216" t="s">
        <v>330</v>
      </c>
      <c r="K284" s="215" t="s">
        <v>319</v>
      </c>
      <c r="L284" s="215" t="s">
        <v>2403</v>
      </c>
      <c r="AD284" s="217"/>
    </row>
    <row r="285" spans="1:30" s="215" customFormat="1" x14ac:dyDescent="0.25">
      <c r="A285" s="215" t="s">
        <v>126</v>
      </c>
      <c r="B285" s="215">
        <v>2099</v>
      </c>
      <c r="C285" s="215" t="s">
        <v>216</v>
      </c>
      <c r="D285" s="215">
        <v>504105139</v>
      </c>
      <c r="E285" s="215">
        <v>1060</v>
      </c>
      <c r="F285" s="215">
        <v>1242</v>
      </c>
      <c r="G285" s="215">
        <v>1004</v>
      </c>
      <c r="I285" s="215" t="s">
        <v>2729</v>
      </c>
      <c r="J285" s="216" t="s">
        <v>330</v>
      </c>
      <c r="K285" s="215" t="s">
        <v>319</v>
      </c>
      <c r="L285" s="215" t="s">
        <v>506</v>
      </c>
      <c r="AD285" s="217"/>
    </row>
    <row r="286" spans="1:30" s="215" customFormat="1" x14ac:dyDescent="0.25">
      <c r="A286" s="215" t="s">
        <v>126</v>
      </c>
      <c r="B286" s="215">
        <v>2099</v>
      </c>
      <c r="C286" s="215" t="s">
        <v>216</v>
      </c>
      <c r="D286" s="215">
        <v>504105225</v>
      </c>
      <c r="E286" s="215">
        <v>1060</v>
      </c>
      <c r="F286" s="215">
        <v>1130</v>
      </c>
      <c r="G286" s="215">
        <v>1004</v>
      </c>
      <c r="I286" s="215" t="s">
        <v>2730</v>
      </c>
      <c r="J286" s="216" t="s">
        <v>330</v>
      </c>
      <c r="K286" s="215" t="s">
        <v>319</v>
      </c>
      <c r="L286" s="215" t="s">
        <v>507</v>
      </c>
      <c r="AD286" s="217"/>
    </row>
    <row r="287" spans="1:30" s="215" customFormat="1" x14ac:dyDescent="0.25">
      <c r="A287" s="215" t="s">
        <v>126</v>
      </c>
      <c r="B287" s="215">
        <v>2099</v>
      </c>
      <c r="C287" s="215" t="s">
        <v>216</v>
      </c>
      <c r="D287" s="215">
        <v>504105251</v>
      </c>
      <c r="E287" s="215">
        <v>1060</v>
      </c>
      <c r="F287" s="215">
        <v>1252</v>
      </c>
      <c r="G287" s="215">
        <v>1004</v>
      </c>
      <c r="I287" s="215" t="s">
        <v>2731</v>
      </c>
      <c r="J287" s="216" t="s">
        <v>330</v>
      </c>
      <c r="K287" s="215" t="s">
        <v>331</v>
      </c>
      <c r="L287" s="215" t="s">
        <v>1032</v>
      </c>
      <c r="AD287" s="217"/>
    </row>
    <row r="288" spans="1:30" s="215" customFormat="1" x14ac:dyDescent="0.25">
      <c r="A288" s="215" t="s">
        <v>126</v>
      </c>
      <c r="B288" s="215">
        <v>2099</v>
      </c>
      <c r="C288" s="215" t="s">
        <v>216</v>
      </c>
      <c r="D288" s="215">
        <v>504105365</v>
      </c>
      <c r="E288" s="215">
        <v>1060</v>
      </c>
      <c r="F288" s="215">
        <v>1274</v>
      </c>
      <c r="G288" s="215">
        <v>1004</v>
      </c>
      <c r="I288" s="215" t="s">
        <v>2732</v>
      </c>
      <c r="J288" s="216" t="s">
        <v>330</v>
      </c>
      <c r="K288" s="215" t="s">
        <v>319</v>
      </c>
      <c r="L288" s="215" t="s">
        <v>1610</v>
      </c>
      <c r="AD288" s="217"/>
    </row>
    <row r="289" spans="1:30" s="215" customFormat="1" x14ac:dyDescent="0.25">
      <c r="A289" s="215" t="s">
        <v>126</v>
      </c>
      <c r="B289" s="215">
        <v>2099</v>
      </c>
      <c r="C289" s="215" t="s">
        <v>216</v>
      </c>
      <c r="D289" s="215">
        <v>504105366</v>
      </c>
      <c r="E289" s="215">
        <v>1060</v>
      </c>
      <c r="F289" s="215">
        <v>1271</v>
      </c>
      <c r="G289" s="215">
        <v>1004</v>
      </c>
      <c r="I289" s="215" t="s">
        <v>2733</v>
      </c>
      <c r="J289" s="216" t="s">
        <v>330</v>
      </c>
      <c r="K289" s="215" t="s">
        <v>319</v>
      </c>
      <c r="L289" s="215" t="s">
        <v>1611</v>
      </c>
      <c r="AD289" s="217"/>
    </row>
    <row r="290" spans="1:30" s="215" customFormat="1" x14ac:dyDescent="0.25">
      <c r="A290" s="215" t="s">
        <v>126</v>
      </c>
      <c r="B290" s="215">
        <v>2102</v>
      </c>
      <c r="C290" s="215" t="s">
        <v>217</v>
      </c>
      <c r="D290" s="215">
        <v>1508417</v>
      </c>
      <c r="E290" s="215">
        <v>1020</v>
      </c>
      <c r="F290" s="215">
        <v>1110</v>
      </c>
      <c r="G290" s="215">
        <v>1004</v>
      </c>
      <c r="I290" s="215" t="s">
        <v>2734</v>
      </c>
      <c r="J290" s="216" t="s">
        <v>330</v>
      </c>
      <c r="K290" s="215" t="s">
        <v>331</v>
      </c>
      <c r="L290" s="215" t="s">
        <v>1363</v>
      </c>
      <c r="AD290" s="217"/>
    </row>
    <row r="291" spans="1:30" s="215" customFormat="1" x14ac:dyDescent="0.25">
      <c r="A291" s="215" t="s">
        <v>126</v>
      </c>
      <c r="B291" s="215">
        <v>2102</v>
      </c>
      <c r="C291" s="215" t="s">
        <v>217</v>
      </c>
      <c r="D291" s="215">
        <v>191050670</v>
      </c>
      <c r="E291" s="215">
        <v>1020</v>
      </c>
      <c r="F291" s="215">
        <v>1122</v>
      </c>
      <c r="G291" s="215">
        <v>1004</v>
      </c>
      <c r="I291" s="215" t="s">
        <v>2735</v>
      </c>
      <c r="J291" s="216" t="s">
        <v>330</v>
      </c>
      <c r="K291" s="215" t="s">
        <v>331</v>
      </c>
      <c r="L291" s="215" t="s">
        <v>783</v>
      </c>
      <c r="AD291" s="217"/>
    </row>
    <row r="292" spans="1:30" s="215" customFormat="1" x14ac:dyDescent="0.25">
      <c r="A292" s="215" t="s">
        <v>126</v>
      </c>
      <c r="B292" s="215">
        <v>2102</v>
      </c>
      <c r="C292" s="215" t="s">
        <v>217</v>
      </c>
      <c r="D292" s="215">
        <v>191859927</v>
      </c>
      <c r="E292" s="215">
        <v>1020</v>
      </c>
      <c r="F292" s="215">
        <v>1122</v>
      </c>
      <c r="G292" s="215">
        <v>1004</v>
      </c>
      <c r="I292" s="215" t="s">
        <v>2736</v>
      </c>
      <c r="J292" s="216" t="s">
        <v>330</v>
      </c>
      <c r="K292" s="215" t="s">
        <v>331</v>
      </c>
      <c r="L292" s="215" t="s">
        <v>1033</v>
      </c>
      <c r="AD292" s="217"/>
    </row>
    <row r="293" spans="1:30" s="215" customFormat="1" x14ac:dyDescent="0.25">
      <c r="A293" s="215" t="s">
        <v>126</v>
      </c>
      <c r="B293" s="215">
        <v>2102</v>
      </c>
      <c r="C293" s="215" t="s">
        <v>217</v>
      </c>
      <c r="D293" s="215">
        <v>235555817</v>
      </c>
      <c r="E293" s="215">
        <v>1020</v>
      </c>
      <c r="F293" s="215">
        <v>1122</v>
      </c>
      <c r="G293" s="215">
        <v>1004</v>
      </c>
      <c r="I293" s="215" t="s">
        <v>2737</v>
      </c>
      <c r="J293" s="216" t="s">
        <v>330</v>
      </c>
      <c r="K293" s="215" t="s">
        <v>331</v>
      </c>
      <c r="L293" s="215" t="s">
        <v>784</v>
      </c>
      <c r="AD293" s="217"/>
    </row>
    <row r="294" spans="1:30" s="215" customFormat="1" x14ac:dyDescent="0.25">
      <c r="A294" s="215" t="s">
        <v>126</v>
      </c>
      <c r="B294" s="215">
        <v>2102</v>
      </c>
      <c r="C294" s="215" t="s">
        <v>217</v>
      </c>
      <c r="D294" s="215">
        <v>504108096</v>
      </c>
      <c r="E294" s="215">
        <v>1060</v>
      </c>
      <c r="F294" s="215">
        <v>1261</v>
      </c>
      <c r="G294" s="215">
        <v>1004</v>
      </c>
      <c r="I294" s="215" t="s">
        <v>2738</v>
      </c>
      <c r="J294" s="216" t="s">
        <v>330</v>
      </c>
      <c r="K294" s="215" t="s">
        <v>319</v>
      </c>
      <c r="L294" s="215" t="s">
        <v>508</v>
      </c>
      <c r="AD294" s="217"/>
    </row>
    <row r="295" spans="1:30" s="215" customFormat="1" x14ac:dyDescent="0.25">
      <c r="A295" s="215" t="s">
        <v>126</v>
      </c>
      <c r="B295" s="215">
        <v>2102</v>
      </c>
      <c r="C295" s="215" t="s">
        <v>217</v>
      </c>
      <c r="D295" s="215">
        <v>504108219</v>
      </c>
      <c r="E295" s="215">
        <v>1060</v>
      </c>
      <c r="F295" s="215">
        <v>1274</v>
      </c>
      <c r="G295" s="215">
        <v>1004</v>
      </c>
      <c r="I295" s="215" t="s">
        <v>2739</v>
      </c>
      <c r="J295" s="216" t="s">
        <v>330</v>
      </c>
      <c r="K295" s="215" t="s">
        <v>319</v>
      </c>
      <c r="L295" s="215" t="s">
        <v>509</v>
      </c>
      <c r="AD295" s="217"/>
    </row>
    <row r="296" spans="1:30" s="215" customFormat="1" x14ac:dyDescent="0.25">
      <c r="A296" s="215" t="s">
        <v>126</v>
      </c>
      <c r="B296" s="215">
        <v>2113</v>
      </c>
      <c r="C296" s="215" t="s">
        <v>218</v>
      </c>
      <c r="D296" s="215">
        <v>190468588</v>
      </c>
      <c r="E296" s="215">
        <v>1030</v>
      </c>
      <c r="F296" s="215">
        <v>1110</v>
      </c>
      <c r="G296" s="215">
        <v>1004</v>
      </c>
      <c r="I296" s="215" t="s">
        <v>2740</v>
      </c>
      <c r="J296" s="216" t="s">
        <v>330</v>
      </c>
      <c r="K296" s="215" t="s">
        <v>331</v>
      </c>
      <c r="L296" s="215" t="s">
        <v>785</v>
      </c>
      <c r="AD296" s="217"/>
    </row>
    <row r="297" spans="1:30" s="215" customFormat="1" x14ac:dyDescent="0.25">
      <c r="A297" s="215" t="s">
        <v>126</v>
      </c>
      <c r="B297" s="215">
        <v>2113</v>
      </c>
      <c r="C297" s="215" t="s">
        <v>218</v>
      </c>
      <c r="D297" s="215">
        <v>191736642</v>
      </c>
      <c r="E297" s="215">
        <v>1060</v>
      </c>
      <c r="F297" s="215">
        <v>1274</v>
      </c>
      <c r="G297" s="215">
        <v>1004</v>
      </c>
      <c r="I297" s="215" t="s">
        <v>2741</v>
      </c>
      <c r="J297" s="216" t="s">
        <v>330</v>
      </c>
      <c r="K297" s="215" t="s">
        <v>319</v>
      </c>
      <c r="L297" s="215" t="s">
        <v>510</v>
      </c>
      <c r="AD297" s="217"/>
    </row>
    <row r="298" spans="1:30" s="215" customFormat="1" x14ac:dyDescent="0.25">
      <c r="A298" s="215" t="s">
        <v>126</v>
      </c>
      <c r="B298" s="215">
        <v>2113</v>
      </c>
      <c r="C298" s="215" t="s">
        <v>218</v>
      </c>
      <c r="D298" s="215">
        <v>191862447</v>
      </c>
      <c r="E298" s="215">
        <v>1060</v>
      </c>
      <c r="F298" s="215">
        <v>1271</v>
      </c>
      <c r="G298" s="215">
        <v>1004</v>
      </c>
      <c r="I298" s="215" t="s">
        <v>2742</v>
      </c>
      <c r="J298" s="216" t="s">
        <v>330</v>
      </c>
      <c r="K298" s="215" t="s">
        <v>319</v>
      </c>
      <c r="L298" s="215" t="s">
        <v>511</v>
      </c>
      <c r="AD298" s="217"/>
    </row>
    <row r="299" spans="1:30" s="215" customFormat="1" x14ac:dyDescent="0.25">
      <c r="A299" s="215" t="s">
        <v>126</v>
      </c>
      <c r="B299" s="215">
        <v>2113</v>
      </c>
      <c r="C299" s="215" t="s">
        <v>218</v>
      </c>
      <c r="D299" s="215">
        <v>191866431</v>
      </c>
      <c r="E299" s="215">
        <v>1060</v>
      </c>
      <c r="F299" s="215">
        <v>1242</v>
      </c>
      <c r="G299" s="215">
        <v>1004</v>
      </c>
      <c r="I299" s="215" t="s">
        <v>2743</v>
      </c>
      <c r="J299" s="216" t="s">
        <v>330</v>
      </c>
      <c r="K299" s="215" t="s">
        <v>319</v>
      </c>
      <c r="L299" s="215" t="s">
        <v>512</v>
      </c>
      <c r="AD299" s="217"/>
    </row>
    <row r="300" spans="1:30" s="215" customFormat="1" x14ac:dyDescent="0.25">
      <c r="A300" s="215" t="s">
        <v>126</v>
      </c>
      <c r="B300" s="215">
        <v>2113</v>
      </c>
      <c r="C300" s="215" t="s">
        <v>218</v>
      </c>
      <c r="D300" s="215">
        <v>191868005</v>
      </c>
      <c r="E300" s="215">
        <v>1060</v>
      </c>
      <c r="F300" s="215">
        <v>1242</v>
      </c>
      <c r="G300" s="215">
        <v>1004</v>
      </c>
      <c r="I300" s="215" t="s">
        <v>2744</v>
      </c>
      <c r="J300" s="216" t="s">
        <v>330</v>
      </c>
      <c r="K300" s="215" t="s">
        <v>319</v>
      </c>
      <c r="L300" s="215" t="s">
        <v>513</v>
      </c>
      <c r="AD300" s="217"/>
    </row>
    <row r="301" spans="1:30" s="215" customFormat="1" x14ac:dyDescent="0.25">
      <c r="A301" s="215" t="s">
        <v>126</v>
      </c>
      <c r="B301" s="215">
        <v>2113</v>
      </c>
      <c r="C301" s="215" t="s">
        <v>218</v>
      </c>
      <c r="D301" s="215">
        <v>191955022</v>
      </c>
      <c r="E301" s="215">
        <v>1060</v>
      </c>
      <c r="F301" s="215">
        <v>1271</v>
      </c>
      <c r="G301" s="215">
        <v>1004</v>
      </c>
      <c r="I301" s="215" t="s">
        <v>2745</v>
      </c>
      <c r="J301" s="216" t="s">
        <v>330</v>
      </c>
      <c r="K301" s="215" t="s">
        <v>331</v>
      </c>
      <c r="L301" s="215" t="s">
        <v>786</v>
      </c>
      <c r="AD301" s="217"/>
    </row>
    <row r="302" spans="1:30" s="215" customFormat="1" x14ac:dyDescent="0.25">
      <c r="A302" s="215" t="s">
        <v>126</v>
      </c>
      <c r="B302" s="215">
        <v>2113</v>
      </c>
      <c r="C302" s="215" t="s">
        <v>218</v>
      </c>
      <c r="D302" s="215">
        <v>191958099</v>
      </c>
      <c r="E302" s="215">
        <v>1060</v>
      </c>
      <c r="F302" s="215">
        <v>1242</v>
      </c>
      <c r="G302" s="215">
        <v>1004</v>
      </c>
      <c r="I302" s="215" t="s">
        <v>2746</v>
      </c>
      <c r="J302" s="216" t="s">
        <v>330</v>
      </c>
      <c r="K302" s="215" t="s">
        <v>319</v>
      </c>
      <c r="L302" s="215" t="s">
        <v>514</v>
      </c>
      <c r="AD302" s="217"/>
    </row>
    <row r="303" spans="1:30" s="215" customFormat="1" x14ac:dyDescent="0.25">
      <c r="A303" s="215" t="s">
        <v>126</v>
      </c>
      <c r="B303" s="215">
        <v>2113</v>
      </c>
      <c r="C303" s="215" t="s">
        <v>218</v>
      </c>
      <c r="D303" s="215">
        <v>192016248</v>
      </c>
      <c r="E303" s="215">
        <v>1060</v>
      </c>
      <c r="F303" s="215">
        <v>1242</v>
      </c>
      <c r="G303" s="215">
        <v>1003</v>
      </c>
      <c r="I303" s="215" t="s">
        <v>2747</v>
      </c>
      <c r="J303" s="216" t="s">
        <v>330</v>
      </c>
      <c r="K303" s="215" t="s">
        <v>319</v>
      </c>
      <c r="L303" s="215" t="s">
        <v>1585</v>
      </c>
      <c r="AD303" s="217"/>
    </row>
    <row r="304" spans="1:30" s="215" customFormat="1" x14ac:dyDescent="0.25">
      <c r="A304" s="215" t="s">
        <v>126</v>
      </c>
      <c r="B304" s="215">
        <v>2113</v>
      </c>
      <c r="C304" s="215" t="s">
        <v>218</v>
      </c>
      <c r="D304" s="215">
        <v>192028525</v>
      </c>
      <c r="E304" s="215">
        <v>1060</v>
      </c>
      <c r="F304" s="215">
        <v>1274</v>
      </c>
      <c r="G304" s="215">
        <v>1004</v>
      </c>
      <c r="I304" s="215" t="s">
        <v>2748</v>
      </c>
      <c r="J304" s="216" t="s">
        <v>330</v>
      </c>
      <c r="K304" s="215" t="s">
        <v>331</v>
      </c>
      <c r="L304" s="215" t="s">
        <v>1733</v>
      </c>
      <c r="AD304" s="217"/>
    </row>
    <row r="305" spans="1:30" s="215" customFormat="1" x14ac:dyDescent="0.25">
      <c r="A305" s="215" t="s">
        <v>126</v>
      </c>
      <c r="B305" s="215">
        <v>2113</v>
      </c>
      <c r="C305" s="215" t="s">
        <v>218</v>
      </c>
      <c r="D305" s="215">
        <v>192030943</v>
      </c>
      <c r="E305" s="215">
        <v>1020</v>
      </c>
      <c r="F305" s="215">
        <v>1110</v>
      </c>
      <c r="G305" s="215">
        <v>1003</v>
      </c>
      <c r="I305" s="215" t="s">
        <v>2749</v>
      </c>
      <c r="J305" s="216" t="s">
        <v>330</v>
      </c>
      <c r="K305" s="215" t="s">
        <v>331</v>
      </c>
      <c r="L305" s="215" t="s">
        <v>1773</v>
      </c>
      <c r="AD305" s="217"/>
    </row>
    <row r="306" spans="1:30" s="215" customFormat="1" x14ac:dyDescent="0.25">
      <c r="A306" s="215" t="s">
        <v>126</v>
      </c>
      <c r="B306" s="215">
        <v>2113</v>
      </c>
      <c r="C306" s="215" t="s">
        <v>218</v>
      </c>
      <c r="D306" s="215">
        <v>192030946</v>
      </c>
      <c r="E306" s="215">
        <v>1020</v>
      </c>
      <c r="F306" s="215">
        <v>1110</v>
      </c>
      <c r="G306" s="215">
        <v>1003</v>
      </c>
      <c r="I306" s="215" t="s">
        <v>2750</v>
      </c>
      <c r="J306" s="216" t="s">
        <v>330</v>
      </c>
      <c r="K306" s="215" t="s">
        <v>331</v>
      </c>
      <c r="L306" s="215" t="s">
        <v>1774</v>
      </c>
      <c r="AD306" s="217"/>
    </row>
    <row r="307" spans="1:30" s="215" customFormat="1" x14ac:dyDescent="0.25">
      <c r="A307" s="215" t="s">
        <v>126</v>
      </c>
      <c r="B307" s="215">
        <v>2113</v>
      </c>
      <c r="C307" s="215" t="s">
        <v>218</v>
      </c>
      <c r="D307" s="215">
        <v>502206829</v>
      </c>
      <c r="E307" s="215">
        <v>1060</v>
      </c>
      <c r="F307" s="215">
        <v>1220</v>
      </c>
      <c r="G307" s="215">
        <v>1004</v>
      </c>
      <c r="I307" s="215" t="s">
        <v>2751</v>
      </c>
      <c r="J307" s="216" t="s">
        <v>330</v>
      </c>
      <c r="K307" s="215" t="s">
        <v>319</v>
      </c>
      <c r="L307" s="215" t="s">
        <v>515</v>
      </c>
      <c r="AD307" s="217"/>
    </row>
    <row r="308" spans="1:30" s="215" customFormat="1" x14ac:dyDescent="0.25">
      <c r="A308" s="215" t="s">
        <v>126</v>
      </c>
      <c r="B308" s="215">
        <v>2113</v>
      </c>
      <c r="C308" s="215" t="s">
        <v>218</v>
      </c>
      <c r="D308" s="215">
        <v>502206874</v>
      </c>
      <c r="E308" s="215">
        <v>1060</v>
      </c>
      <c r="F308" s="215">
        <v>1274</v>
      </c>
      <c r="G308" s="215">
        <v>1004</v>
      </c>
      <c r="I308" s="215" t="s">
        <v>2752</v>
      </c>
      <c r="J308" s="216" t="s">
        <v>330</v>
      </c>
      <c r="K308" s="215" t="s">
        <v>319</v>
      </c>
      <c r="L308" s="215" t="s">
        <v>516</v>
      </c>
      <c r="AD308" s="217"/>
    </row>
    <row r="309" spans="1:30" s="215" customFormat="1" x14ac:dyDescent="0.25">
      <c r="A309" s="215" t="s">
        <v>126</v>
      </c>
      <c r="B309" s="215">
        <v>2113</v>
      </c>
      <c r="C309" s="215" t="s">
        <v>218</v>
      </c>
      <c r="D309" s="215">
        <v>502207033</v>
      </c>
      <c r="E309" s="215">
        <v>1060</v>
      </c>
      <c r="F309" s="215">
        <v>1274</v>
      </c>
      <c r="G309" s="215">
        <v>1004</v>
      </c>
      <c r="I309" s="215" t="s">
        <v>2753</v>
      </c>
      <c r="J309" s="216" t="s">
        <v>330</v>
      </c>
      <c r="K309" s="215" t="s">
        <v>319</v>
      </c>
      <c r="L309" s="215" t="s">
        <v>1625</v>
      </c>
      <c r="AD309" s="217"/>
    </row>
    <row r="310" spans="1:30" s="215" customFormat="1" x14ac:dyDescent="0.25">
      <c r="A310" s="215" t="s">
        <v>126</v>
      </c>
      <c r="B310" s="215">
        <v>2114</v>
      </c>
      <c r="C310" s="215" t="s">
        <v>219</v>
      </c>
      <c r="D310" s="215">
        <v>191710891</v>
      </c>
      <c r="E310" s="215">
        <v>1060</v>
      </c>
      <c r="F310" s="215">
        <v>1242</v>
      </c>
      <c r="G310" s="215">
        <v>1004</v>
      </c>
      <c r="I310" s="215" t="s">
        <v>2754</v>
      </c>
      <c r="J310" s="216" t="s">
        <v>330</v>
      </c>
      <c r="K310" s="215" t="s">
        <v>319</v>
      </c>
      <c r="L310" s="215" t="s">
        <v>517</v>
      </c>
      <c r="AD310" s="217"/>
    </row>
    <row r="311" spans="1:30" s="215" customFormat="1" x14ac:dyDescent="0.25">
      <c r="A311" s="215" t="s">
        <v>126</v>
      </c>
      <c r="B311" s="215">
        <v>2114</v>
      </c>
      <c r="C311" s="215" t="s">
        <v>219</v>
      </c>
      <c r="D311" s="215">
        <v>191783531</v>
      </c>
      <c r="E311" s="215">
        <v>1020</v>
      </c>
      <c r="F311" s="215">
        <v>1110</v>
      </c>
      <c r="G311" s="215">
        <v>1004</v>
      </c>
      <c r="I311" s="215" t="s">
        <v>2755</v>
      </c>
      <c r="J311" s="216" t="s">
        <v>330</v>
      </c>
      <c r="K311" s="215" t="s">
        <v>319</v>
      </c>
      <c r="L311" s="215" t="s">
        <v>518</v>
      </c>
      <c r="AD311" s="217"/>
    </row>
    <row r="312" spans="1:30" s="215" customFormat="1" x14ac:dyDescent="0.25">
      <c r="A312" s="215" t="s">
        <v>126</v>
      </c>
      <c r="B312" s="215">
        <v>2114</v>
      </c>
      <c r="C312" s="215" t="s">
        <v>219</v>
      </c>
      <c r="D312" s="215">
        <v>191955386</v>
      </c>
      <c r="E312" s="215">
        <v>1020</v>
      </c>
      <c r="F312" s="215">
        <v>1110</v>
      </c>
      <c r="G312" s="215">
        <v>1004</v>
      </c>
      <c r="I312" s="215" t="s">
        <v>2756</v>
      </c>
      <c r="J312" s="216" t="s">
        <v>330</v>
      </c>
      <c r="K312" s="215" t="s">
        <v>331</v>
      </c>
      <c r="L312" s="215" t="s">
        <v>1528</v>
      </c>
      <c r="AD312" s="217"/>
    </row>
    <row r="313" spans="1:30" s="215" customFormat="1" x14ac:dyDescent="0.25">
      <c r="A313" s="215" t="s">
        <v>126</v>
      </c>
      <c r="B313" s="215">
        <v>2114</v>
      </c>
      <c r="C313" s="215" t="s">
        <v>219</v>
      </c>
      <c r="D313" s="215">
        <v>192010876</v>
      </c>
      <c r="E313" s="215">
        <v>1020</v>
      </c>
      <c r="F313" s="215">
        <v>1110</v>
      </c>
      <c r="G313" s="215">
        <v>1004</v>
      </c>
      <c r="I313" s="215" t="s">
        <v>2757</v>
      </c>
      <c r="J313" s="216" t="s">
        <v>330</v>
      </c>
      <c r="K313" s="215" t="s">
        <v>319</v>
      </c>
      <c r="L313" s="215" t="s">
        <v>5593</v>
      </c>
      <c r="AD313" s="217"/>
    </row>
    <row r="314" spans="1:30" s="215" customFormat="1" x14ac:dyDescent="0.25">
      <c r="A314" s="215" t="s">
        <v>126</v>
      </c>
      <c r="B314" s="215">
        <v>2114</v>
      </c>
      <c r="C314" s="215" t="s">
        <v>219</v>
      </c>
      <c r="D314" s="215">
        <v>192010878</v>
      </c>
      <c r="E314" s="215">
        <v>1060</v>
      </c>
      <c r="F314" s="215">
        <v>1242</v>
      </c>
      <c r="G314" s="215">
        <v>1004</v>
      </c>
      <c r="I314" s="215" t="s">
        <v>2758</v>
      </c>
      <c r="J314" s="216" t="s">
        <v>330</v>
      </c>
      <c r="K314" s="215" t="s">
        <v>331</v>
      </c>
      <c r="L314" s="215" t="s">
        <v>5620</v>
      </c>
      <c r="AD314" s="217"/>
    </row>
    <row r="315" spans="1:30" s="215" customFormat="1" x14ac:dyDescent="0.25">
      <c r="A315" s="215" t="s">
        <v>126</v>
      </c>
      <c r="B315" s="215">
        <v>2114</v>
      </c>
      <c r="C315" s="215" t="s">
        <v>219</v>
      </c>
      <c r="D315" s="215">
        <v>502193884</v>
      </c>
      <c r="E315" s="215">
        <v>1060</v>
      </c>
      <c r="F315" s="215">
        <v>1274</v>
      </c>
      <c r="G315" s="215">
        <v>1004</v>
      </c>
      <c r="I315" s="215" t="s">
        <v>2759</v>
      </c>
      <c r="J315" s="216" t="s">
        <v>330</v>
      </c>
      <c r="K315" s="215" t="s">
        <v>319</v>
      </c>
      <c r="L315" s="215" t="s">
        <v>519</v>
      </c>
      <c r="AD315" s="217"/>
    </row>
    <row r="316" spans="1:30" s="215" customFormat="1" x14ac:dyDescent="0.25">
      <c r="A316" s="215" t="s">
        <v>126</v>
      </c>
      <c r="B316" s="215">
        <v>2115</v>
      </c>
      <c r="C316" s="215" t="s">
        <v>220</v>
      </c>
      <c r="D316" s="215">
        <v>191764167</v>
      </c>
      <c r="E316" s="215">
        <v>1020</v>
      </c>
      <c r="F316" s="215">
        <v>1110</v>
      </c>
      <c r="G316" s="215">
        <v>1004</v>
      </c>
      <c r="I316" s="215" t="s">
        <v>2760</v>
      </c>
      <c r="J316" s="216" t="s">
        <v>330</v>
      </c>
      <c r="K316" s="215" t="s">
        <v>319</v>
      </c>
      <c r="L316" s="215" t="s">
        <v>520</v>
      </c>
      <c r="AD316" s="217"/>
    </row>
    <row r="317" spans="1:30" s="215" customFormat="1" x14ac:dyDescent="0.25">
      <c r="A317" s="215" t="s">
        <v>126</v>
      </c>
      <c r="B317" s="215">
        <v>2115</v>
      </c>
      <c r="C317" s="215" t="s">
        <v>220</v>
      </c>
      <c r="D317" s="215">
        <v>191777711</v>
      </c>
      <c r="E317" s="215">
        <v>1020</v>
      </c>
      <c r="F317" s="215">
        <v>1110</v>
      </c>
      <c r="G317" s="215">
        <v>1004</v>
      </c>
      <c r="I317" s="215" t="s">
        <v>2761</v>
      </c>
      <c r="J317" s="216" t="s">
        <v>330</v>
      </c>
      <c r="K317" s="215" t="s">
        <v>331</v>
      </c>
      <c r="L317" s="215" t="s">
        <v>1234</v>
      </c>
      <c r="AD317" s="217"/>
    </row>
    <row r="318" spans="1:30" s="215" customFormat="1" x14ac:dyDescent="0.25">
      <c r="A318" s="215" t="s">
        <v>126</v>
      </c>
      <c r="B318" s="215">
        <v>2115</v>
      </c>
      <c r="C318" s="215" t="s">
        <v>220</v>
      </c>
      <c r="D318" s="215">
        <v>502207530</v>
      </c>
      <c r="E318" s="215">
        <v>1060</v>
      </c>
      <c r="F318" s="215">
        <v>1242</v>
      </c>
      <c r="G318" s="215">
        <v>1004</v>
      </c>
      <c r="I318" s="215" t="s">
        <v>2762</v>
      </c>
      <c r="J318" s="216" t="s">
        <v>330</v>
      </c>
      <c r="K318" s="215" t="s">
        <v>319</v>
      </c>
      <c r="L318" s="215" t="s">
        <v>1545</v>
      </c>
      <c r="AD318" s="217"/>
    </row>
    <row r="319" spans="1:30" s="215" customFormat="1" x14ac:dyDescent="0.25">
      <c r="A319" s="215" t="s">
        <v>126</v>
      </c>
      <c r="B319" s="215">
        <v>2117</v>
      </c>
      <c r="C319" s="215" t="s">
        <v>221</v>
      </c>
      <c r="D319" s="215">
        <v>191950410</v>
      </c>
      <c r="E319" s="215">
        <v>1020</v>
      </c>
      <c r="F319" s="215">
        <v>1122</v>
      </c>
      <c r="G319" s="215">
        <v>1003</v>
      </c>
      <c r="I319" s="215" t="s">
        <v>2763</v>
      </c>
      <c r="J319" s="216" t="s">
        <v>330</v>
      </c>
      <c r="K319" s="215" t="s">
        <v>331</v>
      </c>
      <c r="L319" s="215" t="s">
        <v>1594</v>
      </c>
      <c r="AD319" s="217"/>
    </row>
    <row r="320" spans="1:30" s="215" customFormat="1" x14ac:dyDescent="0.25">
      <c r="A320" s="215" t="s">
        <v>126</v>
      </c>
      <c r="B320" s="215">
        <v>2117</v>
      </c>
      <c r="C320" s="215" t="s">
        <v>221</v>
      </c>
      <c r="D320" s="215">
        <v>192018089</v>
      </c>
      <c r="E320" s="215">
        <v>1060</v>
      </c>
      <c r="F320" s="215">
        <v>1242</v>
      </c>
      <c r="G320" s="215">
        <v>1003</v>
      </c>
      <c r="I320" s="215" t="s">
        <v>2764</v>
      </c>
      <c r="J320" s="216" t="s">
        <v>330</v>
      </c>
      <c r="K320" s="215" t="s">
        <v>319</v>
      </c>
      <c r="L320" s="215" t="s">
        <v>1738</v>
      </c>
      <c r="AD320" s="217"/>
    </row>
    <row r="321" spans="1:30" s="215" customFormat="1" x14ac:dyDescent="0.25">
      <c r="A321" s="215" t="s">
        <v>126</v>
      </c>
      <c r="B321" s="215">
        <v>2117</v>
      </c>
      <c r="C321" s="215" t="s">
        <v>221</v>
      </c>
      <c r="D321" s="215">
        <v>504108669</v>
      </c>
      <c r="E321" s="215">
        <v>1060</v>
      </c>
      <c r="F321" s="215">
        <v>1274</v>
      </c>
      <c r="G321" s="215">
        <v>1004</v>
      </c>
      <c r="I321" s="215" t="s">
        <v>2765</v>
      </c>
      <c r="J321" s="216" t="s">
        <v>330</v>
      </c>
      <c r="K321" s="215" t="s">
        <v>319</v>
      </c>
      <c r="L321" s="215" t="s">
        <v>1378</v>
      </c>
      <c r="AD321" s="217"/>
    </row>
    <row r="322" spans="1:30" s="215" customFormat="1" x14ac:dyDescent="0.25">
      <c r="A322" s="215" t="s">
        <v>126</v>
      </c>
      <c r="B322" s="215">
        <v>2121</v>
      </c>
      <c r="C322" s="215" t="s">
        <v>222</v>
      </c>
      <c r="D322" s="215">
        <v>3091777</v>
      </c>
      <c r="E322" s="215">
        <v>1030</v>
      </c>
      <c r="F322" s="215">
        <v>1110</v>
      </c>
      <c r="G322" s="215">
        <v>1004</v>
      </c>
      <c r="I322" s="215" t="s">
        <v>2766</v>
      </c>
      <c r="J322" s="216" t="s">
        <v>330</v>
      </c>
      <c r="K322" s="215" t="s">
        <v>331</v>
      </c>
      <c r="L322" s="215" t="s">
        <v>787</v>
      </c>
      <c r="AD322" s="217"/>
    </row>
    <row r="323" spans="1:30" s="215" customFormat="1" x14ac:dyDescent="0.25">
      <c r="A323" s="215" t="s">
        <v>126</v>
      </c>
      <c r="B323" s="215">
        <v>2121</v>
      </c>
      <c r="C323" s="215" t="s">
        <v>222</v>
      </c>
      <c r="D323" s="215">
        <v>9024354</v>
      </c>
      <c r="E323" s="215">
        <v>1060</v>
      </c>
      <c r="F323" s="215">
        <v>1271</v>
      </c>
      <c r="G323" s="215">
        <v>1004</v>
      </c>
      <c r="I323" s="215" t="s">
        <v>2767</v>
      </c>
      <c r="J323" s="216" t="s">
        <v>330</v>
      </c>
      <c r="K323" s="215" t="s">
        <v>319</v>
      </c>
      <c r="L323" s="215" t="s">
        <v>521</v>
      </c>
      <c r="AD323" s="217"/>
    </row>
    <row r="324" spans="1:30" s="215" customFormat="1" x14ac:dyDescent="0.25">
      <c r="A324" s="215" t="s">
        <v>126</v>
      </c>
      <c r="B324" s="215">
        <v>2121</v>
      </c>
      <c r="C324" s="215" t="s">
        <v>222</v>
      </c>
      <c r="D324" s="215">
        <v>191805999</v>
      </c>
      <c r="E324" s="215">
        <v>1060</v>
      </c>
      <c r="F324" s="215">
        <v>1271</v>
      </c>
      <c r="G324" s="215">
        <v>1004</v>
      </c>
      <c r="I324" s="215" t="s">
        <v>2768</v>
      </c>
      <c r="J324" s="216" t="s">
        <v>330</v>
      </c>
      <c r="K324" s="215" t="s">
        <v>319</v>
      </c>
      <c r="L324" s="215" t="s">
        <v>522</v>
      </c>
      <c r="AD324" s="217"/>
    </row>
    <row r="325" spans="1:30" s="215" customFormat="1" x14ac:dyDescent="0.25">
      <c r="A325" s="215" t="s">
        <v>126</v>
      </c>
      <c r="B325" s="215">
        <v>2121</v>
      </c>
      <c r="C325" s="215" t="s">
        <v>222</v>
      </c>
      <c r="D325" s="215">
        <v>191950136</v>
      </c>
      <c r="E325" s="215">
        <v>1060</v>
      </c>
      <c r="F325" s="215">
        <v>1242</v>
      </c>
      <c r="G325" s="215">
        <v>1004</v>
      </c>
      <c r="I325" s="215" t="s">
        <v>2769</v>
      </c>
      <c r="J325" s="216" t="s">
        <v>330</v>
      </c>
      <c r="K325" s="215" t="s">
        <v>331</v>
      </c>
      <c r="L325" s="215" t="s">
        <v>788</v>
      </c>
      <c r="AD325" s="217"/>
    </row>
    <row r="326" spans="1:30" s="215" customFormat="1" x14ac:dyDescent="0.25">
      <c r="A326" s="215" t="s">
        <v>126</v>
      </c>
      <c r="B326" s="215">
        <v>2121</v>
      </c>
      <c r="C326" s="215" t="s">
        <v>222</v>
      </c>
      <c r="D326" s="215">
        <v>191988488</v>
      </c>
      <c r="E326" s="215">
        <v>1060</v>
      </c>
      <c r="F326" s="215">
        <v>1252</v>
      </c>
      <c r="G326" s="215">
        <v>1003</v>
      </c>
      <c r="I326" s="215" t="s">
        <v>2770</v>
      </c>
      <c r="J326" s="216" t="s">
        <v>330</v>
      </c>
      <c r="K326" s="215" t="s">
        <v>319</v>
      </c>
      <c r="L326" s="215" t="s">
        <v>1505</v>
      </c>
      <c r="AD326" s="217"/>
    </row>
    <row r="327" spans="1:30" s="215" customFormat="1" x14ac:dyDescent="0.25">
      <c r="A327" s="215" t="s">
        <v>126</v>
      </c>
      <c r="B327" s="215">
        <v>2121</v>
      </c>
      <c r="C327" s="215" t="s">
        <v>222</v>
      </c>
      <c r="D327" s="215">
        <v>502223453</v>
      </c>
      <c r="E327" s="215">
        <v>1060</v>
      </c>
      <c r="F327" s="215">
        <v>1271</v>
      </c>
      <c r="G327" s="215">
        <v>1004</v>
      </c>
      <c r="I327" s="215" t="s">
        <v>2771</v>
      </c>
      <c r="J327" s="216" t="s">
        <v>330</v>
      </c>
      <c r="K327" s="215" t="s">
        <v>331</v>
      </c>
      <c r="L327" s="215" t="s">
        <v>997</v>
      </c>
      <c r="AD327" s="217"/>
    </row>
    <row r="328" spans="1:30" s="215" customFormat="1" x14ac:dyDescent="0.25">
      <c r="A328" s="215" t="s">
        <v>126</v>
      </c>
      <c r="B328" s="215">
        <v>2121</v>
      </c>
      <c r="C328" s="215" t="s">
        <v>222</v>
      </c>
      <c r="D328" s="215">
        <v>502223526</v>
      </c>
      <c r="E328" s="215">
        <v>1060</v>
      </c>
      <c r="F328" s="215">
        <v>1271</v>
      </c>
      <c r="G328" s="215">
        <v>1004</v>
      </c>
      <c r="I328" s="215" t="s">
        <v>2772</v>
      </c>
      <c r="J328" s="216" t="s">
        <v>330</v>
      </c>
      <c r="K328" s="215" t="s">
        <v>319</v>
      </c>
      <c r="L328" s="215" t="s">
        <v>1251</v>
      </c>
      <c r="AD328" s="217"/>
    </row>
    <row r="329" spans="1:30" s="215" customFormat="1" x14ac:dyDescent="0.25">
      <c r="A329" s="215" t="s">
        <v>126</v>
      </c>
      <c r="B329" s="215">
        <v>2121</v>
      </c>
      <c r="C329" s="215" t="s">
        <v>222</v>
      </c>
      <c r="D329" s="215">
        <v>502223604</v>
      </c>
      <c r="E329" s="215">
        <v>1060</v>
      </c>
      <c r="F329" s="215">
        <v>1242</v>
      </c>
      <c r="G329" s="215">
        <v>1004</v>
      </c>
      <c r="I329" s="215" t="s">
        <v>2773</v>
      </c>
      <c r="J329" s="216" t="s">
        <v>330</v>
      </c>
      <c r="K329" s="215" t="s">
        <v>319</v>
      </c>
      <c r="L329" s="215" t="s">
        <v>1486</v>
      </c>
      <c r="AD329" s="217"/>
    </row>
    <row r="330" spans="1:30" s="215" customFormat="1" x14ac:dyDescent="0.25">
      <c r="A330" s="215" t="s">
        <v>126</v>
      </c>
      <c r="B330" s="215">
        <v>2122</v>
      </c>
      <c r="C330" s="215" t="s">
        <v>223</v>
      </c>
      <c r="D330" s="215">
        <v>1509512</v>
      </c>
      <c r="E330" s="215">
        <v>1030</v>
      </c>
      <c r="F330" s="215">
        <v>1110</v>
      </c>
      <c r="G330" s="215">
        <v>1004</v>
      </c>
      <c r="I330" s="215" t="s">
        <v>2774</v>
      </c>
      <c r="J330" s="216" t="s">
        <v>330</v>
      </c>
      <c r="K330" s="215" t="s">
        <v>331</v>
      </c>
      <c r="L330" s="215" t="s">
        <v>789</v>
      </c>
      <c r="AD330" s="217"/>
    </row>
    <row r="331" spans="1:30" s="215" customFormat="1" x14ac:dyDescent="0.25">
      <c r="A331" s="215" t="s">
        <v>126</v>
      </c>
      <c r="B331" s="215">
        <v>2122</v>
      </c>
      <c r="C331" s="215" t="s">
        <v>223</v>
      </c>
      <c r="D331" s="215">
        <v>3039625</v>
      </c>
      <c r="E331" s="215">
        <v>1040</v>
      </c>
      <c r="F331" s="215">
        <v>1130</v>
      </c>
      <c r="G331" s="215">
        <v>1004</v>
      </c>
      <c r="I331" s="215" t="s">
        <v>2775</v>
      </c>
      <c r="J331" s="216" t="s">
        <v>330</v>
      </c>
      <c r="K331" s="215" t="s">
        <v>319</v>
      </c>
      <c r="L331" s="215" t="s">
        <v>2107</v>
      </c>
      <c r="AD331" s="217"/>
    </row>
    <row r="332" spans="1:30" s="215" customFormat="1" x14ac:dyDescent="0.25">
      <c r="A332" s="215" t="s">
        <v>126</v>
      </c>
      <c r="B332" s="215">
        <v>2122</v>
      </c>
      <c r="C332" s="215" t="s">
        <v>223</v>
      </c>
      <c r="D332" s="215">
        <v>191830595</v>
      </c>
      <c r="E332" s="215">
        <v>1060</v>
      </c>
      <c r="F332" s="215">
        <v>1274</v>
      </c>
      <c r="G332" s="215">
        <v>1004</v>
      </c>
      <c r="I332" s="215" t="s">
        <v>2776</v>
      </c>
      <c r="J332" s="216" t="s">
        <v>330</v>
      </c>
      <c r="K332" s="215" t="s">
        <v>319</v>
      </c>
      <c r="L332" s="215" t="s">
        <v>523</v>
      </c>
      <c r="AD332" s="217"/>
    </row>
    <row r="333" spans="1:30" s="215" customFormat="1" x14ac:dyDescent="0.25">
      <c r="A333" s="215" t="s">
        <v>126</v>
      </c>
      <c r="B333" s="215">
        <v>2122</v>
      </c>
      <c r="C333" s="215" t="s">
        <v>223</v>
      </c>
      <c r="D333" s="215">
        <v>191956702</v>
      </c>
      <c r="E333" s="215">
        <v>1020</v>
      </c>
      <c r="F333" s="215">
        <v>1110</v>
      </c>
      <c r="G333" s="215">
        <v>1003</v>
      </c>
      <c r="I333" s="215" t="s">
        <v>2777</v>
      </c>
      <c r="J333" s="216" t="s">
        <v>330</v>
      </c>
      <c r="K333" s="215" t="s">
        <v>331</v>
      </c>
      <c r="L333" s="215" t="s">
        <v>2370</v>
      </c>
      <c r="AD333" s="217"/>
    </row>
    <row r="334" spans="1:30" s="215" customFormat="1" x14ac:dyDescent="0.25">
      <c r="A334" s="215" t="s">
        <v>126</v>
      </c>
      <c r="B334" s="215">
        <v>2122</v>
      </c>
      <c r="C334" s="215" t="s">
        <v>223</v>
      </c>
      <c r="D334" s="215">
        <v>504108925</v>
      </c>
      <c r="E334" s="215">
        <v>1080</v>
      </c>
      <c r="F334" s="215">
        <v>1274</v>
      </c>
      <c r="G334" s="215">
        <v>1004</v>
      </c>
      <c r="I334" s="215" t="s">
        <v>2778</v>
      </c>
      <c r="J334" s="216" t="s">
        <v>330</v>
      </c>
      <c r="K334" s="215" t="s">
        <v>331</v>
      </c>
      <c r="L334" s="215" t="s">
        <v>1496</v>
      </c>
      <c r="AD334" s="217"/>
    </row>
    <row r="335" spans="1:30" s="215" customFormat="1" x14ac:dyDescent="0.25">
      <c r="A335" s="215" t="s">
        <v>126</v>
      </c>
      <c r="B335" s="215">
        <v>2122</v>
      </c>
      <c r="C335" s="215" t="s">
        <v>223</v>
      </c>
      <c r="D335" s="215">
        <v>504108978</v>
      </c>
      <c r="E335" s="215">
        <v>1060</v>
      </c>
      <c r="F335" s="215">
        <v>1242</v>
      </c>
      <c r="G335" s="215">
        <v>1004</v>
      </c>
      <c r="I335" s="215" t="s">
        <v>2779</v>
      </c>
      <c r="J335" s="216" t="s">
        <v>330</v>
      </c>
      <c r="K335" s="215" t="s">
        <v>319</v>
      </c>
      <c r="L335" s="215" t="s">
        <v>1379</v>
      </c>
      <c r="AD335" s="217"/>
    </row>
    <row r="336" spans="1:30" s="215" customFormat="1" x14ac:dyDescent="0.25">
      <c r="A336" s="215" t="s">
        <v>126</v>
      </c>
      <c r="B336" s="215">
        <v>2122</v>
      </c>
      <c r="C336" s="215" t="s">
        <v>223</v>
      </c>
      <c r="D336" s="215">
        <v>504108999</v>
      </c>
      <c r="E336" s="215">
        <v>1060</v>
      </c>
      <c r="F336" s="215">
        <v>1274</v>
      </c>
      <c r="G336" s="215">
        <v>1004</v>
      </c>
      <c r="I336" s="215" t="s">
        <v>2780</v>
      </c>
      <c r="J336" s="216" t="s">
        <v>330</v>
      </c>
      <c r="K336" s="215" t="s">
        <v>319</v>
      </c>
      <c r="L336" s="215" t="s">
        <v>2108</v>
      </c>
      <c r="AD336" s="217"/>
    </row>
    <row r="337" spans="1:30" s="215" customFormat="1" x14ac:dyDescent="0.25">
      <c r="A337" s="215" t="s">
        <v>126</v>
      </c>
      <c r="B337" s="215">
        <v>2122</v>
      </c>
      <c r="C337" s="215" t="s">
        <v>223</v>
      </c>
      <c r="D337" s="215">
        <v>504109213</v>
      </c>
      <c r="E337" s="215">
        <v>1060</v>
      </c>
      <c r="F337" s="215">
        <v>1274</v>
      </c>
      <c r="G337" s="215">
        <v>1004</v>
      </c>
      <c r="I337" s="215" t="s">
        <v>2781</v>
      </c>
      <c r="J337" s="216" t="s">
        <v>330</v>
      </c>
      <c r="K337" s="215" t="s">
        <v>319</v>
      </c>
      <c r="L337" s="215" t="s">
        <v>524</v>
      </c>
      <c r="AD337" s="217"/>
    </row>
    <row r="338" spans="1:30" s="215" customFormat="1" x14ac:dyDescent="0.25">
      <c r="A338" s="215" t="s">
        <v>126</v>
      </c>
      <c r="B338" s="215">
        <v>2122</v>
      </c>
      <c r="C338" s="215" t="s">
        <v>223</v>
      </c>
      <c r="D338" s="215">
        <v>504109217</v>
      </c>
      <c r="E338" s="215">
        <v>1060</v>
      </c>
      <c r="F338" s="215">
        <v>1274</v>
      </c>
      <c r="G338" s="215">
        <v>1004</v>
      </c>
      <c r="I338" s="215" t="s">
        <v>2782</v>
      </c>
      <c r="J338" s="216" t="s">
        <v>330</v>
      </c>
      <c r="K338" s="215" t="s">
        <v>319</v>
      </c>
      <c r="L338" s="215" t="s">
        <v>525</v>
      </c>
      <c r="AD338" s="217"/>
    </row>
    <row r="339" spans="1:30" s="215" customFormat="1" x14ac:dyDescent="0.25">
      <c r="A339" s="215" t="s">
        <v>126</v>
      </c>
      <c r="B339" s="215">
        <v>2122</v>
      </c>
      <c r="C339" s="215" t="s">
        <v>223</v>
      </c>
      <c r="D339" s="215">
        <v>504109224</v>
      </c>
      <c r="E339" s="215">
        <v>1060</v>
      </c>
      <c r="F339" s="215">
        <v>1274</v>
      </c>
      <c r="G339" s="215">
        <v>1004</v>
      </c>
      <c r="I339" s="215" t="s">
        <v>2783</v>
      </c>
      <c r="J339" s="216" t="s">
        <v>330</v>
      </c>
      <c r="K339" s="215" t="s">
        <v>319</v>
      </c>
      <c r="L339" s="215" t="s">
        <v>526</v>
      </c>
      <c r="AD339" s="217"/>
    </row>
    <row r="340" spans="1:30" s="215" customFormat="1" x14ac:dyDescent="0.25">
      <c r="A340" s="215" t="s">
        <v>126</v>
      </c>
      <c r="B340" s="215">
        <v>2122</v>
      </c>
      <c r="C340" s="215" t="s">
        <v>223</v>
      </c>
      <c r="D340" s="215">
        <v>504109436</v>
      </c>
      <c r="E340" s="215">
        <v>1060</v>
      </c>
      <c r="F340" s="215">
        <v>1274</v>
      </c>
      <c r="G340" s="215">
        <v>1004</v>
      </c>
      <c r="I340" s="215" t="s">
        <v>2784</v>
      </c>
      <c r="J340" s="216" t="s">
        <v>330</v>
      </c>
      <c r="K340" s="215" t="s">
        <v>319</v>
      </c>
      <c r="L340" s="215" t="s">
        <v>527</v>
      </c>
      <c r="AD340" s="217"/>
    </row>
    <row r="341" spans="1:30" s="215" customFormat="1" x14ac:dyDescent="0.25">
      <c r="A341" s="215" t="s">
        <v>126</v>
      </c>
      <c r="B341" s="215">
        <v>2122</v>
      </c>
      <c r="C341" s="215" t="s">
        <v>223</v>
      </c>
      <c r="D341" s="215">
        <v>504109449</v>
      </c>
      <c r="E341" s="215">
        <v>1060</v>
      </c>
      <c r="F341" s="215">
        <v>1271</v>
      </c>
      <c r="G341" s="215">
        <v>1004</v>
      </c>
      <c r="I341" s="215" t="s">
        <v>2785</v>
      </c>
      <c r="J341" s="216" t="s">
        <v>330</v>
      </c>
      <c r="K341" s="215" t="s">
        <v>319</v>
      </c>
      <c r="L341" s="215" t="s">
        <v>1500</v>
      </c>
      <c r="AD341" s="217"/>
    </row>
    <row r="342" spans="1:30" s="215" customFormat="1" x14ac:dyDescent="0.25">
      <c r="A342" s="215" t="s">
        <v>126</v>
      </c>
      <c r="B342" s="215">
        <v>2122</v>
      </c>
      <c r="C342" s="215" t="s">
        <v>223</v>
      </c>
      <c r="D342" s="215">
        <v>504109466</v>
      </c>
      <c r="E342" s="215">
        <v>1060</v>
      </c>
      <c r="F342" s="215">
        <v>1271</v>
      </c>
      <c r="G342" s="215">
        <v>1004</v>
      </c>
      <c r="I342" s="215" t="s">
        <v>2786</v>
      </c>
      <c r="J342" s="216" t="s">
        <v>330</v>
      </c>
      <c r="K342" s="215" t="s">
        <v>319</v>
      </c>
      <c r="L342" s="215" t="s">
        <v>528</v>
      </c>
      <c r="AD342" s="217"/>
    </row>
    <row r="343" spans="1:30" s="215" customFormat="1" x14ac:dyDescent="0.25">
      <c r="A343" s="215" t="s">
        <v>126</v>
      </c>
      <c r="B343" s="215">
        <v>2123</v>
      </c>
      <c r="C343" s="215" t="s">
        <v>224</v>
      </c>
      <c r="D343" s="215">
        <v>191522053</v>
      </c>
      <c r="E343" s="215">
        <v>1020</v>
      </c>
      <c r="F343" s="215">
        <v>1110</v>
      </c>
      <c r="G343" s="215">
        <v>1004</v>
      </c>
      <c r="I343" s="215" t="s">
        <v>2787</v>
      </c>
      <c r="J343" s="216" t="s">
        <v>330</v>
      </c>
      <c r="K343" s="215" t="s">
        <v>331</v>
      </c>
      <c r="L343" s="215" t="s">
        <v>790</v>
      </c>
      <c r="AD343" s="217"/>
    </row>
    <row r="344" spans="1:30" s="215" customFormat="1" x14ac:dyDescent="0.25">
      <c r="A344" s="215" t="s">
        <v>126</v>
      </c>
      <c r="B344" s="215">
        <v>2123</v>
      </c>
      <c r="C344" s="215" t="s">
        <v>224</v>
      </c>
      <c r="D344" s="215">
        <v>191987677</v>
      </c>
      <c r="E344" s="215">
        <v>1060</v>
      </c>
      <c r="F344" s="215">
        <v>1274</v>
      </c>
      <c r="G344" s="215">
        <v>1004</v>
      </c>
      <c r="I344" s="215" t="s">
        <v>2788</v>
      </c>
      <c r="J344" s="216" t="s">
        <v>330</v>
      </c>
      <c r="K344" s="215" t="s">
        <v>319</v>
      </c>
      <c r="L344" s="215" t="s">
        <v>1209</v>
      </c>
      <c r="AD344" s="217"/>
    </row>
    <row r="345" spans="1:30" s="215" customFormat="1" x14ac:dyDescent="0.25">
      <c r="A345" s="215" t="s">
        <v>126</v>
      </c>
      <c r="B345" s="215">
        <v>2123</v>
      </c>
      <c r="C345" s="215" t="s">
        <v>224</v>
      </c>
      <c r="D345" s="215">
        <v>192011454</v>
      </c>
      <c r="E345" s="215">
        <v>1060</v>
      </c>
      <c r="F345" s="215">
        <v>1271</v>
      </c>
      <c r="G345" s="215">
        <v>1004</v>
      </c>
      <c r="I345" s="215" t="s">
        <v>2789</v>
      </c>
      <c r="J345" s="216" t="s">
        <v>330</v>
      </c>
      <c r="K345" s="215" t="s">
        <v>319</v>
      </c>
      <c r="L345" s="215" t="s">
        <v>1419</v>
      </c>
      <c r="AD345" s="217"/>
    </row>
    <row r="346" spans="1:30" s="215" customFormat="1" x14ac:dyDescent="0.25">
      <c r="A346" s="215" t="s">
        <v>126</v>
      </c>
      <c r="B346" s="215">
        <v>2123</v>
      </c>
      <c r="C346" s="215" t="s">
        <v>224</v>
      </c>
      <c r="D346" s="215">
        <v>192011455</v>
      </c>
      <c r="E346" s="215">
        <v>1060</v>
      </c>
      <c r="F346" s="215">
        <v>1252</v>
      </c>
      <c r="G346" s="215">
        <v>1004</v>
      </c>
      <c r="I346" s="215" t="s">
        <v>2790</v>
      </c>
      <c r="J346" s="216" t="s">
        <v>330</v>
      </c>
      <c r="K346" s="215" t="s">
        <v>319</v>
      </c>
      <c r="L346" s="215" t="s">
        <v>1420</v>
      </c>
      <c r="AD346" s="217"/>
    </row>
    <row r="347" spans="1:30" s="215" customFormat="1" x14ac:dyDescent="0.25">
      <c r="A347" s="215" t="s">
        <v>126</v>
      </c>
      <c r="B347" s="215">
        <v>2124</v>
      </c>
      <c r="C347" s="215" t="s">
        <v>225</v>
      </c>
      <c r="D347" s="215">
        <v>1510228</v>
      </c>
      <c r="E347" s="215">
        <v>1060</v>
      </c>
      <c r="F347" s="215">
        <v>1251</v>
      </c>
      <c r="G347" s="215">
        <v>1004</v>
      </c>
      <c r="I347" s="215" t="s">
        <v>2791</v>
      </c>
      <c r="J347" s="216" t="s">
        <v>330</v>
      </c>
      <c r="K347" s="215" t="s">
        <v>319</v>
      </c>
      <c r="L347" s="215" t="s">
        <v>1612</v>
      </c>
      <c r="AD347" s="217"/>
    </row>
    <row r="348" spans="1:30" s="215" customFormat="1" x14ac:dyDescent="0.25">
      <c r="A348" s="215" t="s">
        <v>126</v>
      </c>
      <c r="B348" s="215">
        <v>2124</v>
      </c>
      <c r="C348" s="215" t="s">
        <v>225</v>
      </c>
      <c r="D348" s="215">
        <v>191537171</v>
      </c>
      <c r="E348" s="215">
        <v>1020</v>
      </c>
      <c r="F348" s="215">
        <v>1110</v>
      </c>
      <c r="G348" s="215">
        <v>1004</v>
      </c>
      <c r="I348" s="215" t="s">
        <v>2792</v>
      </c>
      <c r="J348" s="216" t="s">
        <v>330</v>
      </c>
      <c r="K348" s="215" t="s">
        <v>319</v>
      </c>
      <c r="L348" s="215" t="s">
        <v>2437</v>
      </c>
      <c r="AD348" s="217"/>
    </row>
    <row r="349" spans="1:30" s="215" customFormat="1" x14ac:dyDescent="0.25">
      <c r="A349" s="215" t="s">
        <v>126</v>
      </c>
      <c r="B349" s="215">
        <v>2124</v>
      </c>
      <c r="C349" s="215" t="s">
        <v>225</v>
      </c>
      <c r="D349" s="215">
        <v>191537175</v>
      </c>
      <c r="E349" s="215">
        <v>1020</v>
      </c>
      <c r="F349" s="215">
        <v>1110</v>
      </c>
      <c r="G349" s="215">
        <v>1004</v>
      </c>
      <c r="I349" s="215" t="s">
        <v>2793</v>
      </c>
      <c r="J349" s="216" t="s">
        <v>330</v>
      </c>
      <c r="K349" s="215" t="s">
        <v>319</v>
      </c>
      <c r="L349" s="215" t="s">
        <v>2438</v>
      </c>
      <c r="AD349" s="217"/>
    </row>
    <row r="350" spans="1:30" s="215" customFormat="1" x14ac:dyDescent="0.25">
      <c r="A350" s="215" t="s">
        <v>126</v>
      </c>
      <c r="B350" s="215">
        <v>2124</v>
      </c>
      <c r="C350" s="215" t="s">
        <v>225</v>
      </c>
      <c r="D350" s="215">
        <v>191537184</v>
      </c>
      <c r="E350" s="215">
        <v>1020</v>
      </c>
      <c r="F350" s="215">
        <v>1110</v>
      </c>
      <c r="G350" s="215">
        <v>1004</v>
      </c>
      <c r="I350" s="215" t="s">
        <v>2794</v>
      </c>
      <c r="J350" s="216" t="s">
        <v>330</v>
      </c>
      <c r="K350" s="215" t="s">
        <v>319</v>
      </c>
      <c r="L350" s="215" t="s">
        <v>1478</v>
      </c>
      <c r="AD350" s="217"/>
    </row>
    <row r="351" spans="1:30" s="215" customFormat="1" x14ac:dyDescent="0.25">
      <c r="A351" s="215" t="s">
        <v>126</v>
      </c>
      <c r="B351" s="215">
        <v>2124</v>
      </c>
      <c r="C351" s="215" t="s">
        <v>225</v>
      </c>
      <c r="D351" s="215">
        <v>191537205</v>
      </c>
      <c r="E351" s="215">
        <v>1020</v>
      </c>
      <c r="F351" s="215">
        <v>1110</v>
      </c>
      <c r="G351" s="215">
        <v>1004</v>
      </c>
      <c r="I351" s="215" t="s">
        <v>2795</v>
      </c>
      <c r="J351" s="216" t="s">
        <v>330</v>
      </c>
      <c r="K351" s="215" t="s">
        <v>319</v>
      </c>
      <c r="L351" s="215" t="s">
        <v>1479</v>
      </c>
      <c r="AD351" s="217"/>
    </row>
    <row r="352" spans="1:30" s="215" customFormat="1" x14ac:dyDescent="0.25">
      <c r="A352" s="215" t="s">
        <v>126</v>
      </c>
      <c r="B352" s="215">
        <v>2124</v>
      </c>
      <c r="C352" s="215" t="s">
        <v>225</v>
      </c>
      <c r="D352" s="215">
        <v>191537207</v>
      </c>
      <c r="E352" s="215">
        <v>1020</v>
      </c>
      <c r="F352" s="215">
        <v>1110</v>
      </c>
      <c r="G352" s="215">
        <v>1004</v>
      </c>
      <c r="I352" s="215" t="s">
        <v>2796</v>
      </c>
      <c r="J352" s="216" t="s">
        <v>330</v>
      </c>
      <c r="K352" s="215" t="s">
        <v>319</v>
      </c>
      <c r="L352" s="215" t="s">
        <v>1480</v>
      </c>
      <c r="AD352" s="217"/>
    </row>
    <row r="353" spans="1:30" s="215" customFormat="1" x14ac:dyDescent="0.25">
      <c r="A353" s="215" t="s">
        <v>126</v>
      </c>
      <c r="B353" s="215">
        <v>2124</v>
      </c>
      <c r="C353" s="215" t="s">
        <v>225</v>
      </c>
      <c r="D353" s="215">
        <v>191537208</v>
      </c>
      <c r="E353" s="215">
        <v>1020</v>
      </c>
      <c r="F353" s="215">
        <v>1110</v>
      </c>
      <c r="G353" s="215">
        <v>1004</v>
      </c>
      <c r="I353" s="215" t="s">
        <v>2797</v>
      </c>
      <c r="J353" s="216" t="s">
        <v>330</v>
      </c>
      <c r="K353" s="215" t="s">
        <v>319</v>
      </c>
      <c r="L353" s="215" t="s">
        <v>1481</v>
      </c>
      <c r="AD353" s="217"/>
    </row>
    <row r="354" spans="1:30" s="215" customFormat="1" x14ac:dyDescent="0.25">
      <c r="A354" s="215" t="s">
        <v>126</v>
      </c>
      <c r="B354" s="215">
        <v>2124</v>
      </c>
      <c r="C354" s="215" t="s">
        <v>225</v>
      </c>
      <c r="D354" s="215">
        <v>191537217</v>
      </c>
      <c r="E354" s="215">
        <v>1020</v>
      </c>
      <c r="F354" s="215">
        <v>1110</v>
      </c>
      <c r="G354" s="215">
        <v>1004</v>
      </c>
      <c r="I354" s="215" t="s">
        <v>2798</v>
      </c>
      <c r="J354" s="216" t="s">
        <v>330</v>
      </c>
      <c r="K354" s="215" t="s">
        <v>319</v>
      </c>
      <c r="L354" s="215" t="s">
        <v>1474</v>
      </c>
      <c r="AD354" s="217"/>
    </row>
    <row r="355" spans="1:30" s="215" customFormat="1" x14ac:dyDescent="0.25">
      <c r="A355" s="215" t="s">
        <v>126</v>
      </c>
      <c r="B355" s="215">
        <v>2124</v>
      </c>
      <c r="C355" s="215" t="s">
        <v>225</v>
      </c>
      <c r="D355" s="215">
        <v>191537229</v>
      </c>
      <c r="E355" s="215">
        <v>1020</v>
      </c>
      <c r="F355" s="215">
        <v>1110</v>
      </c>
      <c r="G355" s="215">
        <v>1004</v>
      </c>
      <c r="I355" s="215" t="s">
        <v>2799</v>
      </c>
      <c r="J355" s="216" t="s">
        <v>330</v>
      </c>
      <c r="K355" s="215" t="s">
        <v>319</v>
      </c>
      <c r="L355" s="215" t="s">
        <v>1475</v>
      </c>
      <c r="AD355" s="217"/>
    </row>
    <row r="356" spans="1:30" s="215" customFormat="1" x14ac:dyDescent="0.25">
      <c r="A356" s="215" t="s">
        <v>126</v>
      </c>
      <c r="B356" s="215">
        <v>2124</v>
      </c>
      <c r="C356" s="215" t="s">
        <v>225</v>
      </c>
      <c r="D356" s="215">
        <v>191537235</v>
      </c>
      <c r="E356" s="215">
        <v>1020</v>
      </c>
      <c r="F356" s="215">
        <v>1110</v>
      </c>
      <c r="G356" s="215">
        <v>1004</v>
      </c>
      <c r="I356" s="215" t="s">
        <v>2800</v>
      </c>
      <c r="J356" s="216" t="s">
        <v>330</v>
      </c>
      <c r="K356" s="215" t="s">
        <v>319</v>
      </c>
      <c r="L356" s="215" t="s">
        <v>1469</v>
      </c>
      <c r="AD356" s="217"/>
    </row>
    <row r="357" spans="1:30" s="215" customFormat="1" x14ac:dyDescent="0.25">
      <c r="A357" s="215" t="s">
        <v>126</v>
      </c>
      <c r="B357" s="215">
        <v>2124</v>
      </c>
      <c r="C357" s="215" t="s">
        <v>225</v>
      </c>
      <c r="D357" s="215">
        <v>191537241</v>
      </c>
      <c r="E357" s="215">
        <v>1020</v>
      </c>
      <c r="F357" s="215">
        <v>1110</v>
      </c>
      <c r="G357" s="215">
        <v>1004</v>
      </c>
      <c r="I357" s="215" t="s">
        <v>2801</v>
      </c>
      <c r="J357" s="216" t="s">
        <v>330</v>
      </c>
      <c r="K357" s="215" t="s">
        <v>319</v>
      </c>
      <c r="L357" s="215" t="s">
        <v>1476</v>
      </c>
      <c r="AD357" s="217"/>
    </row>
    <row r="358" spans="1:30" s="215" customFormat="1" x14ac:dyDescent="0.25">
      <c r="A358" s="215" t="s">
        <v>126</v>
      </c>
      <c r="B358" s="215">
        <v>2124</v>
      </c>
      <c r="C358" s="215" t="s">
        <v>225</v>
      </c>
      <c r="D358" s="215">
        <v>191537252</v>
      </c>
      <c r="E358" s="215">
        <v>1020</v>
      </c>
      <c r="F358" s="215">
        <v>1110</v>
      </c>
      <c r="G358" s="215">
        <v>1004</v>
      </c>
      <c r="I358" s="215" t="s">
        <v>2802</v>
      </c>
      <c r="J358" s="216" t="s">
        <v>330</v>
      </c>
      <c r="K358" s="215" t="s">
        <v>319</v>
      </c>
      <c r="L358" s="215" t="s">
        <v>1370</v>
      </c>
      <c r="AD358" s="217"/>
    </row>
    <row r="359" spans="1:30" s="215" customFormat="1" x14ac:dyDescent="0.25">
      <c r="A359" s="215" t="s">
        <v>126</v>
      </c>
      <c r="B359" s="215">
        <v>2124</v>
      </c>
      <c r="C359" s="215" t="s">
        <v>225</v>
      </c>
      <c r="D359" s="215">
        <v>191537253</v>
      </c>
      <c r="E359" s="215">
        <v>1020</v>
      </c>
      <c r="F359" s="215">
        <v>1110</v>
      </c>
      <c r="G359" s="215">
        <v>1004</v>
      </c>
      <c r="I359" s="215" t="s">
        <v>2803</v>
      </c>
      <c r="J359" s="216" t="s">
        <v>330</v>
      </c>
      <c r="K359" s="215" t="s">
        <v>319</v>
      </c>
      <c r="L359" s="215" t="s">
        <v>1380</v>
      </c>
      <c r="AD359" s="217"/>
    </row>
    <row r="360" spans="1:30" s="215" customFormat="1" x14ac:dyDescent="0.25">
      <c r="A360" s="215" t="s">
        <v>126</v>
      </c>
      <c r="B360" s="215">
        <v>2124</v>
      </c>
      <c r="C360" s="215" t="s">
        <v>225</v>
      </c>
      <c r="D360" s="215">
        <v>191537295</v>
      </c>
      <c r="E360" s="215">
        <v>1020</v>
      </c>
      <c r="F360" s="215">
        <v>1110</v>
      </c>
      <c r="G360" s="215">
        <v>1004</v>
      </c>
      <c r="I360" s="215" t="s">
        <v>2804</v>
      </c>
      <c r="J360" s="216" t="s">
        <v>330</v>
      </c>
      <c r="K360" s="215" t="s">
        <v>319</v>
      </c>
      <c r="L360" s="215" t="s">
        <v>1365</v>
      </c>
      <c r="AD360" s="217"/>
    </row>
    <row r="361" spans="1:30" s="215" customFormat="1" x14ac:dyDescent="0.25">
      <c r="A361" s="215" t="s">
        <v>126</v>
      </c>
      <c r="B361" s="215">
        <v>2124</v>
      </c>
      <c r="C361" s="215" t="s">
        <v>225</v>
      </c>
      <c r="D361" s="215">
        <v>191537324</v>
      </c>
      <c r="E361" s="215">
        <v>1020</v>
      </c>
      <c r="F361" s="215">
        <v>1110</v>
      </c>
      <c r="G361" s="215">
        <v>1004</v>
      </c>
      <c r="I361" s="215" t="s">
        <v>2805</v>
      </c>
      <c r="J361" s="216" t="s">
        <v>330</v>
      </c>
      <c r="K361" s="215" t="s">
        <v>319</v>
      </c>
      <c r="L361" s="215" t="s">
        <v>1366</v>
      </c>
      <c r="AD361" s="217"/>
    </row>
    <row r="362" spans="1:30" s="215" customFormat="1" x14ac:dyDescent="0.25">
      <c r="A362" s="215" t="s">
        <v>126</v>
      </c>
      <c r="B362" s="215">
        <v>2124</v>
      </c>
      <c r="C362" s="215" t="s">
        <v>225</v>
      </c>
      <c r="D362" s="215">
        <v>191537335</v>
      </c>
      <c r="E362" s="215">
        <v>1020</v>
      </c>
      <c r="F362" s="215">
        <v>1110</v>
      </c>
      <c r="G362" s="215">
        <v>1004</v>
      </c>
      <c r="I362" s="215" t="s">
        <v>2806</v>
      </c>
      <c r="J362" s="216" t="s">
        <v>330</v>
      </c>
      <c r="K362" s="215" t="s">
        <v>319</v>
      </c>
      <c r="L362" s="215" t="s">
        <v>1760</v>
      </c>
      <c r="AD362" s="217"/>
    </row>
    <row r="363" spans="1:30" s="215" customFormat="1" x14ac:dyDescent="0.25">
      <c r="A363" s="215" t="s">
        <v>126</v>
      </c>
      <c r="B363" s="215">
        <v>2124</v>
      </c>
      <c r="C363" s="215" t="s">
        <v>225</v>
      </c>
      <c r="D363" s="215">
        <v>191537345</v>
      </c>
      <c r="E363" s="215">
        <v>1020</v>
      </c>
      <c r="F363" s="215">
        <v>1110</v>
      </c>
      <c r="G363" s="215">
        <v>1004</v>
      </c>
      <c r="I363" s="215" t="s">
        <v>2807</v>
      </c>
      <c r="J363" s="216" t="s">
        <v>330</v>
      </c>
      <c r="K363" s="215" t="s">
        <v>319</v>
      </c>
      <c r="L363" s="215" t="s">
        <v>1761</v>
      </c>
      <c r="AD363" s="217"/>
    </row>
    <row r="364" spans="1:30" s="215" customFormat="1" x14ac:dyDescent="0.25">
      <c r="A364" s="215" t="s">
        <v>126</v>
      </c>
      <c r="B364" s="215">
        <v>2124</v>
      </c>
      <c r="C364" s="215" t="s">
        <v>225</v>
      </c>
      <c r="D364" s="215">
        <v>191537346</v>
      </c>
      <c r="E364" s="215">
        <v>1020</v>
      </c>
      <c r="F364" s="215">
        <v>1110</v>
      </c>
      <c r="G364" s="215">
        <v>1004</v>
      </c>
      <c r="I364" s="215" t="s">
        <v>2808</v>
      </c>
      <c r="J364" s="216" t="s">
        <v>330</v>
      </c>
      <c r="K364" s="215" t="s">
        <v>319</v>
      </c>
      <c r="L364" s="215" t="s">
        <v>1762</v>
      </c>
      <c r="AD364" s="217"/>
    </row>
    <row r="365" spans="1:30" s="215" customFormat="1" x14ac:dyDescent="0.25">
      <c r="A365" s="215" t="s">
        <v>126</v>
      </c>
      <c r="B365" s="215">
        <v>2124</v>
      </c>
      <c r="C365" s="215" t="s">
        <v>225</v>
      </c>
      <c r="D365" s="215">
        <v>191537347</v>
      </c>
      <c r="E365" s="215">
        <v>1020</v>
      </c>
      <c r="F365" s="215">
        <v>1110</v>
      </c>
      <c r="G365" s="215">
        <v>1004</v>
      </c>
      <c r="I365" s="215" t="s">
        <v>2809</v>
      </c>
      <c r="J365" s="216" t="s">
        <v>330</v>
      </c>
      <c r="K365" s="215" t="s">
        <v>319</v>
      </c>
      <c r="L365" s="215" t="s">
        <v>1657</v>
      </c>
      <c r="AD365" s="217"/>
    </row>
    <row r="366" spans="1:30" s="215" customFormat="1" x14ac:dyDescent="0.25">
      <c r="A366" s="215" t="s">
        <v>126</v>
      </c>
      <c r="B366" s="215">
        <v>2124</v>
      </c>
      <c r="C366" s="215" t="s">
        <v>225</v>
      </c>
      <c r="D366" s="215">
        <v>191537351</v>
      </c>
      <c r="E366" s="215">
        <v>1020</v>
      </c>
      <c r="F366" s="215">
        <v>1110</v>
      </c>
      <c r="G366" s="215">
        <v>1004</v>
      </c>
      <c r="I366" s="215" t="s">
        <v>2810</v>
      </c>
      <c r="J366" s="216" t="s">
        <v>330</v>
      </c>
      <c r="K366" s="215" t="s">
        <v>319</v>
      </c>
      <c r="L366" s="215" t="s">
        <v>1658</v>
      </c>
      <c r="AD366" s="217"/>
    </row>
    <row r="367" spans="1:30" s="215" customFormat="1" x14ac:dyDescent="0.25">
      <c r="A367" s="215" t="s">
        <v>126</v>
      </c>
      <c r="B367" s="215">
        <v>2124</v>
      </c>
      <c r="C367" s="215" t="s">
        <v>225</v>
      </c>
      <c r="D367" s="215">
        <v>191537352</v>
      </c>
      <c r="E367" s="215">
        <v>1020</v>
      </c>
      <c r="F367" s="215">
        <v>1110</v>
      </c>
      <c r="G367" s="215">
        <v>1004</v>
      </c>
      <c r="I367" s="215" t="s">
        <v>2811</v>
      </c>
      <c r="J367" s="216" t="s">
        <v>330</v>
      </c>
      <c r="K367" s="215" t="s">
        <v>319</v>
      </c>
      <c r="L367" s="215" t="s">
        <v>1659</v>
      </c>
      <c r="AD367" s="217"/>
    </row>
    <row r="368" spans="1:30" s="215" customFormat="1" x14ac:dyDescent="0.25">
      <c r="A368" s="215" t="s">
        <v>126</v>
      </c>
      <c r="B368" s="215">
        <v>2124</v>
      </c>
      <c r="C368" s="215" t="s">
        <v>225</v>
      </c>
      <c r="D368" s="215">
        <v>191537371</v>
      </c>
      <c r="E368" s="215">
        <v>1020</v>
      </c>
      <c r="F368" s="215">
        <v>1110</v>
      </c>
      <c r="G368" s="215">
        <v>1004</v>
      </c>
      <c r="I368" s="215" t="s">
        <v>2812</v>
      </c>
      <c r="J368" s="216" t="s">
        <v>330</v>
      </c>
      <c r="K368" s="215" t="s">
        <v>319</v>
      </c>
      <c r="L368" s="215" t="s">
        <v>1660</v>
      </c>
      <c r="AD368" s="217"/>
    </row>
    <row r="369" spans="1:30" s="215" customFormat="1" x14ac:dyDescent="0.25">
      <c r="A369" s="215" t="s">
        <v>126</v>
      </c>
      <c r="B369" s="215">
        <v>2124</v>
      </c>
      <c r="C369" s="215" t="s">
        <v>225</v>
      </c>
      <c r="D369" s="215">
        <v>191537372</v>
      </c>
      <c r="E369" s="215">
        <v>1020</v>
      </c>
      <c r="F369" s="215">
        <v>1110</v>
      </c>
      <c r="G369" s="215">
        <v>1004</v>
      </c>
      <c r="I369" s="215" t="s">
        <v>2813</v>
      </c>
      <c r="J369" s="216" t="s">
        <v>330</v>
      </c>
      <c r="K369" s="215" t="s">
        <v>319</v>
      </c>
      <c r="L369" s="215" t="s">
        <v>1661</v>
      </c>
      <c r="AD369" s="217"/>
    </row>
    <row r="370" spans="1:30" s="215" customFormat="1" x14ac:dyDescent="0.25">
      <c r="A370" s="215" t="s">
        <v>126</v>
      </c>
      <c r="B370" s="215">
        <v>2124</v>
      </c>
      <c r="C370" s="215" t="s">
        <v>225</v>
      </c>
      <c r="D370" s="215">
        <v>191537373</v>
      </c>
      <c r="E370" s="215">
        <v>1020</v>
      </c>
      <c r="F370" s="215">
        <v>1110</v>
      </c>
      <c r="G370" s="215">
        <v>1004</v>
      </c>
      <c r="I370" s="215" t="s">
        <v>2814</v>
      </c>
      <c r="J370" s="216" t="s">
        <v>330</v>
      </c>
      <c r="K370" s="215" t="s">
        <v>319</v>
      </c>
      <c r="L370" s="215" t="s">
        <v>1598</v>
      </c>
      <c r="AD370" s="217"/>
    </row>
    <row r="371" spans="1:30" s="215" customFormat="1" x14ac:dyDescent="0.25">
      <c r="A371" s="215" t="s">
        <v>126</v>
      </c>
      <c r="B371" s="215">
        <v>2124</v>
      </c>
      <c r="C371" s="215" t="s">
        <v>225</v>
      </c>
      <c r="D371" s="215">
        <v>191537374</v>
      </c>
      <c r="E371" s="215">
        <v>1020</v>
      </c>
      <c r="F371" s="215">
        <v>1110</v>
      </c>
      <c r="G371" s="215">
        <v>1004</v>
      </c>
      <c r="I371" s="215" t="s">
        <v>2815</v>
      </c>
      <c r="J371" s="216" t="s">
        <v>330</v>
      </c>
      <c r="K371" s="215" t="s">
        <v>319</v>
      </c>
      <c r="L371" s="215" t="s">
        <v>1599</v>
      </c>
      <c r="AD371" s="217"/>
    </row>
    <row r="372" spans="1:30" s="215" customFormat="1" x14ac:dyDescent="0.25">
      <c r="A372" s="215" t="s">
        <v>126</v>
      </c>
      <c r="B372" s="215">
        <v>2124</v>
      </c>
      <c r="C372" s="215" t="s">
        <v>225</v>
      </c>
      <c r="D372" s="215">
        <v>191537375</v>
      </c>
      <c r="E372" s="215">
        <v>1020</v>
      </c>
      <c r="F372" s="215">
        <v>1110</v>
      </c>
      <c r="G372" s="215">
        <v>1004</v>
      </c>
      <c r="I372" s="215" t="s">
        <v>2816</v>
      </c>
      <c r="J372" s="216" t="s">
        <v>330</v>
      </c>
      <c r="K372" s="215" t="s">
        <v>319</v>
      </c>
      <c r="L372" s="215" t="s">
        <v>1600</v>
      </c>
      <c r="AD372" s="217"/>
    </row>
    <row r="373" spans="1:30" s="215" customFormat="1" x14ac:dyDescent="0.25">
      <c r="A373" s="215" t="s">
        <v>126</v>
      </c>
      <c r="B373" s="215">
        <v>2124</v>
      </c>
      <c r="C373" s="215" t="s">
        <v>225</v>
      </c>
      <c r="D373" s="215">
        <v>191537376</v>
      </c>
      <c r="E373" s="215">
        <v>1020</v>
      </c>
      <c r="F373" s="215">
        <v>1110</v>
      </c>
      <c r="G373" s="215">
        <v>1003</v>
      </c>
      <c r="I373" s="215" t="s">
        <v>2817</v>
      </c>
      <c r="J373" s="216" t="s">
        <v>330</v>
      </c>
      <c r="K373" s="215" t="s">
        <v>319</v>
      </c>
      <c r="L373" s="215" t="s">
        <v>1270</v>
      </c>
      <c r="AD373" s="217"/>
    </row>
    <row r="374" spans="1:30" s="215" customFormat="1" x14ac:dyDescent="0.25">
      <c r="A374" s="215" t="s">
        <v>126</v>
      </c>
      <c r="B374" s="215">
        <v>2124</v>
      </c>
      <c r="C374" s="215" t="s">
        <v>225</v>
      </c>
      <c r="D374" s="215">
        <v>191537377</v>
      </c>
      <c r="E374" s="215">
        <v>1020</v>
      </c>
      <c r="F374" s="215">
        <v>1110</v>
      </c>
      <c r="G374" s="215">
        <v>1003</v>
      </c>
      <c r="I374" s="215" t="s">
        <v>2818</v>
      </c>
      <c r="J374" s="216" t="s">
        <v>330</v>
      </c>
      <c r="K374" s="215" t="s">
        <v>319</v>
      </c>
      <c r="L374" s="215" t="s">
        <v>1271</v>
      </c>
      <c r="AD374" s="217"/>
    </row>
    <row r="375" spans="1:30" s="215" customFormat="1" x14ac:dyDescent="0.25">
      <c r="A375" s="215" t="s">
        <v>126</v>
      </c>
      <c r="B375" s="215">
        <v>2124</v>
      </c>
      <c r="C375" s="215" t="s">
        <v>225</v>
      </c>
      <c r="D375" s="215">
        <v>191537378</v>
      </c>
      <c r="E375" s="215">
        <v>1020</v>
      </c>
      <c r="F375" s="215">
        <v>1110</v>
      </c>
      <c r="G375" s="215">
        <v>1004</v>
      </c>
      <c r="I375" s="215" t="s">
        <v>2819</v>
      </c>
      <c r="J375" s="216" t="s">
        <v>330</v>
      </c>
      <c r="K375" s="215" t="s">
        <v>319</v>
      </c>
      <c r="L375" s="215" t="s">
        <v>1586</v>
      </c>
      <c r="AD375" s="217"/>
    </row>
    <row r="376" spans="1:30" s="215" customFormat="1" x14ac:dyDescent="0.25">
      <c r="A376" s="215" t="s">
        <v>126</v>
      </c>
      <c r="B376" s="215">
        <v>2124</v>
      </c>
      <c r="C376" s="215" t="s">
        <v>225</v>
      </c>
      <c r="D376" s="215">
        <v>191537379</v>
      </c>
      <c r="E376" s="215">
        <v>1020</v>
      </c>
      <c r="F376" s="215">
        <v>1110</v>
      </c>
      <c r="G376" s="215">
        <v>1003</v>
      </c>
      <c r="I376" s="215" t="s">
        <v>2820</v>
      </c>
      <c r="J376" s="216" t="s">
        <v>330</v>
      </c>
      <c r="K376" s="215" t="s">
        <v>319</v>
      </c>
      <c r="L376" s="215" t="s">
        <v>1272</v>
      </c>
      <c r="AD376" s="217"/>
    </row>
    <row r="377" spans="1:30" s="215" customFormat="1" x14ac:dyDescent="0.25">
      <c r="A377" s="215" t="s">
        <v>126</v>
      </c>
      <c r="B377" s="215">
        <v>2124</v>
      </c>
      <c r="C377" s="215" t="s">
        <v>225</v>
      </c>
      <c r="D377" s="215">
        <v>191537380</v>
      </c>
      <c r="E377" s="215">
        <v>1020</v>
      </c>
      <c r="F377" s="215">
        <v>1110</v>
      </c>
      <c r="G377" s="215">
        <v>1003</v>
      </c>
      <c r="I377" s="215" t="s">
        <v>2821</v>
      </c>
      <c r="J377" s="216" t="s">
        <v>330</v>
      </c>
      <c r="K377" s="215" t="s">
        <v>319</v>
      </c>
      <c r="L377" s="215" t="s">
        <v>1273</v>
      </c>
      <c r="AD377" s="217"/>
    </row>
    <row r="378" spans="1:30" s="215" customFormat="1" x14ac:dyDescent="0.25">
      <c r="A378" s="215" t="s">
        <v>126</v>
      </c>
      <c r="B378" s="215">
        <v>2124</v>
      </c>
      <c r="C378" s="215" t="s">
        <v>225</v>
      </c>
      <c r="D378" s="215">
        <v>191537432</v>
      </c>
      <c r="E378" s="215">
        <v>1020</v>
      </c>
      <c r="F378" s="215">
        <v>1110</v>
      </c>
      <c r="G378" s="215">
        <v>1003</v>
      </c>
      <c r="I378" s="215" t="s">
        <v>2822</v>
      </c>
      <c r="J378" s="216" t="s">
        <v>330</v>
      </c>
      <c r="K378" s="215" t="s">
        <v>319</v>
      </c>
      <c r="L378" s="215" t="s">
        <v>1274</v>
      </c>
      <c r="AD378" s="217"/>
    </row>
    <row r="379" spans="1:30" s="215" customFormat="1" x14ac:dyDescent="0.25">
      <c r="A379" s="215" t="s">
        <v>126</v>
      </c>
      <c r="B379" s="215">
        <v>2124</v>
      </c>
      <c r="C379" s="215" t="s">
        <v>225</v>
      </c>
      <c r="D379" s="215">
        <v>191537433</v>
      </c>
      <c r="E379" s="215">
        <v>1020</v>
      </c>
      <c r="F379" s="215">
        <v>1110</v>
      </c>
      <c r="G379" s="215">
        <v>1003</v>
      </c>
      <c r="I379" s="215" t="s">
        <v>2823</v>
      </c>
      <c r="J379" s="216" t="s">
        <v>330</v>
      </c>
      <c r="K379" s="215" t="s">
        <v>319</v>
      </c>
      <c r="L379" s="215" t="s">
        <v>1275</v>
      </c>
      <c r="AD379" s="217"/>
    </row>
    <row r="380" spans="1:30" s="215" customFormat="1" x14ac:dyDescent="0.25">
      <c r="A380" s="215" t="s">
        <v>126</v>
      </c>
      <c r="B380" s="215">
        <v>2124</v>
      </c>
      <c r="C380" s="215" t="s">
        <v>225</v>
      </c>
      <c r="D380" s="215">
        <v>191537434</v>
      </c>
      <c r="E380" s="215">
        <v>1020</v>
      </c>
      <c r="F380" s="215">
        <v>1110</v>
      </c>
      <c r="G380" s="215">
        <v>1003</v>
      </c>
      <c r="I380" s="215" t="s">
        <v>2824</v>
      </c>
      <c r="J380" s="216" t="s">
        <v>330</v>
      </c>
      <c r="K380" s="215" t="s">
        <v>319</v>
      </c>
      <c r="L380" s="215" t="s">
        <v>1276</v>
      </c>
      <c r="AD380" s="217"/>
    </row>
    <row r="381" spans="1:30" s="215" customFormat="1" x14ac:dyDescent="0.25">
      <c r="A381" s="215" t="s">
        <v>126</v>
      </c>
      <c r="B381" s="215">
        <v>2124</v>
      </c>
      <c r="C381" s="215" t="s">
        <v>225</v>
      </c>
      <c r="D381" s="215">
        <v>191537451</v>
      </c>
      <c r="E381" s="215">
        <v>1020</v>
      </c>
      <c r="F381" s="215">
        <v>1110</v>
      </c>
      <c r="G381" s="215">
        <v>1003</v>
      </c>
      <c r="I381" s="215" t="s">
        <v>2825</v>
      </c>
      <c r="J381" s="216" t="s">
        <v>330</v>
      </c>
      <c r="K381" s="215" t="s">
        <v>319</v>
      </c>
      <c r="L381" s="215" t="s">
        <v>1277</v>
      </c>
      <c r="AD381" s="217"/>
    </row>
    <row r="382" spans="1:30" s="215" customFormat="1" x14ac:dyDescent="0.25">
      <c r="A382" s="215" t="s">
        <v>126</v>
      </c>
      <c r="B382" s="215">
        <v>2124</v>
      </c>
      <c r="C382" s="215" t="s">
        <v>225</v>
      </c>
      <c r="D382" s="215">
        <v>191598615</v>
      </c>
      <c r="E382" s="215">
        <v>1020</v>
      </c>
      <c r="F382" s="215">
        <v>1110</v>
      </c>
      <c r="G382" s="215">
        <v>1004</v>
      </c>
      <c r="I382" s="215" t="s">
        <v>2826</v>
      </c>
      <c r="J382" s="216" t="s">
        <v>330</v>
      </c>
      <c r="K382" s="215" t="s">
        <v>331</v>
      </c>
      <c r="L382" s="215" t="s">
        <v>791</v>
      </c>
      <c r="AD382" s="217"/>
    </row>
    <row r="383" spans="1:30" s="215" customFormat="1" x14ac:dyDescent="0.25">
      <c r="A383" s="215" t="s">
        <v>126</v>
      </c>
      <c r="B383" s="215">
        <v>2124</v>
      </c>
      <c r="C383" s="215" t="s">
        <v>225</v>
      </c>
      <c r="D383" s="215">
        <v>504109863</v>
      </c>
      <c r="E383" s="215">
        <v>1060</v>
      </c>
      <c r="F383" s="215">
        <v>1242</v>
      </c>
      <c r="G383" s="215">
        <v>1004</v>
      </c>
      <c r="I383" s="215" t="s">
        <v>2827</v>
      </c>
      <c r="J383" s="216" t="s">
        <v>330</v>
      </c>
      <c r="K383" s="215" t="s">
        <v>319</v>
      </c>
      <c r="L383" s="215" t="s">
        <v>1613</v>
      </c>
      <c r="AD383" s="217"/>
    </row>
    <row r="384" spans="1:30" s="215" customFormat="1" x14ac:dyDescent="0.25">
      <c r="A384" s="215" t="s">
        <v>126</v>
      </c>
      <c r="B384" s="215">
        <v>2124</v>
      </c>
      <c r="C384" s="215" t="s">
        <v>225</v>
      </c>
      <c r="D384" s="215">
        <v>504109904</v>
      </c>
      <c r="E384" s="215">
        <v>1060</v>
      </c>
      <c r="F384" s="215">
        <v>1242</v>
      </c>
      <c r="G384" s="215">
        <v>1004</v>
      </c>
      <c r="I384" s="215" t="s">
        <v>2828</v>
      </c>
      <c r="J384" s="216" t="s">
        <v>330</v>
      </c>
      <c r="K384" s="215" t="s">
        <v>319</v>
      </c>
      <c r="L384" s="215" t="s">
        <v>1045</v>
      </c>
      <c r="AD384" s="217"/>
    </row>
    <row r="385" spans="1:30" s="215" customFormat="1" x14ac:dyDescent="0.25">
      <c r="A385" s="215" t="s">
        <v>126</v>
      </c>
      <c r="B385" s="215">
        <v>2124</v>
      </c>
      <c r="C385" s="215" t="s">
        <v>225</v>
      </c>
      <c r="D385" s="215">
        <v>504109983</v>
      </c>
      <c r="E385" s="215">
        <v>1060</v>
      </c>
      <c r="F385" s="215">
        <v>1274</v>
      </c>
      <c r="G385" s="215">
        <v>1004</v>
      </c>
      <c r="I385" s="215" t="s">
        <v>2829</v>
      </c>
      <c r="J385" s="216" t="s">
        <v>330</v>
      </c>
      <c r="K385" s="215" t="s">
        <v>319</v>
      </c>
      <c r="L385" s="215" t="s">
        <v>529</v>
      </c>
      <c r="AD385" s="217"/>
    </row>
    <row r="386" spans="1:30" s="215" customFormat="1" x14ac:dyDescent="0.25">
      <c r="A386" s="215" t="s">
        <v>126</v>
      </c>
      <c r="B386" s="215">
        <v>2125</v>
      </c>
      <c r="C386" s="215" t="s">
        <v>226</v>
      </c>
      <c r="D386" s="215">
        <v>1510491</v>
      </c>
      <c r="E386" s="215">
        <v>1040</v>
      </c>
      <c r="G386" s="215">
        <v>1004</v>
      </c>
      <c r="I386" s="215" t="s">
        <v>2830</v>
      </c>
      <c r="J386" s="216" t="s">
        <v>330</v>
      </c>
      <c r="K386" s="215" t="s">
        <v>319</v>
      </c>
      <c r="L386" s="215" t="s">
        <v>530</v>
      </c>
      <c r="AD386" s="217"/>
    </row>
    <row r="387" spans="1:30" s="215" customFormat="1" x14ac:dyDescent="0.25">
      <c r="A387" s="215" t="s">
        <v>126</v>
      </c>
      <c r="B387" s="215">
        <v>2125</v>
      </c>
      <c r="C387" s="215" t="s">
        <v>226</v>
      </c>
      <c r="D387" s="215">
        <v>1510853</v>
      </c>
      <c r="E387" s="215">
        <v>1020</v>
      </c>
      <c r="F387" s="215">
        <v>1110</v>
      </c>
      <c r="G387" s="215">
        <v>1004</v>
      </c>
      <c r="I387" s="215" t="s">
        <v>2831</v>
      </c>
      <c r="J387" s="216" t="s">
        <v>330</v>
      </c>
      <c r="K387" s="215" t="s">
        <v>319</v>
      </c>
      <c r="L387" s="215" t="s">
        <v>531</v>
      </c>
      <c r="AD387" s="217"/>
    </row>
    <row r="388" spans="1:30" s="215" customFormat="1" x14ac:dyDescent="0.25">
      <c r="A388" s="215" t="s">
        <v>126</v>
      </c>
      <c r="B388" s="215">
        <v>2125</v>
      </c>
      <c r="C388" s="215" t="s">
        <v>226</v>
      </c>
      <c r="D388" s="215">
        <v>1510867</v>
      </c>
      <c r="E388" s="215">
        <v>1020</v>
      </c>
      <c r="F388" s="215">
        <v>1110</v>
      </c>
      <c r="G388" s="215">
        <v>1004</v>
      </c>
      <c r="I388" s="215" t="s">
        <v>2832</v>
      </c>
      <c r="J388" s="216" t="s">
        <v>330</v>
      </c>
      <c r="K388" s="215" t="s">
        <v>331</v>
      </c>
      <c r="L388" s="215" t="s">
        <v>792</v>
      </c>
      <c r="AD388" s="217"/>
    </row>
    <row r="389" spans="1:30" s="215" customFormat="1" x14ac:dyDescent="0.25">
      <c r="A389" s="215" t="s">
        <v>126</v>
      </c>
      <c r="B389" s="215">
        <v>2125</v>
      </c>
      <c r="C389" s="215" t="s">
        <v>226</v>
      </c>
      <c r="D389" s="215">
        <v>1510868</v>
      </c>
      <c r="E389" s="215">
        <v>1020</v>
      </c>
      <c r="F389" s="215">
        <v>1110</v>
      </c>
      <c r="G389" s="215">
        <v>1004</v>
      </c>
      <c r="I389" s="215" t="s">
        <v>2833</v>
      </c>
      <c r="J389" s="216" t="s">
        <v>330</v>
      </c>
      <c r="K389" s="215" t="s">
        <v>331</v>
      </c>
      <c r="L389" s="215" t="s">
        <v>793</v>
      </c>
      <c r="AD389" s="217"/>
    </row>
    <row r="390" spans="1:30" s="215" customFormat="1" x14ac:dyDescent="0.25">
      <c r="A390" s="215" t="s">
        <v>126</v>
      </c>
      <c r="B390" s="215">
        <v>2125</v>
      </c>
      <c r="C390" s="215" t="s">
        <v>226</v>
      </c>
      <c r="D390" s="215">
        <v>1510878</v>
      </c>
      <c r="E390" s="215">
        <v>1020</v>
      </c>
      <c r="F390" s="215">
        <v>1110</v>
      </c>
      <c r="G390" s="215">
        <v>1004</v>
      </c>
      <c r="I390" s="215" t="s">
        <v>2834</v>
      </c>
      <c r="J390" s="216" t="s">
        <v>330</v>
      </c>
      <c r="K390" s="215" t="s">
        <v>331</v>
      </c>
      <c r="L390" s="215" t="s">
        <v>793</v>
      </c>
      <c r="AD390" s="217"/>
    </row>
    <row r="391" spans="1:30" s="215" customFormat="1" x14ac:dyDescent="0.25">
      <c r="A391" s="215" t="s">
        <v>126</v>
      </c>
      <c r="B391" s="215">
        <v>2125</v>
      </c>
      <c r="C391" s="215" t="s">
        <v>226</v>
      </c>
      <c r="D391" s="215">
        <v>1510953</v>
      </c>
      <c r="E391" s="215">
        <v>1040</v>
      </c>
      <c r="G391" s="215">
        <v>1004</v>
      </c>
      <c r="I391" s="215" t="s">
        <v>2835</v>
      </c>
      <c r="J391" s="216" t="s">
        <v>330</v>
      </c>
      <c r="K391" s="215" t="s">
        <v>320</v>
      </c>
      <c r="L391" s="215" t="s">
        <v>1529</v>
      </c>
      <c r="AD391" s="217"/>
    </row>
    <row r="392" spans="1:30" s="215" customFormat="1" x14ac:dyDescent="0.25">
      <c r="A392" s="215" t="s">
        <v>126</v>
      </c>
      <c r="B392" s="215">
        <v>2125</v>
      </c>
      <c r="C392" s="215" t="s">
        <v>226</v>
      </c>
      <c r="D392" s="215">
        <v>1510967</v>
      </c>
      <c r="E392" s="215">
        <v>1040</v>
      </c>
      <c r="G392" s="215">
        <v>1004</v>
      </c>
      <c r="I392" s="215" t="s">
        <v>2836</v>
      </c>
      <c r="J392" s="216" t="s">
        <v>330</v>
      </c>
      <c r="K392" s="215" t="s">
        <v>320</v>
      </c>
      <c r="L392" s="215" t="s">
        <v>1529</v>
      </c>
      <c r="AD392" s="217"/>
    </row>
    <row r="393" spans="1:30" s="215" customFormat="1" x14ac:dyDescent="0.25">
      <c r="A393" s="215" t="s">
        <v>126</v>
      </c>
      <c r="B393" s="215">
        <v>2125</v>
      </c>
      <c r="C393" s="215" t="s">
        <v>226</v>
      </c>
      <c r="D393" s="215">
        <v>1511098</v>
      </c>
      <c r="E393" s="215">
        <v>1020</v>
      </c>
      <c r="F393" s="215">
        <v>1122</v>
      </c>
      <c r="G393" s="215">
        <v>1004</v>
      </c>
      <c r="I393" s="215" t="s">
        <v>2837</v>
      </c>
      <c r="J393" s="216" t="s">
        <v>330</v>
      </c>
      <c r="K393" s="215" t="s">
        <v>331</v>
      </c>
      <c r="L393" s="215" t="s">
        <v>794</v>
      </c>
      <c r="AD393" s="217"/>
    </row>
    <row r="394" spans="1:30" s="215" customFormat="1" x14ac:dyDescent="0.25">
      <c r="A394" s="215" t="s">
        <v>126</v>
      </c>
      <c r="B394" s="215">
        <v>2125</v>
      </c>
      <c r="C394" s="215" t="s">
        <v>226</v>
      </c>
      <c r="D394" s="215">
        <v>1511686</v>
      </c>
      <c r="E394" s="215">
        <v>1020</v>
      </c>
      <c r="F394" s="215">
        <v>1122</v>
      </c>
      <c r="G394" s="215">
        <v>1004</v>
      </c>
      <c r="I394" s="215" t="s">
        <v>2838</v>
      </c>
      <c r="J394" s="216" t="s">
        <v>330</v>
      </c>
      <c r="K394" s="215" t="s">
        <v>331</v>
      </c>
      <c r="L394" s="215" t="s">
        <v>795</v>
      </c>
      <c r="AD394" s="217"/>
    </row>
    <row r="395" spans="1:30" s="215" customFormat="1" x14ac:dyDescent="0.25">
      <c r="A395" s="215" t="s">
        <v>126</v>
      </c>
      <c r="B395" s="215">
        <v>2125</v>
      </c>
      <c r="C395" s="215" t="s">
        <v>226</v>
      </c>
      <c r="D395" s="215">
        <v>1511700</v>
      </c>
      <c r="E395" s="215">
        <v>1060</v>
      </c>
      <c r="G395" s="215">
        <v>1004</v>
      </c>
      <c r="I395" s="215" t="s">
        <v>2839</v>
      </c>
      <c r="J395" s="216" t="s">
        <v>330</v>
      </c>
      <c r="K395" s="215" t="s">
        <v>331</v>
      </c>
      <c r="L395" s="215" t="s">
        <v>796</v>
      </c>
      <c r="AD395" s="217"/>
    </row>
    <row r="396" spans="1:30" s="215" customFormat="1" x14ac:dyDescent="0.25">
      <c r="A396" s="215" t="s">
        <v>126</v>
      </c>
      <c r="B396" s="215">
        <v>2125</v>
      </c>
      <c r="C396" s="215" t="s">
        <v>226</v>
      </c>
      <c r="D396" s="215">
        <v>1511702</v>
      </c>
      <c r="E396" s="215">
        <v>1060</v>
      </c>
      <c r="G396" s="215">
        <v>1004</v>
      </c>
      <c r="I396" s="215" t="s">
        <v>2840</v>
      </c>
      <c r="J396" s="216" t="s">
        <v>330</v>
      </c>
      <c r="K396" s="215" t="s">
        <v>331</v>
      </c>
      <c r="L396" s="215" t="s">
        <v>797</v>
      </c>
      <c r="AD396" s="217"/>
    </row>
    <row r="397" spans="1:30" s="215" customFormat="1" x14ac:dyDescent="0.25">
      <c r="A397" s="215" t="s">
        <v>126</v>
      </c>
      <c r="B397" s="215">
        <v>2125</v>
      </c>
      <c r="C397" s="215" t="s">
        <v>226</v>
      </c>
      <c r="D397" s="215">
        <v>1511729</v>
      </c>
      <c r="E397" s="215">
        <v>1030</v>
      </c>
      <c r="F397" s="215">
        <v>1121</v>
      </c>
      <c r="G397" s="215">
        <v>1004</v>
      </c>
      <c r="I397" s="215" t="s">
        <v>2841</v>
      </c>
      <c r="J397" s="216" t="s">
        <v>330</v>
      </c>
      <c r="K397" s="215" t="s">
        <v>331</v>
      </c>
      <c r="L397" s="215" t="s">
        <v>798</v>
      </c>
      <c r="AD397" s="217"/>
    </row>
    <row r="398" spans="1:30" s="215" customFormat="1" x14ac:dyDescent="0.25">
      <c r="A398" s="215" t="s">
        <v>126</v>
      </c>
      <c r="B398" s="215">
        <v>2125</v>
      </c>
      <c r="C398" s="215" t="s">
        <v>226</v>
      </c>
      <c r="D398" s="215">
        <v>1511793</v>
      </c>
      <c r="E398" s="215">
        <v>1060</v>
      </c>
      <c r="G398" s="215">
        <v>1004</v>
      </c>
      <c r="I398" s="215" t="s">
        <v>2842</v>
      </c>
      <c r="J398" s="216" t="s">
        <v>330</v>
      </c>
      <c r="K398" s="215" t="s">
        <v>331</v>
      </c>
      <c r="L398" s="215" t="s">
        <v>799</v>
      </c>
      <c r="AD398" s="217"/>
    </row>
    <row r="399" spans="1:30" s="215" customFormat="1" x14ac:dyDescent="0.25">
      <c r="A399" s="215" t="s">
        <v>126</v>
      </c>
      <c r="B399" s="215">
        <v>2125</v>
      </c>
      <c r="C399" s="215" t="s">
        <v>226</v>
      </c>
      <c r="D399" s="215">
        <v>1511965</v>
      </c>
      <c r="E399" s="215">
        <v>1060</v>
      </c>
      <c r="G399" s="215">
        <v>1004</v>
      </c>
      <c r="I399" s="215" t="s">
        <v>2843</v>
      </c>
      <c r="J399" s="216" t="s">
        <v>330</v>
      </c>
      <c r="K399" s="215" t="s">
        <v>331</v>
      </c>
      <c r="L399" s="215" t="s">
        <v>800</v>
      </c>
      <c r="AD399" s="217"/>
    </row>
    <row r="400" spans="1:30" s="215" customFormat="1" x14ac:dyDescent="0.25">
      <c r="A400" s="215" t="s">
        <v>126</v>
      </c>
      <c r="B400" s="215">
        <v>2125</v>
      </c>
      <c r="C400" s="215" t="s">
        <v>226</v>
      </c>
      <c r="D400" s="215">
        <v>1517045</v>
      </c>
      <c r="E400" s="215">
        <v>1020</v>
      </c>
      <c r="F400" s="215">
        <v>1121</v>
      </c>
      <c r="G400" s="215">
        <v>1004</v>
      </c>
      <c r="I400" s="215" t="s">
        <v>2844</v>
      </c>
      <c r="J400" s="216" t="s">
        <v>330</v>
      </c>
      <c r="K400" s="215" t="s">
        <v>319</v>
      </c>
      <c r="L400" s="215" t="s">
        <v>1795</v>
      </c>
      <c r="AD400" s="217"/>
    </row>
    <row r="401" spans="1:30" s="215" customFormat="1" x14ac:dyDescent="0.25">
      <c r="A401" s="215" t="s">
        <v>126</v>
      </c>
      <c r="B401" s="215">
        <v>2125</v>
      </c>
      <c r="C401" s="215" t="s">
        <v>226</v>
      </c>
      <c r="D401" s="215">
        <v>1517172</v>
      </c>
      <c r="E401" s="215">
        <v>1020</v>
      </c>
      <c r="F401" s="215">
        <v>1122</v>
      </c>
      <c r="G401" s="215">
        <v>1004</v>
      </c>
      <c r="I401" s="215" t="s">
        <v>2845</v>
      </c>
      <c r="J401" s="216" t="s">
        <v>330</v>
      </c>
      <c r="K401" s="215" t="s">
        <v>319</v>
      </c>
      <c r="L401" s="215" t="s">
        <v>532</v>
      </c>
      <c r="AD401" s="217"/>
    </row>
    <row r="402" spans="1:30" s="215" customFormat="1" x14ac:dyDescent="0.25">
      <c r="A402" s="215" t="s">
        <v>126</v>
      </c>
      <c r="B402" s="215">
        <v>2125</v>
      </c>
      <c r="C402" s="215" t="s">
        <v>226</v>
      </c>
      <c r="D402" s="215">
        <v>1517186</v>
      </c>
      <c r="E402" s="215">
        <v>1040</v>
      </c>
      <c r="G402" s="215">
        <v>1004</v>
      </c>
      <c r="I402" s="215" t="s">
        <v>2846</v>
      </c>
      <c r="J402" s="216" t="s">
        <v>330</v>
      </c>
      <c r="K402" s="215" t="s">
        <v>319</v>
      </c>
      <c r="L402" s="215" t="s">
        <v>533</v>
      </c>
      <c r="AD402" s="217"/>
    </row>
    <row r="403" spans="1:30" s="215" customFormat="1" x14ac:dyDescent="0.25">
      <c r="A403" s="215" t="s">
        <v>126</v>
      </c>
      <c r="B403" s="215">
        <v>2125</v>
      </c>
      <c r="C403" s="215" t="s">
        <v>226</v>
      </c>
      <c r="D403" s="215">
        <v>1517325</v>
      </c>
      <c r="E403" s="215">
        <v>1030</v>
      </c>
      <c r="F403" s="215">
        <v>1110</v>
      </c>
      <c r="G403" s="215">
        <v>1004</v>
      </c>
      <c r="I403" s="215" t="s">
        <v>2847</v>
      </c>
      <c r="J403" s="216" t="s">
        <v>330</v>
      </c>
      <c r="K403" s="215" t="s">
        <v>319</v>
      </c>
      <c r="L403" s="215" t="s">
        <v>534</v>
      </c>
      <c r="AD403" s="217"/>
    </row>
    <row r="404" spans="1:30" s="215" customFormat="1" x14ac:dyDescent="0.25">
      <c r="A404" s="215" t="s">
        <v>126</v>
      </c>
      <c r="B404" s="215">
        <v>2125</v>
      </c>
      <c r="C404" s="215" t="s">
        <v>226</v>
      </c>
      <c r="D404" s="215">
        <v>1517383</v>
      </c>
      <c r="E404" s="215">
        <v>1020</v>
      </c>
      <c r="F404" s="215">
        <v>1110</v>
      </c>
      <c r="G404" s="215">
        <v>1004</v>
      </c>
      <c r="I404" s="215" t="s">
        <v>2848</v>
      </c>
      <c r="J404" s="216" t="s">
        <v>330</v>
      </c>
      <c r="K404" s="215" t="s">
        <v>331</v>
      </c>
      <c r="L404" s="215" t="s">
        <v>801</v>
      </c>
      <c r="AD404" s="217"/>
    </row>
    <row r="405" spans="1:30" s="215" customFormat="1" x14ac:dyDescent="0.25">
      <c r="A405" s="215" t="s">
        <v>126</v>
      </c>
      <c r="B405" s="215">
        <v>2125</v>
      </c>
      <c r="C405" s="215" t="s">
        <v>226</v>
      </c>
      <c r="D405" s="215">
        <v>1517409</v>
      </c>
      <c r="E405" s="215">
        <v>1020</v>
      </c>
      <c r="F405" s="215">
        <v>1121</v>
      </c>
      <c r="G405" s="215">
        <v>1004</v>
      </c>
      <c r="I405" s="215" t="s">
        <v>2849</v>
      </c>
      <c r="J405" s="216" t="s">
        <v>330</v>
      </c>
      <c r="K405" s="215" t="s">
        <v>331</v>
      </c>
      <c r="L405" s="215" t="s">
        <v>802</v>
      </c>
      <c r="AD405" s="217"/>
    </row>
    <row r="406" spans="1:30" s="215" customFormat="1" x14ac:dyDescent="0.25">
      <c r="A406" s="215" t="s">
        <v>126</v>
      </c>
      <c r="B406" s="215">
        <v>2125</v>
      </c>
      <c r="C406" s="215" t="s">
        <v>226</v>
      </c>
      <c r="D406" s="215">
        <v>1517418</v>
      </c>
      <c r="E406" s="215">
        <v>1020</v>
      </c>
      <c r="F406" s="215">
        <v>1121</v>
      </c>
      <c r="G406" s="215">
        <v>1004</v>
      </c>
      <c r="I406" s="215" t="s">
        <v>2850</v>
      </c>
      <c r="J406" s="216" t="s">
        <v>330</v>
      </c>
      <c r="K406" s="215" t="s">
        <v>331</v>
      </c>
      <c r="L406" s="215" t="s">
        <v>803</v>
      </c>
      <c r="AD406" s="217"/>
    </row>
    <row r="407" spans="1:30" s="215" customFormat="1" x14ac:dyDescent="0.25">
      <c r="A407" s="215" t="s">
        <v>126</v>
      </c>
      <c r="B407" s="215">
        <v>2125</v>
      </c>
      <c r="C407" s="215" t="s">
        <v>226</v>
      </c>
      <c r="D407" s="215">
        <v>1517708</v>
      </c>
      <c r="E407" s="215">
        <v>1060</v>
      </c>
      <c r="F407" s="215">
        <v>1122</v>
      </c>
      <c r="G407" s="215">
        <v>1004</v>
      </c>
      <c r="I407" s="215" t="s">
        <v>2851</v>
      </c>
      <c r="J407" s="216" t="s">
        <v>330</v>
      </c>
      <c r="K407" s="215" t="s">
        <v>320</v>
      </c>
      <c r="L407" s="215" t="s">
        <v>1290</v>
      </c>
      <c r="AD407" s="217"/>
    </row>
    <row r="408" spans="1:30" s="215" customFormat="1" x14ac:dyDescent="0.25">
      <c r="A408" s="215" t="s">
        <v>126</v>
      </c>
      <c r="B408" s="215">
        <v>2125</v>
      </c>
      <c r="C408" s="215" t="s">
        <v>226</v>
      </c>
      <c r="D408" s="215">
        <v>1517710</v>
      </c>
      <c r="E408" s="215">
        <v>1030</v>
      </c>
      <c r="F408" s="215">
        <v>1110</v>
      </c>
      <c r="G408" s="215">
        <v>1004</v>
      </c>
      <c r="I408" s="215" t="s">
        <v>2852</v>
      </c>
      <c r="J408" s="216" t="s">
        <v>330</v>
      </c>
      <c r="K408" s="215" t="s">
        <v>319</v>
      </c>
      <c r="L408" s="215" t="s">
        <v>535</v>
      </c>
      <c r="AD408" s="217"/>
    </row>
    <row r="409" spans="1:30" s="215" customFormat="1" x14ac:dyDescent="0.25">
      <c r="A409" s="215" t="s">
        <v>126</v>
      </c>
      <c r="B409" s="215">
        <v>2125</v>
      </c>
      <c r="C409" s="215" t="s">
        <v>226</v>
      </c>
      <c r="D409" s="215">
        <v>1517825</v>
      </c>
      <c r="E409" s="215">
        <v>1060</v>
      </c>
      <c r="G409" s="215">
        <v>1004</v>
      </c>
      <c r="I409" s="215" t="s">
        <v>2853</v>
      </c>
      <c r="J409" s="216" t="s">
        <v>330</v>
      </c>
      <c r="K409" s="215" t="s">
        <v>331</v>
      </c>
      <c r="L409" s="215" t="s">
        <v>804</v>
      </c>
      <c r="AD409" s="217"/>
    </row>
    <row r="410" spans="1:30" s="215" customFormat="1" x14ac:dyDescent="0.25">
      <c r="A410" s="215" t="s">
        <v>126</v>
      </c>
      <c r="B410" s="215">
        <v>2125</v>
      </c>
      <c r="C410" s="215" t="s">
        <v>226</v>
      </c>
      <c r="D410" s="215">
        <v>1517905</v>
      </c>
      <c r="E410" s="215">
        <v>1030</v>
      </c>
      <c r="F410" s="215">
        <v>1110</v>
      </c>
      <c r="G410" s="215">
        <v>1004</v>
      </c>
      <c r="I410" s="215" t="s">
        <v>2854</v>
      </c>
      <c r="J410" s="216" t="s">
        <v>330</v>
      </c>
      <c r="K410" s="215" t="s">
        <v>319</v>
      </c>
      <c r="L410" s="215" t="s">
        <v>1421</v>
      </c>
      <c r="AD410" s="217"/>
    </row>
    <row r="411" spans="1:30" s="215" customFormat="1" x14ac:dyDescent="0.25">
      <c r="A411" s="215" t="s">
        <v>126</v>
      </c>
      <c r="B411" s="215">
        <v>2125</v>
      </c>
      <c r="C411" s="215" t="s">
        <v>226</v>
      </c>
      <c r="D411" s="215">
        <v>3091129</v>
      </c>
      <c r="E411" s="215">
        <v>1020</v>
      </c>
      <c r="F411" s="215">
        <v>1110</v>
      </c>
      <c r="G411" s="215">
        <v>1004</v>
      </c>
      <c r="I411" s="215" t="s">
        <v>2834</v>
      </c>
      <c r="J411" s="216" t="s">
        <v>330</v>
      </c>
      <c r="K411" s="215" t="s">
        <v>331</v>
      </c>
      <c r="L411" s="215" t="s">
        <v>793</v>
      </c>
      <c r="AD411" s="217"/>
    </row>
    <row r="412" spans="1:30" s="215" customFormat="1" x14ac:dyDescent="0.25">
      <c r="A412" s="215" t="s">
        <v>126</v>
      </c>
      <c r="B412" s="215">
        <v>2125</v>
      </c>
      <c r="C412" s="215" t="s">
        <v>226</v>
      </c>
      <c r="D412" s="215">
        <v>3091130</v>
      </c>
      <c r="E412" s="215">
        <v>1020</v>
      </c>
      <c r="F412" s="215">
        <v>1121</v>
      </c>
      <c r="G412" s="215">
        <v>1004</v>
      </c>
      <c r="I412" s="215" t="s">
        <v>2855</v>
      </c>
      <c r="J412" s="216" t="s">
        <v>330</v>
      </c>
      <c r="K412" s="215" t="s">
        <v>320</v>
      </c>
      <c r="L412" s="215" t="s">
        <v>414</v>
      </c>
      <c r="AD412" s="217"/>
    </row>
    <row r="413" spans="1:30" s="215" customFormat="1" x14ac:dyDescent="0.25">
      <c r="A413" s="215" t="s">
        <v>126</v>
      </c>
      <c r="B413" s="215">
        <v>2125</v>
      </c>
      <c r="C413" s="215" t="s">
        <v>226</v>
      </c>
      <c r="D413" s="215">
        <v>3091132</v>
      </c>
      <c r="E413" s="215">
        <v>1020</v>
      </c>
      <c r="F413" s="215">
        <v>1121</v>
      </c>
      <c r="G413" s="215">
        <v>1004</v>
      </c>
      <c r="I413" s="215" t="s">
        <v>2855</v>
      </c>
      <c r="J413" s="216" t="s">
        <v>330</v>
      </c>
      <c r="K413" s="215" t="s">
        <v>320</v>
      </c>
      <c r="L413" s="215" t="s">
        <v>414</v>
      </c>
      <c r="AD413" s="217"/>
    </row>
    <row r="414" spans="1:30" s="215" customFormat="1" x14ac:dyDescent="0.25">
      <c r="A414" s="215" t="s">
        <v>126</v>
      </c>
      <c r="B414" s="215">
        <v>2125</v>
      </c>
      <c r="C414" s="215" t="s">
        <v>226</v>
      </c>
      <c r="D414" s="215">
        <v>3091149</v>
      </c>
      <c r="E414" s="215">
        <v>1040</v>
      </c>
      <c r="F414" s="215">
        <v>1230</v>
      </c>
      <c r="G414" s="215">
        <v>1004</v>
      </c>
      <c r="I414" s="215" t="s">
        <v>2856</v>
      </c>
      <c r="J414" s="216" t="s">
        <v>330</v>
      </c>
      <c r="K414" s="215" t="s">
        <v>331</v>
      </c>
      <c r="L414" s="215" t="s">
        <v>805</v>
      </c>
      <c r="AD414" s="217"/>
    </row>
    <row r="415" spans="1:30" s="215" customFormat="1" x14ac:dyDescent="0.25">
      <c r="A415" s="215" t="s">
        <v>126</v>
      </c>
      <c r="B415" s="215">
        <v>2125</v>
      </c>
      <c r="C415" s="215" t="s">
        <v>226</v>
      </c>
      <c r="D415" s="215">
        <v>3091153</v>
      </c>
      <c r="E415" s="215">
        <v>1020</v>
      </c>
      <c r="F415" s="215">
        <v>1122</v>
      </c>
      <c r="G415" s="215">
        <v>1004</v>
      </c>
      <c r="I415" s="215" t="s">
        <v>2857</v>
      </c>
      <c r="J415" s="216" t="s">
        <v>330</v>
      </c>
      <c r="K415" s="215" t="s">
        <v>331</v>
      </c>
      <c r="L415" s="215" t="s">
        <v>806</v>
      </c>
      <c r="AD415" s="217"/>
    </row>
    <row r="416" spans="1:30" s="215" customFormat="1" x14ac:dyDescent="0.25">
      <c r="A416" s="215" t="s">
        <v>126</v>
      </c>
      <c r="B416" s="215">
        <v>2125</v>
      </c>
      <c r="C416" s="215" t="s">
        <v>226</v>
      </c>
      <c r="D416" s="215">
        <v>3091154</v>
      </c>
      <c r="E416" s="215">
        <v>1020</v>
      </c>
      <c r="F416" s="215">
        <v>1122</v>
      </c>
      <c r="G416" s="215">
        <v>1004</v>
      </c>
      <c r="I416" s="215" t="s">
        <v>2857</v>
      </c>
      <c r="J416" s="216" t="s">
        <v>330</v>
      </c>
      <c r="K416" s="215" t="s">
        <v>331</v>
      </c>
      <c r="L416" s="215" t="s">
        <v>806</v>
      </c>
      <c r="AD416" s="217"/>
    </row>
    <row r="417" spans="1:30" s="215" customFormat="1" x14ac:dyDescent="0.25">
      <c r="A417" s="215" t="s">
        <v>126</v>
      </c>
      <c r="B417" s="215">
        <v>2125</v>
      </c>
      <c r="C417" s="215" t="s">
        <v>226</v>
      </c>
      <c r="D417" s="215">
        <v>3091171</v>
      </c>
      <c r="E417" s="215">
        <v>1020</v>
      </c>
      <c r="F417" s="215">
        <v>1122</v>
      </c>
      <c r="G417" s="215">
        <v>1004</v>
      </c>
      <c r="I417" s="215" t="s">
        <v>2858</v>
      </c>
      <c r="J417" s="216" t="s">
        <v>330</v>
      </c>
      <c r="K417" s="215" t="s">
        <v>331</v>
      </c>
      <c r="L417" s="215" t="s">
        <v>807</v>
      </c>
      <c r="AD417" s="217"/>
    </row>
    <row r="418" spans="1:30" s="215" customFormat="1" x14ac:dyDescent="0.25">
      <c r="A418" s="215" t="s">
        <v>126</v>
      </c>
      <c r="B418" s="215">
        <v>2125</v>
      </c>
      <c r="C418" s="215" t="s">
        <v>226</v>
      </c>
      <c r="D418" s="215">
        <v>3091202</v>
      </c>
      <c r="E418" s="215">
        <v>1020</v>
      </c>
      <c r="F418" s="215">
        <v>1122</v>
      </c>
      <c r="G418" s="215">
        <v>1004</v>
      </c>
      <c r="I418" s="215" t="s">
        <v>2859</v>
      </c>
      <c r="J418" s="216" t="s">
        <v>330</v>
      </c>
      <c r="K418" s="215" t="s">
        <v>331</v>
      </c>
      <c r="L418" s="215" t="s">
        <v>808</v>
      </c>
      <c r="AD418" s="217"/>
    </row>
    <row r="419" spans="1:30" s="215" customFormat="1" x14ac:dyDescent="0.25">
      <c r="A419" s="215" t="s">
        <v>126</v>
      </c>
      <c r="B419" s="215">
        <v>2125</v>
      </c>
      <c r="C419" s="215" t="s">
        <v>226</v>
      </c>
      <c r="D419" s="215">
        <v>3091203</v>
      </c>
      <c r="E419" s="215">
        <v>1020</v>
      </c>
      <c r="F419" s="215">
        <v>1122</v>
      </c>
      <c r="G419" s="215">
        <v>1004</v>
      </c>
      <c r="I419" s="215" t="s">
        <v>2859</v>
      </c>
      <c r="J419" s="216" t="s">
        <v>330</v>
      </c>
      <c r="K419" s="215" t="s">
        <v>331</v>
      </c>
      <c r="L419" s="215" t="s">
        <v>808</v>
      </c>
      <c r="AD419" s="217"/>
    </row>
    <row r="420" spans="1:30" s="215" customFormat="1" x14ac:dyDescent="0.25">
      <c r="A420" s="215" t="s">
        <v>126</v>
      </c>
      <c r="B420" s="215">
        <v>2125</v>
      </c>
      <c r="C420" s="215" t="s">
        <v>226</v>
      </c>
      <c r="D420" s="215">
        <v>3092151</v>
      </c>
      <c r="E420" s="215">
        <v>1020</v>
      </c>
      <c r="F420" s="215">
        <v>1121</v>
      </c>
      <c r="G420" s="215">
        <v>1004</v>
      </c>
      <c r="I420" s="215" t="s">
        <v>2860</v>
      </c>
      <c r="J420" s="216" t="s">
        <v>330</v>
      </c>
      <c r="K420" s="215" t="s">
        <v>331</v>
      </c>
      <c r="L420" s="215" t="s">
        <v>809</v>
      </c>
      <c r="AD420" s="217"/>
    </row>
    <row r="421" spans="1:30" s="215" customFormat="1" x14ac:dyDescent="0.25">
      <c r="A421" s="215" t="s">
        <v>126</v>
      </c>
      <c r="B421" s="215">
        <v>2125</v>
      </c>
      <c r="C421" s="215" t="s">
        <v>226</v>
      </c>
      <c r="D421" s="215">
        <v>3092152</v>
      </c>
      <c r="E421" s="215">
        <v>1020</v>
      </c>
      <c r="F421" s="215">
        <v>1122</v>
      </c>
      <c r="G421" s="215">
        <v>1004</v>
      </c>
      <c r="I421" s="215" t="s">
        <v>2860</v>
      </c>
      <c r="J421" s="216" t="s">
        <v>330</v>
      </c>
      <c r="K421" s="215" t="s">
        <v>331</v>
      </c>
      <c r="L421" s="215" t="s">
        <v>809</v>
      </c>
      <c r="AD421" s="217"/>
    </row>
    <row r="422" spans="1:30" s="215" customFormat="1" x14ac:dyDescent="0.25">
      <c r="A422" s="215" t="s">
        <v>126</v>
      </c>
      <c r="B422" s="215">
        <v>2125</v>
      </c>
      <c r="C422" s="215" t="s">
        <v>226</v>
      </c>
      <c r="D422" s="215">
        <v>3092199</v>
      </c>
      <c r="E422" s="215">
        <v>1020</v>
      </c>
      <c r="F422" s="215">
        <v>1122</v>
      </c>
      <c r="G422" s="215">
        <v>1004</v>
      </c>
      <c r="I422" s="215" t="s">
        <v>2861</v>
      </c>
      <c r="J422" s="216" t="s">
        <v>330</v>
      </c>
      <c r="K422" s="215" t="s">
        <v>331</v>
      </c>
      <c r="L422" s="215" t="s">
        <v>810</v>
      </c>
      <c r="AD422" s="217"/>
    </row>
    <row r="423" spans="1:30" s="215" customFormat="1" x14ac:dyDescent="0.25">
      <c r="A423" s="215" t="s">
        <v>126</v>
      </c>
      <c r="B423" s="215">
        <v>2125</v>
      </c>
      <c r="C423" s="215" t="s">
        <v>226</v>
      </c>
      <c r="D423" s="215">
        <v>9015358</v>
      </c>
      <c r="E423" s="215">
        <v>1060</v>
      </c>
      <c r="G423" s="215">
        <v>1004</v>
      </c>
      <c r="I423" s="215" t="s">
        <v>2862</v>
      </c>
      <c r="J423" s="216" t="s">
        <v>330</v>
      </c>
      <c r="K423" s="215" t="s">
        <v>331</v>
      </c>
      <c r="L423" s="215" t="s">
        <v>811</v>
      </c>
      <c r="AD423" s="217"/>
    </row>
    <row r="424" spans="1:30" s="215" customFormat="1" x14ac:dyDescent="0.25">
      <c r="A424" s="215" t="s">
        <v>126</v>
      </c>
      <c r="B424" s="215">
        <v>2125</v>
      </c>
      <c r="C424" s="215" t="s">
        <v>226</v>
      </c>
      <c r="D424" s="215">
        <v>9063083</v>
      </c>
      <c r="E424" s="215">
        <v>1060</v>
      </c>
      <c r="G424" s="215">
        <v>1004</v>
      </c>
      <c r="I424" s="215" t="s">
        <v>2863</v>
      </c>
      <c r="J424" s="216" t="s">
        <v>330</v>
      </c>
      <c r="K424" s="215" t="s">
        <v>319</v>
      </c>
      <c r="L424" s="215" t="s">
        <v>1587</v>
      </c>
      <c r="AD424" s="217"/>
    </row>
    <row r="425" spans="1:30" s="215" customFormat="1" x14ac:dyDescent="0.25">
      <c r="A425" s="215" t="s">
        <v>126</v>
      </c>
      <c r="B425" s="215">
        <v>2125</v>
      </c>
      <c r="C425" s="215" t="s">
        <v>226</v>
      </c>
      <c r="D425" s="215">
        <v>9063088</v>
      </c>
      <c r="E425" s="215">
        <v>1060</v>
      </c>
      <c r="G425" s="215">
        <v>1004</v>
      </c>
      <c r="I425" s="215" t="s">
        <v>2864</v>
      </c>
      <c r="J425" s="216" t="s">
        <v>330</v>
      </c>
      <c r="K425" s="215" t="s">
        <v>331</v>
      </c>
      <c r="L425" s="215" t="s">
        <v>812</v>
      </c>
      <c r="AD425" s="217"/>
    </row>
    <row r="426" spans="1:30" s="215" customFormat="1" x14ac:dyDescent="0.25">
      <c r="A426" s="215" t="s">
        <v>126</v>
      </c>
      <c r="B426" s="215">
        <v>2125</v>
      </c>
      <c r="C426" s="215" t="s">
        <v>226</v>
      </c>
      <c r="D426" s="215">
        <v>9063089</v>
      </c>
      <c r="E426" s="215">
        <v>1060</v>
      </c>
      <c r="G426" s="215">
        <v>1004</v>
      </c>
      <c r="I426" s="215" t="s">
        <v>2865</v>
      </c>
      <c r="J426" s="216" t="s">
        <v>330</v>
      </c>
      <c r="K426" s="215" t="s">
        <v>331</v>
      </c>
      <c r="L426" s="215" t="s">
        <v>806</v>
      </c>
      <c r="AD426" s="217"/>
    </row>
    <row r="427" spans="1:30" s="215" customFormat="1" x14ac:dyDescent="0.25">
      <c r="A427" s="215" t="s">
        <v>126</v>
      </c>
      <c r="B427" s="215">
        <v>2125</v>
      </c>
      <c r="C427" s="215" t="s">
        <v>226</v>
      </c>
      <c r="D427" s="215">
        <v>9063096</v>
      </c>
      <c r="E427" s="215">
        <v>1060</v>
      </c>
      <c r="G427" s="215">
        <v>1004</v>
      </c>
      <c r="I427" s="215" t="s">
        <v>2866</v>
      </c>
      <c r="J427" s="216" t="s">
        <v>330</v>
      </c>
      <c r="K427" s="215" t="s">
        <v>319</v>
      </c>
      <c r="L427" s="215" t="s">
        <v>536</v>
      </c>
      <c r="AD427" s="217"/>
    </row>
    <row r="428" spans="1:30" s="215" customFormat="1" x14ac:dyDescent="0.25">
      <c r="A428" s="215" t="s">
        <v>126</v>
      </c>
      <c r="B428" s="215">
        <v>2125</v>
      </c>
      <c r="C428" s="215" t="s">
        <v>226</v>
      </c>
      <c r="D428" s="215">
        <v>9081122</v>
      </c>
      <c r="E428" s="215">
        <v>1060</v>
      </c>
      <c r="G428" s="215">
        <v>1004</v>
      </c>
      <c r="I428" s="215" t="s">
        <v>2867</v>
      </c>
      <c r="J428" s="216" t="s">
        <v>330</v>
      </c>
      <c r="K428" s="215" t="s">
        <v>331</v>
      </c>
      <c r="L428" s="215" t="s">
        <v>813</v>
      </c>
      <c r="AD428" s="217"/>
    </row>
    <row r="429" spans="1:30" s="215" customFormat="1" x14ac:dyDescent="0.25">
      <c r="A429" s="215" t="s">
        <v>126</v>
      </c>
      <c r="B429" s="215">
        <v>2125</v>
      </c>
      <c r="C429" s="215" t="s">
        <v>226</v>
      </c>
      <c r="D429" s="215">
        <v>9081130</v>
      </c>
      <c r="E429" s="215">
        <v>1020</v>
      </c>
      <c r="F429" s="215">
        <v>1122</v>
      </c>
      <c r="G429" s="215">
        <v>1004</v>
      </c>
      <c r="I429" s="215" t="s">
        <v>2868</v>
      </c>
      <c r="J429" s="216" t="s">
        <v>330</v>
      </c>
      <c r="K429" s="215" t="s">
        <v>331</v>
      </c>
      <c r="L429" s="215" t="s">
        <v>814</v>
      </c>
      <c r="AD429" s="217"/>
    </row>
    <row r="430" spans="1:30" s="215" customFormat="1" x14ac:dyDescent="0.25">
      <c r="A430" s="215" t="s">
        <v>126</v>
      </c>
      <c r="B430" s="215">
        <v>2125</v>
      </c>
      <c r="C430" s="215" t="s">
        <v>226</v>
      </c>
      <c r="D430" s="215">
        <v>9081166</v>
      </c>
      <c r="E430" s="215">
        <v>1060</v>
      </c>
      <c r="G430" s="215">
        <v>1004</v>
      </c>
      <c r="I430" s="215" t="s">
        <v>2869</v>
      </c>
      <c r="J430" s="216" t="s">
        <v>330</v>
      </c>
      <c r="K430" s="215" t="s">
        <v>319</v>
      </c>
      <c r="L430" s="215" t="s">
        <v>537</v>
      </c>
      <c r="AD430" s="217"/>
    </row>
    <row r="431" spans="1:30" s="215" customFormat="1" x14ac:dyDescent="0.25">
      <c r="A431" s="215" t="s">
        <v>126</v>
      </c>
      <c r="B431" s="215">
        <v>2125</v>
      </c>
      <c r="C431" s="215" t="s">
        <v>226</v>
      </c>
      <c r="D431" s="215">
        <v>190440168</v>
      </c>
      <c r="E431" s="215">
        <v>1020</v>
      </c>
      <c r="F431" s="215">
        <v>1122</v>
      </c>
      <c r="G431" s="215">
        <v>1004</v>
      </c>
      <c r="I431" s="215" t="s">
        <v>2870</v>
      </c>
      <c r="J431" s="216" t="s">
        <v>330</v>
      </c>
      <c r="K431" s="215" t="s">
        <v>331</v>
      </c>
      <c r="L431" s="215" t="s">
        <v>815</v>
      </c>
      <c r="AD431" s="217"/>
    </row>
    <row r="432" spans="1:30" s="215" customFormat="1" x14ac:dyDescent="0.25">
      <c r="A432" s="215" t="s">
        <v>126</v>
      </c>
      <c r="B432" s="215">
        <v>2125</v>
      </c>
      <c r="C432" s="215" t="s">
        <v>226</v>
      </c>
      <c r="D432" s="215">
        <v>190823130</v>
      </c>
      <c r="E432" s="215">
        <v>1060</v>
      </c>
      <c r="F432" s="215">
        <v>1220</v>
      </c>
      <c r="G432" s="215">
        <v>1004</v>
      </c>
      <c r="I432" s="215" t="s">
        <v>2871</v>
      </c>
      <c r="J432" s="216" t="s">
        <v>330</v>
      </c>
      <c r="K432" s="215" t="s">
        <v>331</v>
      </c>
      <c r="L432" s="215" t="s">
        <v>816</v>
      </c>
      <c r="AD432" s="217"/>
    </row>
    <row r="433" spans="1:30" s="215" customFormat="1" x14ac:dyDescent="0.25">
      <c r="A433" s="215" t="s">
        <v>126</v>
      </c>
      <c r="B433" s="215">
        <v>2125</v>
      </c>
      <c r="C433" s="215" t="s">
        <v>226</v>
      </c>
      <c r="D433" s="215">
        <v>190853709</v>
      </c>
      <c r="E433" s="215">
        <v>1020</v>
      </c>
      <c r="F433" s="215">
        <v>1122</v>
      </c>
      <c r="G433" s="215">
        <v>1004</v>
      </c>
      <c r="I433" s="215" t="s">
        <v>2872</v>
      </c>
      <c r="J433" s="216" t="s">
        <v>330</v>
      </c>
      <c r="K433" s="215" t="s">
        <v>331</v>
      </c>
      <c r="L433" s="215" t="s">
        <v>817</v>
      </c>
      <c r="AD433" s="217"/>
    </row>
    <row r="434" spans="1:30" s="215" customFormat="1" x14ac:dyDescent="0.25">
      <c r="A434" s="215" t="s">
        <v>126</v>
      </c>
      <c r="B434" s="215">
        <v>2125</v>
      </c>
      <c r="C434" s="215" t="s">
        <v>226</v>
      </c>
      <c r="D434" s="215">
        <v>191000490</v>
      </c>
      <c r="E434" s="215">
        <v>1020</v>
      </c>
      <c r="F434" s="215">
        <v>1122</v>
      </c>
      <c r="G434" s="215">
        <v>1004</v>
      </c>
      <c r="I434" s="215" t="s">
        <v>2873</v>
      </c>
      <c r="J434" s="216" t="s">
        <v>330</v>
      </c>
      <c r="K434" s="215" t="s">
        <v>320</v>
      </c>
      <c r="L434" s="215" t="s">
        <v>1291</v>
      </c>
      <c r="AD434" s="217"/>
    </row>
    <row r="435" spans="1:30" s="215" customFormat="1" x14ac:dyDescent="0.25">
      <c r="A435" s="215" t="s">
        <v>126</v>
      </c>
      <c r="B435" s="215">
        <v>2125</v>
      </c>
      <c r="C435" s="215" t="s">
        <v>226</v>
      </c>
      <c r="D435" s="215">
        <v>191181230</v>
      </c>
      <c r="E435" s="215">
        <v>1020</v>
      </c>
      <c r="F435" s="215">
        <v>1122</v>
      </c>
      <c r="G435" s="215">
        <v>1004</v>
      </c>
      <c r="I435" s="215" t="s">
        <v>2874</v>
      </c>
      <c r="J435" s="216" t="s">
        <v>330</v>
      </c>
      <c r="K435" s="215" t="s">
        <v>320</v>
      </c>
      <c r="L435" s="215" t="s">
        <v>1291</v>
      </c>
      <c r="AD435" s="217"/>
    </row>
    <row r="436" spans="1:30" s="215" customFormat="1" x14ac:dyDescent="0.25">
      <c r="A436" s="215" t="s">
        <v>126</v>
      </c>
      <c r="B436" s="215">
        <v>2125</v>
      </c>
      <c r="C436" s="215" t="s">
        <v>226</v>
      </c>
      <c r="D436" s="215">
        <v>191181250</v>
      </c>
      <c r="E436" s="215">
        <v>1020</v>
      </c>
      <c r="F436" s="215">
        <v>1122</v>
      </c>
      <c r="G436" s="215">
        <v>1004</v>
      </c>
      <c r="I436" s="215" t="s">
        <v>2875</v>
      </c>
      <c r="J436" s="216" t="s">
        <v>330</v>
      </c>
      <c r="K436" s="215" t="s">
        <v>320</v>
      </c>
      <c r="L436" s="215" t="s">
        <v>1291</v>
      </c>
      <c r="AD436" s="217"/>
    </row>
    <row r="437" spans="1:30" s="215" customFormat="1" x14ac:dyDescent="0.25">
      <c r="A437" s="215" t="s">
        <v>126</v>
      </c>
      <c r="B437" s="215">
        <v>2125</v>
      </c>
      <c r="C437" s="215" t="s">
        <v>226</v>
      </c>
      <c r="D437" s="215">
        <v>191182351</v>
      </c>
      <c r="E437" s="215">
        <v>1020</v>
      </c>
      <c r="F437" s="215">
        <v>1122</v>
      </c>
      <c r="G437" s="215">
        <v>1004</v>
      </c>
      <c r="I437" s="215" t="s">
        <v>2876</v>
      </c>
      <c r="J437" s="216" t="s">
        <v>330</v>
      </c>
      <c r="K437" s="215" t="s">
        <v>320</v>
      </c>
      <c r="L437" s="215" t="s">
        <v>1291</v>
      </c>
      <c r="AD437" s="217"/>
    </row>
    <row r="438" spans="1:30" s="215" customFormat="1" x14ac:dyDescent="0.25">
      <c r="A438" s="215" t="s">
        <v>126</v>
      </c>
      <c r="B438" s="215">
        <v>2125</v>
      </c>
      <c r="C438" s="215" t="s">
        <v>226</v>
      </c>
      <c r="D438" s="215">
        <v>191184872</v>
      </c>
      <c r="E438" s="215">
        <v>1020</v>
      </c>
      <c r="F438" s="215">
        <v>1122</v>
      </c>
      <c r="G438" s="215">
        <v>1004</v>
      </c>
      <c r="I438" s="215" t="s">
        <v>2877</v>
      </c>
      <c r="J438" s="216" t="s">
        <v>330</v>
      </c>
      <c r="K438" s="215" t="s">
        <v>320</v>
      </c>
      <c r="L438" s="215" t="s">
        <v>1291</v>
      </c>
      <c r="AD438" s="217"/>
    </row>
    <row r="439" spans="1:30" s="215" customFormat="1" x14ac:dyDescent="0.25">
      <c r="A439" s="215" t="s">
        <v>126</v>
      </c>
      <c r="B439" s="215">
        <v>2125</v>
      </c>
      <c r="C439" s="215" t="s">
        <v>226</v>
      </c>
      <c r="D439" s="215">
        <v>191184890</v>
      </c>
      <c r="E439" s="215">
        <v>1020</v>
      </c>
      <c r="F439" s="215">
        <v>1122</v>
      </c>
      <c r="G439" s="215">
        <v>1004</v>
      </c>
      <c r="I439" s="215" t="s">
        <v>2878</v>
      </c>
      <c r="J439" s="216" t="s">
        <v>330</v>
      </c>
      <c r="K439" s="215" t="s">
        <v>320</v>
      </c>
      <c r="L439" s="215" t="s">
        <v>1291</v>
      </c>
      <c r="AD439" s="217"/>
    </row>
    <row r="440" spans="1:30" s="215" customFormat="1" x14ac:dyDescent="0.25">
      <c r="A440" s="215" t="s">
        <v>126</v>
      </c>
      <c r="B440" s="215">
        <v>2125</v>
      </c>
      <c r="C440" s="215" t="s">
        <v>226</v>
      </c>
      <c r="D440" s="215">
        <v>191184891</v>
      </c>
      <c r="E440" s="215">
        <v>1020</v>
      </c>
      <c r="F440" s="215">
        <v>1122</v>
      </c>
      <c r="G440" s="215">
        <v>1004</v>
      </c>
      <c r="I440" s="215" t="s">
        <v>2879</v>
      </c>
      <c r="J440" s="216" t="s">
        <v>330</v>
      </c>
      <c r="K440" s="215" t="s">
        <v>320</v>
      </c>
      <c r="L440" s="215" t="s">
        <v>1291</v>
      </c>
      <c r="AD440" s="217"/>
    </row>
    <row r="441" spans="1:30" s="215" customFormat="1" x14ac:dyDescent="0.25">
      <c r="A441" s="215" t="s">
        <v>126</v>
      </c>
      <c r="B441" s="215">
        <v>2125</v>
      </c>
      <c r="C441" s="215" t="s">
        <v>226</v>
      </c>
      <c r="D441" s="215">
        <v>191205610</v>
      </c>
      <c r="E441" s="215">
        <v>1020</v>
      </c>
      <c r="F441" s="215">
        <v>1122</v>
      </c>
      <c r="G441" s="215">
        <v>1004</v>
      </c>
      <c r="I441" s="215" t="s">
        <v>2880</v>
      </c>
      <c r="J441" s="216" t="s">
        <v>330</v>
      </c>
      <c r="K441" s="215" t="s">
        <v>331</v>
      </c>
      <c r="L441" s="215" t="s">
        <v>818</v>
      </c>
      <c r="AD441" s="217"/>
    </row>
    <row r="442" spans="1:30" s="215" customFormat="1" x14ac:dyDescent="0.25">
      <c r="A442" s="215" t="s">
        <v>126</v>
      </c>
      <c r="B442" s="215">
        <v>2125</v>
      </c>
      <c r="C442" s="215" t="s">
        <v>226</v>
      </c>
      <c r="D442" s="215">
        <v>191205630</v>
      </c>
      <c r="E442" s="215">
        <v>1020</v>
      </c>
      <c r="F442" s="215">
        <v>1122</v>
      </c>
      <c r="G442" s="215">
        <v>1004</v>
      </c>
      <c r="I442" s="215" t="s">
        <v>2881</v>
      </c>
      <c r="J442" s="216" t="s">
        <v>330</v>
      </c>
      <c r="K442" s="215" t="s">
        <v>331</v>
      </c>
      <c r="L442" s="215" t="s">
        <v>819</v>
      </c>
      <c r="AD442" s="217"/>
    </row>
    <row r="443" spans="1:30" s="215" customFormat="1" x14ac:dyDescent="0.25">
      <c r="A443" s="215" t="s">
        <v>126</v>
      </c>
      <c r="B443" s="215">
        <v>2125</v>
      </c>
      <c r="C443" s="215" t="s">
        <v>226</v>
      </c>
      <c r="D443" s="215">
        <v>191319510</v>
      </c>
      <c r="E443" s="215">
        <v>1020</v>
      </c>
      <c r="F443" s="215">
        <v>1122</v>
      </c>
      <c r="G443" s="215">
        <v>1004</v>
      </c>
      <c r="I443" s="215" t="s">
        <v>2882</v>
      </c>
      <c r="J443" s="216" t="s">
        <v>330</v>
      </c>
      <c r="K443" s="215" t="s">
        <v>331</v>
      </c>
      <c r="L443" s="215" t="s">
        <v>820</v>
      </c>
      <c r="AD443" s="217"/>
    </row>
    <row r="444" spans="1:30" s="215" customFormat="1" x14ac:dyDescent="0.25">
      <c r="A444" s="215" t="s">
        <v>126</v>
      </c>
      <c r="B444" s="215">
        <v>2125</v>
      </c>
      <c r="C444" s="215" t="s">
        <v>226</v>
      </c>
      <c r="D444" s="215">
        <v>191319612</v>
      </c>
      <c r="E444" s="215">
        <v>1020</v>
      </c>
      <c r="F444" s="215">
        <v>1122</v>
      </c>
      <c r="G444" s="215">
        <v>1004</v>
      </c>
      <c r="I444" s="215" t="s">
        <v>2883</v>
      </c>
      <c r="J444" s="216" t="s">
        <v>330</v>
      </c>
      <c r="K444" s="215" t="s">
        <v>331</v>
      </c>
      <c r="L444" s="215" t="s">
        <v>821</v>
      </c>
      <c r="AD444" s="217"/>
    </row>
    <row r="445" spans="1:30" s="215" customFormat="1" x14ac:dyDescent="0.25">
      <c r="A445" s="215" t="s">
        <v>126</v>
      </c>
      <c r="B445" s="215">
        <v>2125</v>
      </c>
      <c r="C445" s="215" t="s">
        <v>226</v>
      </c>
      <c r="D445" s="215">
        <v>191378492</v>
      </c>
      <c r="E445" s="215">
        <v>1020</v>
      </c>
      <c r="F445" s="215">
        <v>1122</v>
      </c>
      <c r="G445" s="215">
        <v>1004</v>
      </c>
      <c r="I445" s="215" t="s">
        <v>2884</v>
      </c>
      <c r="J445" s="216" t="s">
        <v>330</v>
      </c>
      <c r="K445" s="215" t="s">
        <v>320</v>
      </c>
      <c r="L445" s="215" t="s">
        <v>415</v>
      </c>
      <c r="AD445" s="217"/>
    </row>
    <row r="446" spans="1:30" s="215" customFormat="1" x14ac:dyDescent="0.25">
      <c r="A446" s="215" t="s">
        <v>126</v>
      </c>
      <c r="B446" s="215">
        <v>2125</v>
      </c>
      <c r="C446" s="215" t="s">
        <v>226</v>
      </c>
      <c r="D446" s="215">
        <v>191380712</v>
      </c>
      <c r="E446" s="215">
        <v>1020</v>
      </c>
      <c r="F446" s="215">
        <v>1122</v>
      </c>
      <c r="G446" s="215">
        <v>1004</v>
      </c>
      <c r="I446" s="215" t="s">
        <v>2885</v>
      </c>
      <c r="J446" s="216" t="s">
        <v>330</v>
      </c>
      <c r="K446" s="215" t="s">
        <v>320</v>
      </c>
      <c r="L446" s="215" t="s">
        <v>415</v>
      </c>
      <c r="AD446" s="217"/>
    </row>
    <row r="447" spans="1:30" s="215" customFormat="1" x14ac:dyDescent="0.25">
      <c r="A447" s="215" t="s">
        <v>126</v>
      </c>
      <c r="B447" s="215">
        <v>2125</v>
      </c>
      <c r="C447" s="215" t="s">
        <v>226</v>
      </c>
      <c r="D447" s="215">
        <v>191381070</v>
      </c>
      <c r="E447" s="215">
        <v>1020</v>
      </c>
      <c r="F447" s="215">
        <v>1122</v>
      </c>
      <c r="G447" s="215">
        <v>1004</v>
      </c>
      <c r="I447" s="215" t="s">
        <v>2886</v>
      </c>
      <c r="J447" s="216" t="s">
        <v>330</v>
      </c>
      <c r="K447" s="215" t="s">
        <v>320</v>
      </c>
      <c r="L447" s="215" t="s">
        <v>415</v>
      </c>
      <c r="AD447" s="217"/>
    </row>
    <row r="448" spans="1:30" s="215" customFormat="1" x14ac:dyDescent="0.25">
      <c r="A448" s="215" t="s">
        <v>126</v>
      </c>
      <c r="B448" s="215">
        <v>2125</v>
      </c>
      <c r="C448" s="215" t="s">
        <v>226</v>
      </c>
      <c r="D448" s="215">
        <v>191505632</v>
      </c>
      <c r="E448" s="215">
        <v>1040</v>
      </c>
      <c r="F448" s="215">
        <v>1211</v>
      </c>
      <c r="G448" s="215">
        <v>1003</v>
      </c>
      <c r="I448" s="215" t="s">
        <v>2887</v>
      </c>
      <c r="J448" s="216" t="s">
        <v>330</v>
      </c>
      <c r="K448" s="215" t="s">
        <v>319</v>
      </c>
      <c r="L448" s="215" t="s">
        <v>1278</v>
      </c>
      <c r="AD448" s="217"/>
    </row>
    <row r="449" spans="1:30" s="215" customFormat="1" x14ac:dyDescent="0.25">
      <c r="A449" s="215" t="s">
        <v>126</v>
      </c>
      <c r="B449" s="215">
        <v>2125</v>
      </c>
      <c r="C449" s="215" t="s">
        <v>226</v>
      </c>
      <c r="D449" s="215">
        <v>191657534</v>
      </c>
      <c r="E449" s="215">
        <v>1020</v>
      </c>
      <c r="F449" s="215">
        <v>1122</v>
      </c>
      <c r="G449" s="215">
        <v>1004</v>
      </c>
      <c r="I449" s="215" t="s">
        <v>2888</v>
      </c>
      <c r="J449" s="216" t="s">
        <v>330</v>
      </c>
      <c r="K449" s="215" t="s">
        <v>331</v>
      </c>
      <c r="L449" s="215" t="s">
        <v>822</v>
      </c>
      <c r="AD449" s="217"/>
    </row>
    <row r="450" spans="1:30" s="215" customFormat="1" x14ac:dyDescent="0.25">
      <c r="A450" s="215" t="s">
        <v>126</v>
      </c>
      <c r="B450" s="215">
        <v>2125</v>
      </c>
      <c r="C450" s="215" t="s">
        <v>226</v>
      </c>
      <c r="D450" s="215">
        <v>191858178</v>
      </c>
      <c r="E450" s="215">
        <v>1060</v>
      </c>
      <c r="F450" s="215">
        <v>1252</v>
      </c>
      <c r="G450" s="215">
        <v>1003</v>
      </c>
      <c r="I450" s="215" t="s">
        <v>2889</v>
      </c>
      <c r="J450" s="216" t="s">
        <v>330</v>
      </c>
      <c r="K450" s="215" t="s">
        <v>331</v>
      </c>
      <c r="L450" s="215" t="s">
        <v>2410</v>
      </c>
      <c r="AD450" s="217"/>
    </row>
    <row r="451" spans="1:30" s="215" customFormat="1" x14ac:dyDescent="0.25">
      <c r="A451" s="215" t="s">
        <v>126</v>
      </c>
      <c r="B451" s="215">
        <v>2125</v>
      </c>
      <c r="C451" s="215" t="s">
        <v>226</v>
      </c>
      <c r="D451" s="215">
        <v>191858180</v>
      </c>
      <c r="E451" s="215">
        <v>1060</v>
      </c>
      <c r="F451" s="215">
        <v>1220</v>
      </c>
      <c r="G451" s="215">
        <v>1003</v>
      </c>
      <c r="I451" s="215" t="s">
        <v>2889</v>
      </c>
      <c r="J451" s="216" t="s">
        <v>330</v>
      </c>
      <c r="K451" s="215" t="s">
        <v>331</v>
      </c>
      <c r="L451" s="215" t="s">
        <v>2410</v>
      </c>
      <c r="AD451" s="217"/>
    </row>
    <row r="452" spans="1:30" s="215" customFormat="1" x14ac:dyDescent="0.25">
      <c r="A452" s="215" t="s">
        <v>126</v>
      </c>
      <c r="B452" s="215">
        <v>2125</v>
      </c>
      <c r="C452" s="215" t="s">
        <v>226</v>
      </c>
      <c r="D452" s="215">
        <v>191876560</v>
      </c>
      <c r="E452" s="215">
        <v>1020</v>
      </c>
      <c r="F452" s="215">
        <v>1122</v>
      </c>
      <c r="G452" s="215">
        <v>1004</v>
      </c>
      <c r="I452" s="215" t="s">
        <v>2890</v>
      </c>
      <c r="J452" s="216" t="s">
        <v>330</v>
      </c>
      <c r="K452" s="215" t="s">
        <v>331</v>
      </c>
      <c r="L452" s="215" t="s">
        <v>1227</v>
      </c>
      <c r="AD452" s="217"/>
    </row>
    <row r="453" spans="1:30" s="215" customFormat="1" x14ac:dyDescent="0.25">
      <c r="A453" s="215" t="s">
        <v>126</v>
      </c>
      <c r="B453" s="215">
        <v>2125</v>
      </c>
      <c r="C453" s="215" t="s">
        <v>226</v>
      </c>
      <c r="D453" s="215">
        <v>191955702</v>
      </c>
      <c r="E453" s="215">
        <v>1020</v>
      </c>
      <c r="F453" s="215">
        <v>1110</v>
      </c>
      <c r="G453" s="215">
        <v>1004</v>
      </c>
      <c r="I453" s="215" t="s">
        <v>2891</v>
      </c>
      <c r="J453" s="216" t="s">
        <v>330</v>
      </c>
      <c r="K453" s="215" t="s">
        <v>331</v>
      </c>
      <c r="L453" s="215" t="s">
        <v>1517</v>
      </c>
      <c r="AD453" s="217"/>
    </row>
    <row r="454" spans="1:30" s="215" customFormat="1" x14ac:dyDescent="0.25">
      <c r="A454" s="215" t="s">
        <v>126</v>
      </c>
      <c r="B454" s="215">
        <v>2125</v>
      </c>
      <c r="C454" s="215" t="s">
        <v>226</v>
      </c>
      <c r="D454" s="215">
        <v>191955703</v>
      </c>
      <c r="E454" s="215">
        <v>1020</v>
      </c>
      <c r="F454" s="215">
        <v>1110</v>
      </c>
      <c r="G454" s="215">
        <v>1004</v>
      </c>
      <c r="I454" s="215" t="s">
        <v>2892</v>
      </c>
      <c r="J454" s="216" t="s">
        <v>330</v>
      </c>
      <c r="K454" s="215" t="s">
        <v>331</v>
      </c>
      <c r="L454" s="215" t="s">
        <v>1517</v>
      </c>
      <c r="AD454" s="217"/>
    </row>
    <row r="455" spans="1:30" s="215" customFormat="1" x14ac:dyDescent="0.25">
      <c r="A455" s="215" t="s">
        <v>126</v>
      </c>
      <c r="B455" s="215">
        <v>2125</v>
      </c>
      <c r="C455" s="215" t="s">
        <v>226</v>
      </c>
      <c r="D455" s="215">
        <v>191955704</v>
      </c>
      <c r="E455" s="215">
        <v>1020</v>
      </c>
      <c r="F455" s="215">
        <v>1110</v>
      </c>
      <c r="G455" s="215">
        <v>1004</v>
      </c>
      <c r="I455" s="215" t="s">
        <v>2893</v>
      </c>
      <c r="J455" s="216" t="s">
        <v>330</v>
      </c>
      <c r="K455" s="215" t="s">
        <v>331</v>
      </c>
      <c r="L455" s="215" t="s">
        <v>1517</v>
      </c>
      <c r="AD455" s="217"/>
    </row>
    <row r="456" spans="1:30" s="215" customFormat="1" x14ac:dyDescent="0.25">
      <c r="A456" s="215" t="s">
        <v>126</v>
      </c>
      <c r="B456" s="215">
        <v>2125</v>
      </c>
      <c r="C456" s="215" t="s">
        <v>226</v>
      </c>
      <c r="D456" s="215">
        <v>191955705</v>
      </c>
      <c r="E456" s="215">
        <v>1020</v>
      </c>
      <c r="F456" s="215">
        <v>1110</v>
      </c>
      <c r="G456" s="215">
        <v>1004</v>
      </c>
      <c r="I456" s="215" t="s">
        <v>2894</v>
      </c>
      <c r="J456" s="216" t="s">
        <v>330</v>
      </c>
      <c r="K456" s="215" t="s">
        <v>331</v>
      </c>
      <c r="L456" s="215" t="s">
        <v>1517</v>
      </c>
      <c r="AD456" s="217"/>
    </row>
    <row r="457" spans="1:30" s="215" customFormat="1" x14ac:dyDescent="0.25">
      <c r="A457" s="215" t="s">
        <v>126</v>
      </c>
      <c r="B457" s="215">
        <v>2125</v>
      </c>
      <c r="C457" s="215" t="s">
        <v>226</v>
      </c>
      <c r="D457" s="215">
        <v>191967972</v>
      </c>
      <c r="E457" s="215">
        <v>1020</v>
      </c>
      <c r="F457" s="215">
        <v>1122</v>
      </c>
      <c r="G457" s="215">
        <v>1003</v>
      </c>
      <c r="I457" s="215" t="s">
        <v>2895</v>
      </c>
      <c r="J457" s="216" t="s">
        <v>330</v>
      </c>
      <c r="K457" s="215" t="s">
        <v>331</v>
      </c>
      <c r="L457" s="215" t="s">
        <v>1008</v>
      </c>
      <c r="AD457" s="217"/>
    </row>
    <row r="458" spans="1:30" s="215" customFormat="1" x14ac:dyDescent="0.25">
      <c r="A458" s="215" t="s">
        <v>126</v>
      </c>
      <c r="B458" s="215">
        <v>2125</v>
      </c>
      <c r="C458" s="215" t="s">
        <v>226</v>
      </c>
      <c r="D458" s="215">
        <v>192053532</v>
      </c>
      <c r="E458" s="215">
        <v>1060</v>
      </c>
      <c r="F458" s="215">
        <v>1274</v>
      </c>
      <c r="G458" s="215">
        <v>1004</v>
      </c>
      <c r="I458" s="215" t="s">
        <v>2896</v>
      </c>
      <c r="J458" s="216" t="s">
        <v>330</v>
      </c>
      <c r="K458" s="215" t="s">
        <v>319</v>
      </c>
      <c r="L458" s="215" t="s">
        <v>5594</v>
      </c>
      <c r="AD458" s="217"/>
    </row>
    <row r="459" spans="1:30" s="215" customFormat="1" x14ac:dyDescent="0.25">
      <c r="A459" s="215" t="s">
        <v>126</v>
      </c>
      <c r="B459" s="215">
        <v>2125</v>
      </c>
      <c r="C459" s="215" t="s">
        <v>226</v>
      </c>
      <c r="D459" s="215">
        <v>192053651</v>
      </c>
      <c r="E459" s="215">
        <v>1060</v>
      </c>
      <c r="F459" s="215">
        <v>1274</v>
      </c>
      <c r="G459" s="215">
        <v>1004</v>
      </c>
      <c r="I459" s="215" t="s">
        <v>2897</v>
      </c>
      <c r="J459" s="216" t="s">
        <v>330</v>
      </c>
      <c r="K459" s="215" t="s">
        <v>319</v>
      </c>
      <c r="L459" s="215" t="s">
        <v>5595</v>
      </c>
      <c r="AD459" s="217"/>
    </row>
    <row r="460" spans="1:30" s="215" customFormat="1" x14ac:dyDescent="0.25">
      <c r="A460" s="215" t="s">
        <v>126</v>
      </c>
      <c r="B460" s="215">
        <v>2125</v>
      </c>
      <c r="C460" s="215" t="s">
        <v>226</v>
      </c>
      <c r="D460" s="215">
        <v>235002914</v>
      </c>
      <c r="E460" s="215">
        <v>1020</v>
      </c>
      <c r="F460" s="215">
        <v>1122</v>
      </c>
      <c r="G460" s="215">
        <v>1004</v>
      </c>
      <c r="I460" s="215" t="s">
        <v>2898</v>
      </c>
      <c r="J460" s="216" t="s">
        <v>330</v>
      </c>
      <c r="K460" s="215" t="s">
        <v>331</v>
      </c>
      <c r="L460" s="215" t="s">
        <v>823</v>
      </c>
      <c r="AD460" s="217"/>
    </row>
    <row r="461" spans="1:30" s="215" customFormat="1" x14ac:dyDescent="0.25">
      <c r="A461" s="215" t="s">
        <v>126</v>
      </c>
      <c r="B461" s="215">
        <v>2125</v>
      </c>
      <c r="C461" s="215" t="s">
        <v>226</v>
      </c>
      <c r="D461" s="215">
        <v>235005362</v>
      </c>
      <c r="E461" s="215">
        <v>1060</v>
      </c>
      <c r="G461" s="215">
        <v>1004</v>
      </c>
      <c r="I461" s="215" t="s">
        <v>2899</v>
      </c>
      <c r="J461" s="216" t="s">
        <v>330</v>
      </c>
      <c r="K461" s="215" t="s">
        <v>319</v>
      </c>
      <c r="L461" s="215" t="s">
        <v>1398</v>
      </c>
      <c r="AD461" s="217"/>
    </row>
    <row r="462" spans="1:30" s="215" customFormat="1" x14ac:dyDescent="0.25">
      <c r="A462" s="215" t="s">
        <v>126</v>
      </c>
      <c r="B462" s="215">
        <v>2125</v>
      </c>
      <c r="C462" s="215" t="s">
        <v>226</v>
      </c>
      <c r="D462" s="215">
        <v>235005381</v>
      </c>
      <c r="E462" s="215">
        <v>1060</v>
      </c>
      <c r="G462" s="215">
        <v>1004</v>
      </c>
      <c r="I462" s="215" t="s">
        <v>2900</v>
      </c>
      <c r="J462" s="216" t="s">
        <v>330</v>
      </c>
      <c r="K462" s="215" t="s">
        <v>319</v>
      </c>
      <c r="L462" s="215" t="s">
        <v>538</v>
      </c>
      <c r="AD462" s="217"/>
    </row>
    <row r="463" spans="1:30" s="215" customFormat="1" x14ac:dyDescent="0.25">
      <c r="A463" s="215" t="s">
        <v>126</v>
      </c>
      <c r="B463" s="215">
        <v>2125</v>
      </c>
      <c r="C463" s="215" t="s">
        <v>226</v>
      </c>
      <c r="D463" s="215">
        <v>235554113</v>
      </c>
      <c r="E463" s="215">
        <v>1020</v>
      </c>
      <c r="F463" s="215">
        <v>1122</v>
      </c>
      <c r="G463" s="215">
        <v>1004</v>
      </c>
      <c r="I463" s="215" t="s">
        <v>2901</v>
      </c>
      <c r="J463" s="216" t="s">
        <v>330</v>
      </c>
      <c r="K463" s="215" t="s">
        <v>331</v>
      </c>
      <c r="L463" s="215" t="s">
        <v>1558</v>
      </c>
      <c r="AD463" s="217"/>
    </row>
    <row r="464" spans="1:30" s="215" customFormat="1" x14ac:dyDescent="0.25">
      <c r="A464" s="215" t="s">
        <v>126</v>
      </c>
      <c r="B464" s="215">
        <v>2125</v>
      </c>
      <c r="C464" s="215" t="s">
        <v>226</v>
      </c>
      <c r="D464" s="215">
        <v>235555610</v>
      </c>
      <c r="E464" s="215">
        <v>1020</v>
      </c>
      <c r="F464" s="215">
        <v>1122</v>
      </c>
      <c r="G464" s="215">
        <v>1004</v>
      </c>
      <c r="I464" s="215" t="s">
        <v>2868</v>
      </c>
      <c r="J464" s="216" t="s">
        <v>330</v>
      </c>
      <c r="K464" s="215" t="s">
        <v>331</v>
      </c>
      <c r="L464" s="215" t="s">
        <v>814</v>
      </c>
      <c r="AD464" s="217"/>
    </row>
    <row r="465" spans="1:30" s="215" customFormat="1" x14ac:dyDescent="0.25">
      <c r="A465" s="215" t="s">
        <v>126</v>
      </c>
      <c r="B465" s="215">
        <v>2125</v>
      </c>
      <c r="C465" s="215" t="s">
        <v>226</v>
      </c>
      <c r="D465" s="215">
        <v>502170842</v>
      </c>
      <c r="E465" s="215">
        <v>1080</v>
      </c>
      <c r="F465" s="215">
        <v>1274</v>
      </c>
      <c r="G465" s="215">
        <v>1004</v>
      </c>
      <c r="I465" s="215" t="s">
        <v>2902</v>
      </c>
      <c r="J465" s="216" t="s">
        <v>330</v>
      </c>
      <c r="K465" s="215" t="s">
        <v>319</v>
      </c>
      <c r="L465" s="215" t="s">
        <v>1422</v>
      </c>
      <c r="AD465" s="217"/>
    </row>
    <row r="466" spans="1:30" s="215" customFormat="1" x14ac:dyDescent="0.25">
      <c r="A466" s="215" t="s">
        <v>126</v>
      </c>
      <c r="B466" s="215">
        <v>2125</v>
      </c>
      <c r="C466" s="215" t="s">
        <v>226</v>
      </c>
      <c r="D466" s="215">
        <v>502171178</v>
      </c>
      <c r="E466" s="215">
        <v>1060</v>
      </c>
      <c r="F466" s="215">
        <v>1274</v>
      </c>
      <c r="G466" s="215">
        <v>1004</v>
      </c>
      <c r="I466" s="215" t="s">
        <v>2903</v>
      </c>
      <c r="J466" s="216" t="s">
        <v>330</v>
      </c>
      <c r="K466" s="215" t="s">
        <v>319</v>
      </c>
      <c r="L466" s="215" t="s">
        <v>1423</v>
      </c>
      <c r="AD466" s="217"/>
    </row>
    <row r="467" spans="1:30" s="215" customFormat="1" x14ac:dyDescent="0.25">
      <c r="A467" s="215" t="s">
        <v>126</v>
      </c>
      <c r="B467" s="215">
        <v>2125</v>
      </c>
      <c r="C467" s="215" t="s">
        <v>226</v>
      </c>
      <c r="D467" s="215">
        <v>502171382</v>
      </c>
      <c r="E467" s="215">
        <v>1060</v>
      </c>
      <c r="F467" s="215">
        <v>1274</v>
      </c>
      <c r="G467" s="215">
        <v>1004</v>
      </c>
      <c r="I467" s="215" t="s">
        <v>2904</v>
      </c>
      <c r="J467" s="216" t="s">
        <v>330</v>
      </c>
      <c r="K467" s="215" t="s">
        <v>319</v>
      </c>
      <c r="L467" s="215" t="s">
        <v>1424</v>
      </c>
      <c r="AD467" s="217"/>
    </row>
    <row r="468" spans="1:30" s="215" customFormat="1" x14ac:dyDescent="0.25">
      <c r="A468" s="215" t="s">
        <v>126</v>
      </c>
      <c r="B468" s="215">
        <v>2125</v>
      </c>
      <c r="C468" s="215" t="s">
        <v>226</v>
      </c>
      <c r="D468" s="215">
        <v>502171556</v>
      </c>
      <c r="E468" s="215">
        <v>1060</v>
      </c>
      <c r="F468" s="215">
        <v>1242</v>
      </c>
      <c r="G468" s="215">
        <v>1004</v>
      </c>
      <c r="I468" s="215" t="s">
        <v>2905</v>
      </c>
      <c r="J468" s="216" t="s">
        <v>330</v>
      </c>
      <c r="K468" s="215" t="s">
        <v>319</v>
      </c>
      <c r="L468" s="215" t="s">
        <v>1425</v>
      </c>
      <c r="AD468" s="217"/>
    </row>
    <row r="469" spans="1:30" s="215" customFormat="1" x14ac:dyDescent="0.25">
      <c r="A469" s="215" t="s">
        <v>126</v>
      </c>
      <c r="B469" s="215">
        <v>2125</v>
      </c>
      <c r="C469" s="215" t="s">
        <v>226</v>
      </c>
      <c r="D469" s="215">
        <v>502171697</v>
      </c>
      <c r="E469" s="215">
        <v>1060</v>
      </c>
      <c r="F469" s="215">
        <v>1274</v>
      </c>
      <c r="G469" s="215">
        <v>1004</v>
      </c>
      <c r="I469" s="215" t="s">
        <v>2906</v>
      </c>
      <c r="J469" s="216" t="s">
        <v>330</v>
      </c>
      <c r="K469" s="215" t="s">
        <v>319</v>
      </c>
      <c r="L469" s="215" t="s">
        <v>1426</v>
      </c>
      <c r="AD469" s="217"/>
    </row>
    <row r="470" spans="1:30" s="215" customFormat="1" x14ac:dyDescent="0.25">
      <c r="A470" s="215" t="s">
        <v>126</v>
      </c>
      <c r="B470" s="215">
        <v>2125</v>
      </c>
      <c r="C470" s="215" t="s">
        <v>226</v>
      </c>
      <c r="D470" s="215">
        <v>502171756</v>
      </c>
      <c r="E470" s="215">
        <v>1060</v>
      </c>
      <c r="F470" s="215">
        <v>1220</v>
      </c>
      <c r="G470" s="215">
        <v>1004</v>
      </c>
      <c r="I470" s="215" t="s">
        <v>2907</v>
      </c>
      <c r="J470" s="216" t="s">
        <v>330</v>
      </c>
      <c r="K470" s="215" t="s">
        <v>319</v>
      </c>
      <c r="L470" s="215" t="s">
        <v>1427</v>
      </c>
      <c r="AD470" s="217"/>
    </row>
    <row r="471" spans="1:30" s="215" customFormat="1" x14ac:dyDescent="0.25">
      <c r="A471" s="215" t="s">
        <v>126</v>
      </c>
      <c r="B471" s="215">
        <v>2125</v>
      </c>
      <c r="C471" s="215" t="s">
        <v>226</v>
      </c>
      <c r="D471" s="215">
        <v>502171771</v>
      </c>
      <c r="E471" s="215">
        <v>1060</v>
      </c>
      <c r="F471" s="215">
        <v>1265</v>
      </c>
      <c r="G471" s="215">
        <v>1004</v>
      </c>
      <c r="I471" s="215" t="s">
        <v>2908</v>
      </c>
      <c r="J471" s="216" t="s">
        <v>330</v>
      </c>
      <c r="K471" s="215" t="s">
        <v>319</v>
      </c>
      <c r="L471" s="215" t="s">
        <v>539</v>
      </c>
      <c r="AD471" s="217"/>
    </row>
    <row r="472" spans="1:30" s="215" customFormat="1" x14ac:dyDescent="0.25">
      <c r="A472" s="215" t="s">
        <v>126</v>
      </c>
      <c r="B472" s="215">
        <v>2125</v>
      </c>
      <c r="C472" s="215" t="s">
        <v>226</v>
      </c>
      <c r="D472" s="215">
        <v>502171784</v>
      </c>
      <c r="E472" s="215">
        <v>1060</v>
      </c>
      <c r="F472" s="215">
        <v>1251</v>
      </c>
      <c r="G472" s="215">
        <v>1004</v>
      </c>
      <c r="I472" s="215" t="s">
        <v>2909</v>
      </c>
      <c r="J472" s="216" t="s">
        <v>330</v>
      </c>
      <c r="K472" s="215" t="s">
        <v>319</v>
      </c>
      <c r="L472" s="215" t="s">
        <v>1399</v>
      </c>
      <c r="AD472" s="217"/>
    </row>
    <row r="473" spans="1:30" s="215" customFormat="1" x14ac:dyDescent="0.25">
      <c r="A473" s="215" t="s">
        <v>126</v>
      </c>
      <c r="B473" s="215">
        <v>2125</v>
      </c>
      <c r="C473" s="215" t="s">
        <v>226</v>
      </c>
      <c r="D473" s="215">
        <v>502171848</v>
      </c>
      <c r="E473" s="215">
        <v>1060</v>
      </c>
      <c r="F473" s="215">
        <v>1274</v>
      </c>
      <c r="G473" s="215">
        <v>1004</v>
      </c>
      <c r="I473" s="215" t="s">
        <v>2910</v>
      </c>
      <c r="J473" s="216" t="s">
        <v>330</v>
      </c>
      <c r="K473" s="215" t="s">
        <v>319</v>
      </c>
      <c r="L473" s="215" t="s">
        <v>1428</v>
      </c>
      <c r="AD473" s="217"/>
    </row>
    <row r="474" spans="1:30" s="215" customFormat="1" x14ac:dyDescent="0.25">
      <c r="A474" s="215" t="s">
        <v>126</v>
      </c>
      <c r="B474" s="215">
        <v>2125</v>
      </c>
      <c r="C474" s="215" t="s">
        <v>226</v>
      </c>
      <c r="D474" s="215">
        <v>502171937</v>
      </c>
      <c r="E474" s="215">
        <v>1060</v>
      </c>
      <c r="F474" s="215">
        <v>1274</v>
      </c>
      <c r="G474" s="215">
        <v>1004</v>
      </c>
      <c r="I474" s="215" t="s">
        <v>2911</v>
      </c>
      <c r="J474" s="216" t="s">
        <v>330</v>
      </c>
      <c r="K474" s="215" t="s">
        <v>319</v>
      </c>
      <c r="L474" s="215" t="s">
        <v>1429</v>
      </c>
      <c r="AD474" s="217"/>
    </row>
    <row r="475" spans="1:30" s="215" customFormat="1" x14ac:dyDescent="0.25">
      <c r="A475" s="215" t="s">
        <v>126</v>
      </c>
      <c r="B475" s="215">
        <v>2125</v>
      </c>
      <c r="C475" s="215" t="s">
        <v>226</v>
      </c>
      <c r="D475" s="215">
        <v>502171968</v>
      </c>
      <c r="E475" s="215">
        <v>1060</v>
      </c>
      <c r="F475" s="215">
        <v>1271</v>
      </c>
      <c r="G475" s="215">
        <v>1004</v>
      </c>
      <c r="I475" s="215" t="s">
        <v>2912</v>
      </c>
      <c r="J475" s="216" t="s">
        <v>330</v>
      </c>
      <c r="K475" s="215" t="s">
        <v>319</v>
      </c>
      <c r="L475" s="215" t="s">
        <v>1430</v>
      </c>
      <c r="AD475" s="217"/>
    </row>
    <row r="476" spans="1:30" s="215" customFormat="1" x14ac:dyDescent="0.25">
      <c r="A476" s="215" t="s">
        <v>126</v>
      </c>
      <c r="B476" s="215">
        <v>2125</v>
      </c>
      <c r="C476" s="215" t="s">
        <v>226</v>
      </c>
      <c r="D476" s="215">
        <v>502171996</v>
      </c>
      <c r="E476" s="215">
        <v>1060</v>
      </c>
      <c r="F476" s="215">
        <v>1241</v>
      </c>
      <c r="G476" s="215">
        <v>1004</v>
      </c>
      <c r="I476" s="215" t="s">
        <v>2913</v>
      </c>
      <c r="J476" s="216" t="s">
        <v>330</v>
      </c>
      <c r="K476" s="215" t="s">
        <v>319</v>
      </c>
      <c r="L476" s="215" t="s">
        <v>1588</v>
      </c>
      <c r="AD476" s="217"/>
    </row>
    <row r="477" spans="1:30" s="215" customFormat="1" x14ac:dyDescent="0.25">
      <c r="A477" s="215" t="s">
        <v>126</v>
      </c>
      <c r="B477" s="215">
        <v>2125</v>
      </c>
      <c r="C477" s="215" t="s">
        <v>226</v>
      </c>
      <c r="D477" s="215">
        <v>502172036</v>
      </c>
      <c r="E477" s="215">
        <v>1060</v>
      </c>
      <c r="F477" s="215">
        <v>1274</v>
      </c>
      <c r="G477" s="215">
        <v>1004</v>
      </c>
      <c r="I477" s="215" t="s">
        <v>2914</v>
      </c>
      <c r="J477" s="216" t="s">
        <v>330</v>
      </c>
      <c r="K477" s="215" t="s">
        <v>319</v>
      </c>
      <c r="L477" s="215" t="s">
        <v>1431</v>
      </c>
      <c r="AD477" s="217"/>
    </row>
    <row r="478" spans="1:30" s="215" customFormat="1" x14ac:dyDescent="0.25">
      <c r="A478" s="215" t="s">
        <v>126</v>
      </c>
      <c r="B478" s="215">
        <v>2125</v>
      </c>
      <c r="C478" s="215" t="s">
        <v>226</v>
      </c>
      <c r="D478" s="215">
        <v>502172037</v>
      </c>
      <c r="E478" s="215">
        <v>1060</v>
      </c>
      <c r="F478" s="215">
        <v>1274</v>
      </c>
      <c r="G478" s="215">
        <v>1004</v>
      </c>
      <c r="I478" s="215" t="s">
        <v>2915</v>
      </c>
      <c r="J478" s="216" t="s">
        <v>330</v>
      </c>
      <c r="K478" s="215" t="s">
        <v>319</v>
      </c>
      <c r="L478" s="215" t="s">
        <v>1432</v>
      </c>
      <c r="AD478" s="217"/>
    </row>
    <row r="479" spans="1:30" s="215" customFormat="1" x14ac:dyDescent="0.25">
      <c r="A479" s="215" t="s">
        <v>126</v>
      </c>
      <c r="B479" s="215">
        <v>2125</v>
      </c>
      <c r="C479" s="215" t="s">
        <v>226</v>
      </c>
      <c r="D479" s="215">
        <v>502172038</v>
      </c>
      <c r="E479" s="215">
        <v>1060</v>
      </c>
      <c r="F479" s="215">
        <v>1271</v>
      </c>
      <c r="G479" s="215">
        <v>1004</v>
      </c>
      <c r="I479" s="215" t="s">
        <v>2916</v>
      </c>
      <c r="J479" s="216" t="s">
        <v>330</v>
      </c>
      <c r="K479" s="215" t="s">
        <v>319</v>
      </c>
      <c r="L479" s="215" t="s">
        <v>1433</v>
      </c>
      <c r="AD479" s="217"/>
    </row>
    <row r="480" spans="1:30" s="215" customFormat="1" x14ac:dyDescent="0.25">
      <c r="A480" s="215" t="s">
        <v>126</v>
      </c>
      <c r="B480" s="215">
        <v>2125</v>
      </c>
      <c r="C480" s="215" t="s">
        <v>226</v>
      </c>
      <c r="D480" s="215">
        <v>502172040</v>
      </c>
      <c r="E480" s="215">
        <v>1060</v>
      </c>
      <c r="F480" s="215">
        <v>1271</v>
      </c>
      <c r="G480" s="215">
        <v>1004</v>
      </c>
      <c r="I480" s="215" t="s">
        <v>2917</v>
      </c>
      <c r="J480" s="216" t="s">
        <v>330</v>
      </c>
      <c r="K480" s="215" t="s">
        <v>319</v>
      </c>
      <c r="L480" s="215" t="s">
        <v>1434</v>
      </c>
      <c r="AD480" s="217"/>
    </row>
    <row r="481" spans="1:30" s="215" customFormat="1" x14ac:dyDescent="0.25">
      <c r="A481" s="215" t="s">
        <v>126</v>
      </c>
      <c r="B481" s="215">
        <v>2125</v>
      </c>
      <c r="C481" s="215" t="s">
        <v>226</v>
      </c>
      <c r="D481" s="215">
        <v>502172049</v>
      </c>
      <c r="E481" s="215">
        <v>1060</v>
      </c>
      <c r="F481" s="215">
        <v>1271</v>
      </c>
      <c r="G481" s="215">
        <v>1004</v>
      </c>
      <c r="I481" s="215" t="s">
        <v>2918</v>
      </c>
      <c r="J481" s="216" t="s">
        <v>330</v>
      </c>
      <c r="K481" s="215" t="s">
        <v>319</v>
      </c>
      <c r="L481" s="215" t="s">
        <v>1435</v>
      </c>
      <c r="AD481" s="217"/>
    </row>
    <row r="482" spans="1:30" s="215" customFormat="1" x14ac:dyDescent="0.25">
      <c r="A482" s="215" t="s">
        <v>126</v>
      </c>
      <c r="B482" s="215">
        <v>2125</v>
      </c>
      <c r="C482" s="215" t="s">
        <v>226</v>
      </c>
      <c r="D482" s="215">
        <v>502172094</v>
      </c>
      <c r="E482" s="215">
        <v>1060</v>
      </c>
      <c r="F482" s="215">
        <v>1241</v>
      </c>
      <c r="G482" s="215">
        <v>1004</v>
      </c>
      <c r="I482" s="215" t="s">
        <v>2919</v>
      </c>
      <c r="J482" s="216" t="s">
        <v>330</v>
      </c>
      <c r="K482" s="215" t="s">
        <v>319</v>
      </c>
      <c r="L482" s="215" t="s">
        <v>1714</v>
      </c>
      <c r="AD482" s="217"/>
    </row>
    <row r="483" spans="1:30" s="215" customFormat="1" x14ac:dyDescent="0.25">
      <c r="A483" s="215" t="s">
        <v>126</v>
      </c>
      <c r="B483" s="215">
        <v>2125</v>
      </c>
      <c r="C483" s="215" t="s">
        <v>226</v>
      </c>
      <c r="D483" s="215">
        <v>502172114</v>
      </c>
      <c r="E483" s="215">
        <v>1060</v>
      </c>
      <c r="F483" s="215">
        <v>1271</v>
      </c>
      <c r="G483" s="215">
        <v>1004</v>
      </c>
      <c r="I483" s="215" t="s">
        <v>2920</v>
      </c>
      <c r="J483" s="216" t="s">
        <v>330</v>
      </c>
      <c r="K483" s="215" t="s">
        <v>319</v>
      </c>
      <c r="L483" s="215" t="s">
        <v>1436</v>
      </c>
      <c r="AD483" s="217"/>
    </row>
    <row r="484" spans="1:30" s="215" customFormat="1" x14ac:dyDescent="0.25">
      <c r="A484" s="215" t="s">
        <v>126</v>
      </c>
      <c r="B484" s="215">
        <v>2125</v>
      </c>
      <c r="C484" s="215" t="s">
        <v>226</v>
      </c>
      <c r="D484" s="215">
        <v>502172122</v>
      </c>
      <c r="E484" s="215">
        <v>1060</v>
      </c>
      <c r="F484" s="215">
        <v>1271</v>
      </c>
      <c r="G484" s="215">
        <v>1004</v>
      </c>
      <c r="I484" s="215" t="s">
        <v>2921</v>
      </c>
      <c r="J484" s="216" t="s">
        <v>330</v>
      </c>
      <c r="K484" s="215" t="s">
        <v>319</v>
      </c>
      <c r="L484" s="215" t="s">
        <v>1684</v>
      </c>
      <c r="AD484" s="217"/>
    </row>
    <row r="485" spans="1:30" s="215" customFormat="1" x14ac:dyDescent="0.25">
      <c r="A485" s="215" t="s">
        <v>126</v>
      </c>
      <c r="B485" s="215">
        <v>2125</v>
      </c>
      <c r="C485" s="215" t="s">
        <v>226</v>
      </c>
      <c r="D485" s="215">
        <v>502172173</v>
      </c>
      <c r="E485" s="215">
        <v>1060</v>
      </c>
      <c r="F485" s="215">
        <v>1274</v>
      </c>
      <c r="G485" s="215">
        <v>1004</v>
      </c>
      <c r="I485" s="215" t="s">
        <v>2922</v>
      </c>
      <c r="J485" s="216" t="s">
        <v>330</v>
      </c>
      <c r="K485" s="215" t="s">
        <v>319</v>
      </c>
      <c r="L485" s="215" t="s">
        <v>1437</v>
      </c>
      <c r="AD485" s="217"/>
    </row>
    <row r="486" spans="1:30" s="215" customFormat="1" x14ac:dyDescent="0.25">
      <c r="A486" s="215" t="s">
        <v>126</v>
      </c>
      <c r="B486" s="215">
        <v>2125</v>
      </c>
      <c r="C486" s="215" t="s">
        <v>226</v>
      </c>
      <c r="D486" s="215">
        <v>502172214</v>
      </c>
      <c r="E486" s="215">
        <v>1060</v>
      </c>
      <c r="F486" s="215">
        <v>1263</v>
      </c>
      <c r="G486" s="215">
        <v>1004</v>
      </c>
      <c r="I486" s="215" t="s">
        <v>2923</v>
      </c>
      <c r="J486" s="216" t="s">
        <v>330</v>
      </c>
      <c r="K486" s="215" t="s">
        <v>319</v>
      </c>
      <c r="L486" s="215" t="s">
        <v>1438</v>
      </c>
      <c r="AD486" s="217"/>
    </row>
    <row r="487" spans="1:30" s="215" customFormat="1" x14ac:dyDescent="0.25">
      <c r="A487" s="215" t="s">
        <v>126</v>
      </c>
      <c r="B487" s="215">
        <v>2125</v>
      </c>
      <c r="C487" s="215" t="s">
        <v>226</v>
      </c>
      <c r="D487" s="215">
        <v>502172280</v>
      </c>
      <c r="E487" s="215">
        <v>1060</v>
      </c>
      <c r="F487" s="215">
        <v>1252</v>
      </c>
      <c r="G487" s="215">
        <v>1004</v>
      </c>
      <c r="I487" s="215" t="s">
        <v>2924</v>
      </c>
      <c r="J487" s="216" t="s">
        <v>330</v>
      </c>
      <c r="K487" s="215" t="s">
        <v>319</v>
      </c>
      <c r="L487" s="215" t="s">
        <v>1439</v>
      </c>
      <c r="AD487" s="217"/>
    </row>
    <row r="488" spans="1:30" s="215" customFormat="1" x14ac:dyDescent="0.25">
      <c r="A488" s="215" t="s">
        <v>126</v>
      </c>
      <c r="B488" s="215">
        <v>2125</v>
      </c>
      <c r="C488" s="215" t="s">
        <v>226</v>
      </c>
      <c r="D488" s="215">
        <v>502172283</v>
      </c>
      <c r="E488" s="215">
        <v>1060</v>
      </c>
      <c r="F488" s="215">
        <v>1271</v>
      </c>
      <c r="G488" s="215">
        <v>1004</v>
      </c>
      <c r="I488" s="215" t="s">
        <v>2925</v>
      </c>
      <c r="J488" s="216" t="s">
        <v>330</v>
      </c>
      <c r="K488" s="215" t="s">
        <v>319</v>
      </c>
      <c r="L488" s="215" t="s">
        <v>1440</v>
      </c>
      <c r="AD488" s="217"/>
    </row>
    <row r="489" spans="1:30" s="215" customFormat="1" x14ac:dyDescent="0.25">
      <c r="A489" s="215" t="s">
        <v>126</v>
      </c>
      <c r="B489" s="215">
        <v>2125</v>
      </c>
      <c r="C489" s="215" t="s">
        <v>226</v>
      </c>
      <c r="D489" s="215">
        <v>502172347</v>
      </c>
      <c r="E489" s="215">
        <v>1060</v>
      </c>
      <c r="F489" s="215">
        <v>1274</v>
      </c>
      <c r="G489" s="215">
        <v>1004</v>
      </c>
      <c r="I489" s="215" t="s">
        <v>2926</v>
      </c>
      <c r="J489" s="216" t="s">
        <v>330</v>
      </c>
      <c r="K489" s="215" t="s">
        <v>319</v>
      </c>
      <c r="L489" s="215" t="s">
        <v>1441</v>
      </c>
      <c r="AD489" s="217"/>
    </row>
    <row r="490" spans="1:30" s="215" customFormat="1" x14ac:dyDescent="0.25">
      <c r="A490" s="215" t="s">
        <v>126</v>
      </c>
      <c r="B490" s="215">
        <v>2125</v>
      </c>
      <c r="C490" s="215" t="s">
        <v>226</v>
      </c>
      <c r="D490" s="215">
        <v>502172359</v>
      </c>
      <c r="E490" s="215">
        <v>1060</v>
      </c>
      <c r="F490" s="215">
        <v>1274</v>
      </c>
      <c r="G490" s="215">
        <v>1004</v>
      </c>
      <c r="I490" s="215" t="s">
        <v>2927</v>
      </c>
      <c r="J490" s="216" t="s">
        <v>330</v>
      </c>
      <c r="K490" s="215" t="s">
        <v>319</v>
      </c>
      <c r="L490" s="215" t="s">
        <v>1442</v>
      </c>
      <c r="AD490" s="217"/>
    </row>
    <row r="491" spans="1:30" s="215" customFormat="1" x14ac:dyDescent="0.25">
      <c r="A491" s="215" t="s">
        <v>126</v>
      </c>
      <c r="B491" s="215">
        <v>2125</v>
      </c>
      <c r="C491" s="215" t="s">
        <v>226</v>
      </c>
      <c r="D491" s="215">
        <v>502172386</v>
      </c>
      <c r="E491" s="215">
        <v>1060</v>
      </c>
      <c r="F491" s="215">
        <v>1274</v>
      </c>
      <c r="G491" s="215">
        <v>1004</v>
      </c>
      <c r="I491" s="215" t="s">
        <v>2928</v>
      </c>
      <c r="J491" s="216" t="s">
        <v>330</v>
      </c>
      <c r="K491" s="215" t="s">
        <v>319</v>
      </c>
      <c r="L491" s="215" t="s">
        <v>1443</v>
      </c>
      <c r="AD491" s="217"/>
    </row>
    <row r="492" spans="1:30" s="215" customFormat="1" x14ac:dyDescent="0.25">
      <c r="A492" s="215" t="s">
        <v>126</v>
      </c>
      <c r="B492" s="215">
        <v>2125</v>
      </c>
      <c r="C492" s="215" t="s">
        <v>226</v>
      </c>
      <c r="D492" s="215">
        <v>502172436</v>
      </c>
      <c r="E492" s="215">
        <v>1060</v>
      </c>
      <c r="F492" s="215">
        <v>1274</v>
      </c>
      <c r="G492" s="215">
        <v>1004</v>
      </c>
      <c r="I492" s="215" t="s">
        <v>2929</v>
      </c>
      <c r="J492" s="216" t="s">
        <v>330</v>
      </c>
      <c r="K492" s="215" t="s">
        <v>319</v>
      </c>
      <c r="L492" s="215" t="s">
        <v>540</v>
      </c>
      <c r="AD492" s="217"/>
    </row>
    <row r="493" spans="1:30" s="215" customFormat="1" x14ac:dyDescent="0.25">
      <c r="A493" s="215" t="s">
        <v>126</v>
      </c>
      <c r="B493" s="215">
        <v>2125</v>
      </c>
      <c r="C493" s="215" t="s">
        <v>226</v>
      </c>
      <c r="D493" s="215">
        <v>502172489</v>
      </c>
      <c r="E493" s="215">
        <v>1060</v>
      </c>
      <c r="F493" s="215">
        <v>1271</v>
      </c>
      <c r="G493" s="215">
        <v>1004</v>
      </c>
      <c r="I493" s="215" t="s">
        <v>2930</v>
      </c>
      <c r="J493" s="216" t="s">
        <v>330</v>
      </c>
      <c r="K493" s="215" t="s">
        <v>319</v>
      </c>
      <c r="L493" s="215" t="s">
        <v>1444</v>
      </c>
      <c r="AD493" s="217"/>
    </row>
    <row r="494" spans="1:30" s="215" customFormat="1" x14ac:dyDescent="0.25">
      <c r="A494" s="215" t="s">
        <v>126</v>
      </c>
      <c r="B494" s="215">
        <v>2125</v>
      </c>
      <c r="C494" s="215" t="s">
        <v>226</v>
      </c>
      <c r="D494" s="215">
        <v>502172509</v>
      </c>
      <c r="E494" s="215">
        <v>1060</v>
      </c>
      <c r="F494" s="215">
        <v>1274</v>
      </c>
      <c r="G494" s="215">
        <v>1004</v>
      </c>
      <c r="I494" s="215" t="s">
        <v>2931</v>
      </c>
      <c r="J494" s="216" t="s">
        <v>330</v>
      </c>
      <c r="K494" s="215" t="s">
        <v>319</v>
      </c>
      <c r="L494" s="215" t="s">
        <v>1445</v>
      </c>
      <c r="AD494" s="217"/>
    </row>
    <row r="495" spans="1:30" s="215" customFormat="1" x14ac:dyDescent="0.25">
      <c r="A495" s="215" t="s">
        <v>126</v>
      </c>
      <c r="B495" s="215">
        <v>2125</v>
      </c>
      <c r="C495" s="215" t="s">
        <v>226</v>
      </c>
      <c r="D495" s="215">
        <v>502172511</v>
      </c>
      <c r="E495" s="215">
        <v>1060</v>
      </c>
      <c r="F495" s="215">
        <v>1271</v>
      </c>
      <c r="G495" s="215">
        <v>1004</v>
      </c>
      <c r="I495" s="215" t="s">
        <v>2932</v>
      </c>
      <c r="J495" s="216" t="s">
        <v>330</v>
      </c>
      <c r="K495" s="215" t="s">
        <v>319</v>
      </c>
      <c r="L495" s="215" t="s">
        <v>1446</v>
      </c>
      <c r="AD495" s="217"/>
    </row>
    <row r="496" spans="1:30" s="215" customFormat="1" x14ac:dyDescent="0.25">
      <c r="A496" s="215" t="s">
        <v>126</v>
      </c>
      <c r="B496" s="215">
        <v>2125</v>
      </c>
      <c r="C496" s="215" t="s">
        <v>226</v>
      </c>
      <c r="D496" s="215">
        <v>502172521</v>
      </c>
      <c r="E496" s="215">
        <v>1060</v>
      </c>
      <c r="F496" s="215">
        <v>1242</v>
      </c>
      <c r="G496" s="215">
        <v>1004</v>
      </c>
      <c r="I496" s="215" t="s">
        <v>2933</v>
      </c>
      <c r="J496" s="216" t="s">
        <v>330</v>
      </c>
      <c r="K496" s="215" t="s">
        <v>319</v>
      </c>
      <c r="L496" s="215" t="s">
        <v>1447</v>
      </c>
      <c r="AD496" s="217"/>
    </row>
    <row r="497" spans="1:30" s="215" customFormat="1" x14ac:dyDescent="0.25">
      <c r="A497" s="215" t="s">
        <v>126</v>
      </c>
      <c r="B497" s="215">
        <v>2125</v>
      </c>
      <c r="C497" s="215" t="s">
        <v>226</v>
      </c>
      <c r="D497" s="215">
        <v>502172615</v>
      </c>
      <c r="E497" s="215">
        <v>1060</v>
      </c>
      <c r="F497" s="215">
        <v>1271</v>
      </c>
      <c r="G497" s="215">
        <v>1004</v>
      </c>
      <c r="I497" s="215" t="s">
        <v>2934</v>
      </c>
      <c r="J497" s="216" t="s">
        <v>330</v>
      </c>
      <c r="K497" s="215" t="s">
        <v>319</v>
      </c>
      <c r="L497" s="215" t="s">
        <v>1448</v>
      </c>
      <c r="AD497" s="217"/>
    </row>
    <row r="498" spans="1:30" s="215" customFormat="1" x14ac:dyDescent="0.25">
      <c r="A498" s="215" t="s">
        <v>126</v>
      </c>
      <c r="B498" s="215">
        <v>2128</v>
      </c>
      <c r="C498" s="215" t="s">
        <v>227</v>
      </c>
      <c r="D498" s="215">
        <v>191973339</v>
      </c>
      <c r="E498" s="215">
        <v>1060</v>
      </c>
      <c r="F498" s="215">
        <v>1274</v>
      </c>
      <c r="G498" s="215">
        <v>1003</v>
      </c>
      <c r="I498" s="215" t="s">
        <v>2935</v>
      </c>
      <c r="J498" s="216" t="s">
        <v>330</v>
      </c>
      <c r="K498" s="215" t="s">
        <v>319</v>
      </c>
      <c r="L498" s="215" t="s">
        <v>1614</v>
      </c>
      <c r="AD498" s="217"/>
    </row>
    <row r="499" spans="1:30" s="215" customFormat="1" x14ac:dyDescent="0.25">
      <c r="A499" s="215" t="s">
        <v>126</v>
      </c>
      <c r="B499" s="215">
        <v>2128</v>
      </c>
      <c r="C499" s="215" t="s">
        <v>227</v>
      </c>
      <c r="D499" s="215">
        <v>192007924</v>
      </c>
      <c r="E499" s="215">
        <v>1060</v>
      </c>
      <c r="F499" s="215">
        <v>1274</v>
      </c>
      <c r="G499" s="215">
        <v>1004</v>
      </c>
      <c r="I499" s="215" t="s">
        <v>2936</v>
      </c>
      <c r="J499" s="216" t="s">
        <v>330</v>
      </c>
      <c r="K499" s="215" t="s">
        <v>331</v>
      </c>
      <c r="L499" s="215" t="s">
        <v>1376</v>
      </c>
      <c r="AD499" s="217"/>
    </row>
    <row r="500" spans="1:30" s="215" customFormat="1" x14ac:dyDescent="0.25">
      <c r="A500" s="215" t="s">
        <v>126</v>
      </c>
      <c r="B500" s="215">
        <v>2129</v>
      </c>
      <c r="C500" s="215" t="s">
        <v>228</v>
      </c>
      <c r="D500" s="215">
        <v>1518381</v>
      </c>
      <c r="E500" s="215">
        <v>1020</v>
      </c>
      <c r="F500" s="215">
        <v>1110</v>
      </c>
      <c r="G500" s="215">
        <v>1004</v>
      </c>
      <c r="I500" s="215" t="s">
        <v>2937</v>
      </c>
      <c r="J500" s="216" t="s">
        <v>330</v>
      </c>
      <c r="K500" s="215" t="s">
        <v>331</v>
      </c>
      <c r="L500" s="215" t="s">
        <v>824</v>
      </c>
      <c r="AD500" s="217"/>
    </row>
    <row r="501" spans="1:30" s="215" customFormat="1" x14ac:dyDescent="0.25">
      <c r="A501" s="215" t="s">
        <v>126</v>
      </c>
      <c r="B501" s="215">
        <v>2129</v>
      </c>
      <c r="C501" s="215" t="s">
        <v>228</v>
      </c>
      <c r="D501" s="215">
        <v>3092246</v>
      </c>
      <c r="E501" s="215">
        <v>1020</v>
      </c>
      <c r="F501" s="215">
        <v>1110</v>
      </c>
      <c r="G501" s="215">
        <v>1004</v>
      </c>
      <c r="I501" s="215" t="s">
        <v>2937</v>
      </c>
      <c r="J501" s="216" t="s">
        <v>330</v>
      </c>
      <c r="K501" s="215" t="s">
        <v>331</v>
      </c>
      <c r="L501" s="215" t="s">
        <v>824</v>
      </c>
      <c r="AD501" s="217"/>
    </row>
    <row r="502" spans="1:30" s="215" customFormat="1" x14ac:dyDescent="0.25">
      <c r="A502" s="215" t="s">
        <v>126</v>
      </c>
      <c r="B502" s="215">
        <v>2129</v>
      </c>
      <c r="C502" s="215" t="s">
        <v>228</v>
      </c>
      <c r="D502" s="215">
        <v>191347893</v>
      </c>
      <c r="E502" s="215">
        <v>1020</v>
      </c>
      <c r="F502" s="215">
        <v>1110</v>
      </c>
      <c r="G502" s="215">
        <v>1004</v>
      </c>
      <c r="I502" s="215" t="s">
        <v>2938</v>
      </c>
      <c r="J502" s="216" t="s">
        <v>330</v>
      </c>
      <c r="K502" s="215" t="s">
        <v>331</v>
      </c>
      <c r="L502" s="215" t="s">
        <v>825</v>
      </c>
      <c r="AD502" s="217"/>
    </row>
    <row r="503" spans="1:30" s="215" customFormat="1" x14ac:dyDescent="0.25">
      <c r="A503" s="215" t="s">
        <v>126</v>
      </c>
      <c r="B503" s="215">
        <v>2129</v>
      </c>
      <c r="C503" s="215" t="s">
        <v>228</v>
      </c>
      <c r="D503" s="215">
        <v>191996662</v>
      </c>
      <c r="E503" s="215">
        <v>1060</v>
      </c>
      <c r="F503" s="215">
        <v>1274</v>
      </c>
      <c r="G503" s="215">
        <v>1003</v>
      </c>
      <c r="I503" s="215" t="s">
        <v>2939</v>
      </c>
      <c r="J503" s="216" t="s">
        <v>330</v>
      </c>
      <c r="K503" s="215" t="s">
        <v>331</v>
      </c>
      <c r="L503" s="215" t="s">
        <v>1228</v>
      </c>
      <c r="AD503" s="217"/>
    </row>
    <row r="504" spans="1:30" s="215" customFormat="1" x14ac:dyDescent="0.25">
      <c r="A504" s="215" t="s">
        <v>126</v>
      </c>
      <c r="B504" s="215">
        <v>2129</v>
      </c>
      <c r="C504" s="215" t="s">
        <v>228</v>
      </c>
      <c r="D504" s="215">
        <v>502173067</v>
      </c>
      <c r="E504" s="215">
        <v>1060</v>
      </c>
      <c r="F504" s="215">
        <v>1271</v>
      </c>
      <c r="G504" s="215">
        <v>1004</v>
      </c>
      <c r="I504" s="215" t="s">
        <v>2940</v>
      </c>
      <c r="J504" s="216" t="s">
        <v>330</v>
      </c>
      <c r="K504" s="215" t="s">
        <v>331</v>
      </c>
      <c r="L504" s="215" t="s">
        <v>1207</v>
      </c>
      <c r="AD504" s="217"/>
    </row>
    <row r="505" spans="1:30" s="215" customFormat="1" x14ac:dyDescent="0.25">
      <c r="A505" s="215" t="s">
        <v>126</v>
      </c>
      <c r="B505" s="215">
        <v>2129</v>
      </c>
      <c r="C505" s="215" t="s">
        <v>228</v>
      </c>
      <c r="D505" s="215">
        <v>502173068</v>
      </c>
      <c r="E505" s="215">
        <v>1060</v>
      </c>
      <c r="F505" s="215">
        <v>1271</v>
      </c>
      <c r="G505" s="215">
        <v>1004</v>
      </c>
      <c r="I505" s="215" t="s">
        <v>2941</v>
      </c>
      <c r="J505" s="216" t="s">
        <v>330</v>
      </c>
      <c r="K505" s="215" t="s">
        <v>331</v>
      </c>
      <c r="L505" s="215" t="s">
        <v>1207</v>
      </c>
      <c r="AD505" s="217"/>
    </row>
    <row r="506" spans="1:30" s="215" customFormat="1" x14ac:dyDescent="0.25">
      <c r="A506" s="215" t="s">
        <v>126</v>
      </c>
      <c r="B506" s="215">
        <v>2129</v>
      </c>
      <c r="C506" s="215" t="s">
        <v>228</v>
      </c>
      <c r="D506" s="215">
        <v>502173072</v>
      </c>
      <c r="E506" s="215">
        <v>1060</v>
      </c>
      <c r="F506" s="215">
        <v>1271</v>
      </c>
      <c r="G506" s="215">
        <v>1004</v>
      </c>
      <c r="I506" s="215" t="s">
        <v>2942</v>
      </c>
      <c r="J506" s="216" t="s">
        <v>330</v>
      </c>
      <c r="K506" s="215" t="s">
        <v>331</v>
      </c>
      <c r="L506" s="215" t="s">
        <v>1207</v>
      </c>
      <c r="AD506" s="217"/>
    </row>
    <row r="507" spans="1:30" s="215" customFormat="1" x14ac:dyDescent="0.25">
      <c r="A507" s="215" t="s">
        <v>126</v>
      </c>
      <c r="B507" s="215">
        <v>2129</v>
      </c>
      <c r="C507" s="215" t="s">
        <v>228</v>
      </c>
      <c r="D507" s="215">
        <v>502173186</v>
      </c>
      <c r="E507" s="215">
        <v>1060</v>
      </c>
      <c r="F507" s="215">
        <v>1274</v>
      </c>
      <c r="G507" s="215">
        <v>1004</v>
      </c>
      <c r="I507" s="215" t="s">
        <v>2943</v>
      </c>
      <c r="J507" s="216" t="s">
        <v>330</v>
      </c>
      <c r="K507" s="215" t="s">
        <v>319</v>
      </c>
      <c r="L507" s="215" t="s">
        <v>541</v>
      </c>
      <c r="AD507" s="217"/>
    </row>
    <row r="508" spans="1:30" s="215" customFormat="1" x14ac:dyDescent="0.25">
      <c r="A508" s="215" t="s">
        <v>126</v>
      </c>
      <c r="B508" s="215">
        <v>2130</v>
      </c>
      <c r="C508" s="215" t="s">
        <v>229</v>
      </c>
      <c r="D508" s="215">
        <v>191982905</v>
      </c>
      <c r="E508" s="215">
        <v>1060</v>
      </c>
      <c r="F508" s="215">
        <v>1242</v>
      </c>
      <c r="G508" s="215">
        <v>1004</v>
      </c>
      <c r="I508" s="215" t="s">
        <v>2944</v>
      </c>
      <c r="J508" s="216" t="s">
        <v>330</v>
      </c>
      <c r="K508" s="215" t="s">
        <v>319</v>
      </c>
      <c r="L508" s="215" t="s">
        <v>975</v>
      </c>
      <c r="AD508" s="217"/>
    </row>
    <row r="509" spans="1:30" s="215" customFormat="1" x14ac:dyDescent="0.25">
      <c r="A509" s="215" t="s">
        <v>126</v>
      </c>
      <c r="B509" s="215">
        <v>2130</v>
      </c>
      <c r="C509" s="215" t="s">
        <v>229</v>
      </c>
      <c r="D509" s="215">
        <v>192053722</v>
      </c>
      <c r="E509" s="215">
        <v>1080</v>
      </c>
      <c r="F509" s="215">
        <v>1274</v>
      </c>
      <c r="G509" s="215">
        <v>1004</v>
      </c>
      <c r="I509" s="215" t="s">
        <v>2945</v>
      </c>
      <c r="J509" s="216" t="s">
        <v>330</v>
      </c>
      <c r="K509" s="215" t="s">
        <v>319</v>
      </c>
      <c r="L509" s="215" t="s">
        <v>5596</v>
      </c>
      <c r="AD509" s="217"/>
    </row>
    <row r="510" spans="1:30" s="215" customFormat="1" x14ac:dyDescent="0.25">
      <c r="A510" s="215" t="s">
        <v>126</v>
      </c>
      <c r="B510" s="215">
        <v>2131</v>
      </c>
      <c r="C510" s="215" t="s">
        <v>230</v>
      </c>
      <c r="D510" s="215">
        <v>1513131</v>
      </c>
      <c r="E510" s="215">
        <v>1040</v>
      </c>
      <c r="G510" s="215">
        <v>1004</v>
      </c>
      <c r="I510" s="215" t="s">
        <v>2946</v>
      </c>
      <c r="J510" s="216" t="s">
        <v>330</v>
      </c>
      <c r="K510" s="215" t="s">
        <v>331</v>
      </c>
      <c r="L510" s="215" t="s">
        <v>826</v>
      </c>
      <c r="AD510" s="217"/>
    </row>
    <row r="511" spans="1:30" s="215" customFormat="1" x14ac:dyDescent="0.25">
      <c r="A511" s="215" t="s">
        <v>126</v>
      </c>
      <c r="B511" s="215">
        <v>2131</v>
      </c>
      <c r="C511" s="215" t="s">
        <v>230</v>
      </c>
      <c r="D511" s="215">
        <v>191947924</v>
      </c>
      <c r="E511" s="215">
        <v>1060</v>
      </c>
      <c r="F511" s="215">
        <v>1274</v>
      </c>
      <c r="G511" s="215">
        <v>1004</v>
      </c>
      <c r="I511" s="215" t="s">
        <v>2947</v>
      </c>
      <c r="J511" s="216" t="s">
        <v>330</v>
      </c>
      <c r="K511" s="215" t="s">
        <v>331</v>
      </c>
      <c r="L511" s="215" t="s">
        <v>827</v>
      </c>
      <c r="AD511" s="217"/>
    </row>
    <row r="512" spans="1:30" s="215" customFormat="1" x14ac:dyDescent="0.25">
      <c r="A512" s="215" t="s">
        <v>126</v>
      </c>
      <c r="B512" s="215">
        <v>2131</v>
      </c>
      <c r="C512" s="215" t="s">
        <v>230</v>
      </c>
      <c r="D512" s="215">
        <v>504110399</v>
      </c>
      <c r="E512" s="215">
        <v>1080</v>
      </c>
      <c r="F512" s="215">
        <v>1274</v>
      </c>
      <c r="G512" s="215">
        <v>1004</v>
      </c>
      <c r="I512" s="215" t="s">
        <v>2948</v>
      </c>
      <c r="J512" s="216" t="s">
        <v>330</v>
      </c>
      <c r="K512" s="215" t="s">
        <v>319</v>
      </c>
      <c r="L512" s="215" t="s">
        <v>1449</v>
      </c>
      <c r="AD512" s="217"/>
    </row>
    <row r="513" spans="1:30" s="215" customFormat="1" x14ac:dyDescent="0.25">
      <c r="A513" s="215" t="s">
        <v>126</v>
      </c>
      <c r="B513" s="215">
        <v>2131</v>
      </c>
      <c r="C513" s="215" t="s">
        <v>230</v>
      </c>
      <c r="D513" s="215">
        <v>504110426</v>
      </c>
      <c r="E513" s="215">
        <v>1060</v>
      </c>
      <c r="F513" s="215">
        <v>1271</v>
      </c>
      <c r="G513" s="215">
        <v>1004</v>
      </c>
      <c r="I513" s="215" t="s">
        <v>2949</v>
      </c>
      <c r="J513" s="216" t="s">
        <v>330</v>
      </c>
      <c r="K513" s="215" t="s">
        <v>319</v>
      </c>
      <c r="L513" s="215" t="s">
        <v>1450</v>
      </c>
      <c r="AD513" s="217"/>
    </row>
    <row r="514" spans="1:30" s="215" customFormat="1" x14ac:dyDescent="0.25">
      <c r="A514" s="215" t="s">
        <v>126</v>
      </c>
      <c r="B514" s="215">
        <v>2131</v>
      </c>
      <c r="C514" s="215" t="s">
        <v>230</v>
      </c>
      <c r="D514" s="215">
        <v>504110448</v>
      </c>
      <c r="E514" s="215">
        <v>1060</v>
      </c>
      <c r="F514" s="215">
        <v>1274</v>
      </c>
      <c r="G514" s="215">
        <v>1004</v>
      </c>
      <c r="I514" s="215" t="s">
        <v>2950</v>
      </c>
      <c r="J514" s="216" t="s">
        <v>330</v>
      </c>
      <c r="K514" s="215" t="s">
        <v>319</v>
      </c>
      <c r="L514" s="215" t="s">
        <v>1451</v>
      </c>
      <c r="AD514" s="217"/>
    </row>
    <row r="515" spans="1:30" s="215" customFormat="1" x14ac:dyDescent="0.25">
      <c r="A515" s="215" t="s">
        <v>126</v>
      </c>
      <c r="B515" s="215">
        <v>2131</v>
      </c>
      <c r="C515" s="215" t="s">
        <v>230</v>
      </c>
      <c r="D515" s="215">
        <v>504110453</v>
      </c>
      <c r="E515" s="215">
        <v>1060</v>
      </c>
      <c r="F515" s="215">
        <v>1274</v>
      </c>
      <c r="G515" s="215">
        <v>1004</v>
      </c>
      <c r="I515" s="215" t="s">
        <v>2951</v>
      </c>
      <c r="J515" s="216" t="s">
        <v>330</v>
      </c>
      <c r="K515" s="215" t="s">
        <v>319</v>
      </c>
      <c r="L515" s="215" t="s">
        <v>1452</v>
      </c>
      <c r="AD515" s="217"/>
    </row>
    <row r="516" spans="1:30" s="215" customFormat="1" x14ac:dyDescent="0.25">
      <c r="A516" s="215" t="s">
        <v>126</v>
      </c>
      <c r="B516" s="215">
        <v>2131</v>
      </c>
      <c r="C516" s="215" t="s">
        <v>230</v>
      </c>
      <c r="D516" s="215">
        <v>504110461</v>
      </c>
      <c r="E516" s="215">
        <v>1060</v>
      </c>
      <c r="F516" s="215">
        <v>1274</v>
      </c>
      <c r="G516" s="215">
        <v>1004</v>
      </c>
      <c r="I516" s="215" t="s">
        <v>2952</v>
      </c>
      <c r="J516" s="216" t="s">
        <v>330</v>
      </c>
      <c r="K516" s="215" t="s">
        <v>319</v>
      </c>
      <c r="L516" s="215" t="s">
        <v>1453</v>
      </c>
      <c r="AD516" s="217"/>
    </row>
    <row r="517" spans="1:30" s="215" customFormat="1" x14ac:dyDescent="0.25">
      <c r="A517" s="215" t="s">
        <v>126</v>
      </c>
      <c r="B517" s="215">
        <v>2131</v>
      </c>
      <c r="C517" s="215" t="s">
        <v>230</v>
      </c>
      <c r="D517" s="215">
        <v>504110486</v>
      </c>
      <c r="E517" s="215">
        <v>1060</v>
      </c>
      <c r="F517" s="215">
        <v>1274</v>
      </c>
      <c r="G517" s="215">
        <v>1004</v>
      </c>
      <c r="I517" s="215" t="s">
        <v>2953</v>
      </c>
      <c r="J517" s="216" t="s">
        <v>330</v>
      </c>
      <c r="K517" s="215" t="s">
        <v>319</v>
      </c>
      <c r="L517" s="215" t="s">
        <v>1454</v>
      </c>
      <c r="AD517" s="217"/>
    </row>
    <row r="518" spans="1:30" s="215" customFormat="1" x14ac:dyDescent="0.25">
      <c r="A518" s="215" t="s">
        <v>126</v>
      </c>
      <c r="B518" s="215">
        <v>2131</v>
      </c>
      <c r="C518" s="215" t="s">
        <v>230</v>
      </c>
      <c r="D518" s="215">
        <v>504110538</v>
      </c>
      <c r="E518" s="215">
        <v>1060</v>
      </c>
      <c r="F518" s="215">
        <v>1274</v>
      </c>
      <c r="G518" s="215">
        <v>1004</v>
      </c>
      <c r="I518" s="215" t="s">
        <v>2954</v>
      </c>
      <c r="J518" s="216" t="s">
        <v>330</v>
      </c>
      <c r="K518" s="215" t="s">
        <v>319</v>
      </c>
      <c r="L518" s="215" t="s">
        <v>1455</v>
      </c>
      <c r="AD518" s="217"/>
    </row>
    <row r="519" spans="1:30" s="215" customFormat="1" x14ac:dyDescent="0.25">
      <c r="A519" s="215" t="s">
        <v>126</v>
      </c>
      <c r="B519" s="215">
        <v>2131</v>
      </c>
      <c r="C519" s="215" t="s">
        <v>230</v>
      </c>
      <c r="D519" s="215">
        <v>504110594</v>
      </c>
      <c r="E519" s="215">
        <v>1060</v>
      </c>
      <c r="F519" s="215">
        <v>1271</v>
      </c>
      <c r="G519" s="215">
        <v>1004</v>
      </c>
      <c r="I519" s="215" t="s">
        <v>2955</v>
      </c>
      <c r="J519" s="216" t="s">
        <v>330</v>
      </c>
      <c r="K519" s="215" t="s">
        <v>319</v>
      </c>
      <c r="L519" s="215" t="s">
        <v>1456</v>
      </c>
      <c r="AD519" s="217"/>
    </row>
    <row r="520" spans="1:30" s="215" customFormat="1" x14ac:dyDescent="0.25">
      <c r="A520" s="215" t="s">
        <v>126</v>
      </c>
      <c r="B520" s="215">
        <v>2135</v>
      </c>
      <c r="C520" s="215" t="s">
        <v>232</v>
      </c>
      <c r="D520" s="215">
        <v>191946891</v>
      </c>
      <c r="E520" s="215">
        <v>1060</v>
      </c>
      <c r="F520" s="215">
        <v>1271</v>
      </c>
      <c r="G520" s="215">
        <v>1004</v>
      </c>
      <c r="I520" s="215" t="s">
        <v>2956</v>
      </c>
      <c r="J520" s="216" t="s">
        <v>330</v>
      </c>
      <c r="K520" s="215" t="s">
        <v>331</v>
      </c>
      <c r="L520" s="215" t="s">
        <v>1208</v>
      </c>
      <c r="AD520" s="217"/>
    </row>
    <row r="521" spans="1:30" s="215" customFormat="1" x14ac:dyDescent="0.25">
      <c r="A521" s="215" t="s">
        <v>126</v>
      </c>
      <c r="B521" s="215">
        <v>2135</v>
      </c>
      <c r="C521" s="215" t="s">
        <v>232</v>
      </c>
      <c r="D521" s="215">
        <v>191965618</v>
      </c>
      <c r="E521" s="215">
        <v>1060</v>
      </c>
      <c r="F521" s="215">
        <v>1252</v>
      </c>
      <c r="G521" s="215">
        <v>1004</v>
      </c>
      <c r="I521" s="215" t="s">
        <v>2957</v>
      </c>
      <c r="J521" s="216" t="s">
        <v>330</v>
      </c>
      <c r="K521" s="215" t="s">
        <v>319</v>
      </c>
      <c r="L521" s="215" t="s">
        <v>1636</v>
      </c>
      <c r="AD521" s="217"/>
    </row>
    <row r="522" spans="1:30" s="215" customFormat="1" x14ac:dyDescent="0.25">
      <c r="A522" s="215" t="s">
        <v>126</v>
      </c>
      <c r="B522" s="215">
        <v>2135</v>
      </c>
      <c r="C522" s="215" t="s">
        <v>232</v>
      </c>
      <c r="D522" s="215">
        <v>191990222</v>
      </c>
      <c r="E522" s="215">
        <v>1060</v>
      </c>
      <c r="F522" s="215">
        <v>1242</v>
      </c>
      <c r="G522" s="215">
        <v>1004</v>
      </c>
      <c r="I522" s="215" t="s">
        <v>2958</v>
      </c>
      <c r="J522" s="216" t="s">
        <v>330</v>
      </c>
      <c r="K522" s="215" t="s">
        <v>331</v>
      </c>
      <c r="L522" s="215" t="s">
        <v>1415</v>
      </c>
      <c r="AD522" s="217"/>
    </row>
    <row r="523" spans="1:30" s="215" customFormat="1" x14ac:dyDescent="0.25">
      <c r="A523" s="215" t="s">
        <v>126</v>
      </c>
      <c r="B523" s="215">
        <v>2135</v>
      </c>
      <c r="C523" s="215" t="s">
        <v>232</v>
      </c>
      <c r="D523" s="215">
        <v>192018506</v>
      </c>
      <c r="E523" s="215">
        <v>1060</v>
      </c>
      <c r="F523" s="215">
        <v>1242</v>
      </c>
      <c r="G523" s="215">
        <v>1004</v>
      </c>
      <c r="I523" s="215" t="s">
        <v>2959</v>
      </c>
      <c r="J523" s="216" t="s">
        <v>330</v>
      </c>
      <c r="K523" s="215" t="s">
        <v>319</v>
      </c>
      <c r="L523" s="215" t="s">
        <v>1637</v>
      </c>
      <c r="AD523" s="217"/>
    </row>
    <row r="524" spans="1:30" s="215" customFormat="1" x14ac:dyDescent="0.25">
      <c r="A524" s="215" t="s">
        <v>126</v>
      </c>
      <c r="B524" s="215">
        <v>2135</v>
      </c>
      <c r="C524" s="215" t="s">
        <v>232</v>
      </c>
      <c r="D524" s="215">
        <v>192047236</v>
      </c>
      <c r="E524" s="215">
        <v>1060</v>
      </c>
      <c r="F524" s="215">
        <v>1241</v>
      </c>
      <c r="G524" s="215">
        <v>1004</v>
      </c>
      <c r="I524" s="215" t="s">
        <v>2960</v>
      </c>
      <c r="J524" s="216" t="s">
        <v>330</v>
      </c>
      <c r="K524" s="215" t="s">
        <v>319</v>
      </c>
      <c r="L524" s="215" t="s">
        <v>1751</v>
      </c>
      <c r="AD524" s="217"/>
    </row>
    <row r="525" spans="1:30" s="215" customFormat="1" x14ac:dyDescent="0.25">
      <c r="A525" s="215" t="s">
        <v>126</v>
      </c>
      <c r="B525" s="215">
        <v>2135</v>
      </c>
      <c r="C525" s="215" t="s">
        <v>232</v>
      </c>
      <c r="D525" s="215">
        <v>235005786</v>
      </c>
      <c r="E525" s="215">
        <v>1060</v>
      </c>
      <c r="G525" s="215">
        <v>1004</v>
      </c>
      <c r="I525" s="215" t="s">
        <v>2961</v>
      </c>
      <c r="J525" s="216" t="s">
        <v>330</v>
      </c>
      <c r="K525" s="215" t="s">
        <v>319</v>
      </c>
      <c r="L525" s="215" t="s">
        <v>1298</v>
      </c>
      <c r="AD525" s="217"/>
    </row>
    <row r="526" spans="1:30" s="215" customFormat="1" x14ac:dyDescent="0.25">
      <c r="A526" s="215" t="s">
        <v>126</v>
      </c>
      <c r="B526" s="215">
        <v>2135</v>
      </c>
      <c r="C526" s="215" t="s">
        <v>232</v>
      </c>
      <c r="D526" s="215">
        <v>502174911</v>
      </c>
      <c r="E526" s="215">
        <v>1080</v>
      </c>
      <c r="F526" s="215">
        <v>1274</v>
      </c>
      <c r="G526" s="215">
        <v>1004</v>
      </c>
      <c r="I526" s="215" t="s">
        <v>2962</v>
      </c>
      <c r="J526" s="216" t="s">
        <v>330</v>
      </c>
      <c r="K526" s="215" t="s">
        <v>319</v>
      </c>
      <c r="L526" s="215" t="s">
        <v>1299</v>
      </c>
      <c r="AD526" s="217"/>
    </row>
    <row r="527" spans="1:30" s="215" customFormat="1" x14ac:dyDescent="0.25">
      <c r="A527" s="215" t="s">
        <v>126</v>
      </c>
      <c r="B527" s="215">
        <v>2135</v>
      </c>
      <c r="C527" s="215" t="s">
        <v>232</v>
      </c>
      <c r="D527" s="215">
        <v>502174946</v>
      </c>
      <c r="E527" s="215">
        <v>1080</v>
      </c>
      <c r="F527" s="215">
        <v>1274</v>
      </c>
      <c r="G527" s="215">
        <v>1004</v>
      </c>
      <c r="I527" s="215" t="s">
        <v>2963</v>
      </c>
      <c r="J527" s="216" t="s">
        <v>330</v>
      </c>
      <c r="K527" s="215" t="s">
        <v>331</v>
      </c>
      <c r="L527" s="215" t="s">
        <v>1318</v>
      </c>
      <c r="AD527" s="217"/>
    </row>
    <row r="528" spans="1:30" s="215" customFormat="1" x14ac:dyDescent="0.25">
      <c r="A528" s="215" t="s">
        <v>126</v>
      </c>
      <c r="B528" s="215">
        <v>2135</v>
      </c>
      <c r="C528" s="215" t="s">
        <v>232</v>
      </c>
      <c r="D528" s="215">
        <v>502174996</v>
      </c>
      <c r="E528" s="215">
        <v>1060</v>
      </c>
      <c r="F528" s="215">
        <v>1261</v>
      </c>
      <c r="G528" s="215">
        <v>1004</v>
      </c>
      <c r="I528" s="215" t="s">
        <v>2964</v>
      </c>
      <c r="J528" s="216" t="s">
        <v>330</v>
      </c>
      <c r="K528" s="215" t="s">
        <v>331</v>
      </c>
      <c r="L528" s="215" t="s">
        <v>1319</v>
      </c>
      <c r="AD528" s="217"/>
    </row>
    <row r="529" spans="1:30" s="215" customFormat="1" x14ac:dyDescent="0.25">
      <c r="A529" s="215" t="s">
        <v>126</v>
      </c>
      <c r="B529" s="215">
        <v>2135</v>
      </c>
      <c r="C529" s="215" t="s">
        <v>232</v>
      </c>
      <c r="D529" s="215">
        <v>502175044</v>
      </c>
      <c r="E529" s="215">
        <v>1060</v>
      </c>
      <c r="F529" s="215">
        <v>1274</v>
      </c>
      <c r="G529" s="215">
        <v>1004</v>
      </c>
      <c r="I529" s="215" t="s">
        <v>2965</v>
      </c>
      <c r="J529" s="216" t="s">
        <v>330</v>
      </c>
      <c r="K529" s="215" t="s">
        <v>319</v>
      </c>
      <c r="L529" s="215" t="s">
        <v>1300</v>
      </c>
      <c r="AD529" s="217"/>
    </row>
    <row r="530" spans="1:30" s="215" customFormat="1" x14ac:dyDescent="0.25">
      <c r="A530" s="215" t="s">
        <v>126</v>
      </c>
      <c r="B530" s="215">
        <v>2135</v>
      </c>
      <c r="C530" s="215" t="s">
        <v>232</v>
      </c>
      <c r="D530" s="215">
        <v>502175073</v>
      </c>
      <c r="E530" s="215">
        <v>1060</v>
      </c>
      <c r="F530" s="215">
        <v>1271</v>
      </c>
      <c r="G530" s="215">
        <v>1004</v>
      </c>
      <c r="I530" s="215" t="s">
        <v>2966</v>
      </c>
      <c r="J530" s="216" t="s">
        <v>330</v>
      </c>
      <c r="K530" s="215" t="s">
        <v>319</v>
      </c>
      <c r="L530" s="215" t="s">
        <v>542</v>
      </c>
      <c r="AD530" s="217"/>
    </row>
    <row r="531" spans="1:30" s="215" customFormat="1" x14ac:dyDescent="0.25">
      <c r="A531" s="215" t="s">
        <v>126</v>
      </c>
      <c r="B531" s="215">
        <v>2135</v>
      </c>
      <c r="C531" s="215" t="s">
        <v>232</v>
      </c>
      <c r="D531" s="215">
        <v>502175086</v>
      </c>
      <c r="E531" s="215">
        <v>1060</v>
      </c>
      <c r="F531" s="215">
        <v>1274</v>
      </c>
      <c r="G531" s="215">
        <v>1004</v>
      </c>
      <c r="I531" s="215" t="s">
        <v>2967</v>
      </c>
      <c r="J531" s="216" t="s">
        <v>330</v>
      </c>
      <c r="K531" s="215" t="s">
        <v>319</v>
      </c>
      <c r="L531" s="215" t="s">
        <v>1301</v>
      </c>
      <c r="AD531" s="217"/>
    </row>
    <row r="532" spans="1:30" s="215" customFormat="1" x14ac:dyDescent="0.25">
      <c r="A532" s="215" t="s">
        <v>126</v>
      </c>
      <c r="B532" s="215">
        <v>2135</v>
      </c>
      <c r="C532" s="215" t="s">
        <v>232</v>
      </c>
      <c r="D532" s="215">
        <v>502175088</v>
      </c>
      <c r="E532" s="215">
        <v>1060</v>
      </c>
      <c r="F532" s="215">
        <v>1274</v>
      </c>
      <c r="G532" s="215">
        <v>1004</v>
      </c>
      <c r="I532" s="215" t="s">
        <v>2968</v>
      </c>
      <c r="J532" s="216" t="s">
        <v>330</v>
      </c>
      <c r="K532" s="215" t="s">
        <v>319</v>
      </c>
      <c r="L532" s="215" t="s">
        <v>1302</v>
      </c>
      <c r="AD532" s="217"/>
    </row>
    <row r="533" spans="1:30" s="215" customFormat="1" x14ac:dyDescent="0.25">
      <c r="A533" s="215" t="s">
        <v>126</v>
      </c>
      <c r="B533" s="215">
        <v>2135</v>
      </c>
      <c r="C533" s="215" t="s">
        <v>232</v>
      </c>
      <c r="D533" s="215">
        <v>502175196</v>
      </c>
      <c r="E533" s="215">
        <v>1060</v>
      </c>
      <c r="F533" s="215">
        <v>1271</v>
      </c>
      <c r="G533" s="215">
        <v>1004</v>
      </c>
      <c r="I533" s="215" t="s">
        <v>2969</v>
      </c>
      <c r="J533" s="216" t="s">
        <v>330</v>
      </c>
      <c r="K533" s="215" t="s">
        <v>319</v>
      </c>
      <c r="L533" s="215" t="s">
        <v>1303</v>
      </c>
      <c r="AD533" s="217"/>
    </row>
    <row r="534" spans="1:30" s="215" customFormat="1" x14ac:dyDescent="0.25">
      <c r="A534" s="215" t="s">
        <v>126</v>
      </c>
      <c r="B534" s="215">
        <v>2135</v>
      </c>
      <c r="C534" s="215" t="s">
        <v>232</v>
      </c>
      <c r="D534" s="215">
        <v>502175223</v>
      </c>
      <c r="E534" s="215">
        <v>1060</v>
      </c>
      <c r="F534" s="215">
        <v>1274</v>
      </c>
      <c r="G534" s="215">
        <v>1004</v>
      </c>
      <c r="I534" s="215" t="s">
        <v>2970</v>
      </c>
      <c r="J534" s="216" t="s">
        <v>330</v>
      </c>
      <c r="K534" s="215" t="s">
        <v>319</v>
      </c>
      <c r="L534" s="215" t="s">
        <v>1304</v>
      </c>
      <c r="AD534" s="217"/>
    </row>
    <row r="535" spans="1:30" s="215" customFormat="1" x14ac:dyDescent="0.25">
      <c r="A535" s="215" t="s">
        <v>126</v>
      </c>
      <c r="B535" s="215">
        <v>2135</v>
      </c>
      <c r="C535" s="215" t="s">
        <v>232</v>
      </c>
      <c r="D535" s="215">
        <v>502175251</v>
      </c>
      <c r="E535" s="215">
        <v>1060</v>
      </c>
      <c r="F535" s="215">
        <v>1271</v>
      </c>
      <c r="G535" s="215">
        <v>1004</v>
      </c>
      <c r="I535" s="215" t="s">
        <v>2971</v>
      </c>
      <c r="J535" s="216" t="s">
        <v>330</v>
      </c>
      <c r="K535" s="215" t="s">
        <v>319</v>
      </c>
      <c r="L535" s="215" t="s">
        <v>1305</v>
      </c>
      <c r="AD535" s="217"/>
    </row>
    <row r="536" spans="1:30" s="215" customFormat="1" x14ac:dyDescent="0.25">
      <c r="A536" s="215" t="s">
        <v>126</v>
      </c>
      <c r="B536" s="215">
        <v>2135</v>
      </c>
      <c r="C536" s="215" t="s">
        <v>232</v>
      </c>
      <c r="D536" s="215">
        <v>502175258</v>
      </c>
      <c r="E536" s="215">
        <v>1060</v>
      </c>
      <c r="F536" s="215">
        <v>1271</v>
      </c>
      <c r="G536" s="215">
        <v>1004</v>
      </c>
      <c r="I536" s="215" t="s">
        <v>2972</v>
      </c>
      <c r="J536" s="216" t="s">
        <v>330</v>
      </c>
      <c r="K536" s="215" t="s">
        <v>319</v>
      </c>
      <c r="L536" s="215" t="s">
        <v>1306</v>
      </c>
      <c r="AD536" s="217"/>
    </row>
    <row r="537" spans="1:30" s="215" customFormat="1" x14ac:dyDescent="0.25">
      <c r="A537" s="215" t="s">
        <v>126</v>
      </c>
      <c r="B537" s="215">
        <v>2135</v>
      </c>
      <c r="C537" s="215" t="s">
        <v>232</v>
      </c>
      <c r="D537" s="215">
        <v>502175265</v>
      </c>
      <c r="E537" s="215">
        <v>1060</v>
      </c>
      <c r="F537" s="215">
        <v>1271</v>
      </c>
      <c r="G537" s="215">
        <v>1004</v>
      </c>
      <c r="I537" s="215" t="s">
        <v>2973</v>
      </c>
      <c r="J537" s="216" t="s">
        <v>330</v>
      </c>
      <c r="K537" s="215" t="s">
        <v>319</v>
      </c>
      <c r="L537" s="215" t="s">
        <v>1307</v>
      </c>
      <c r="AD537" s="217"/>
    </row>
    <row r="538" spans="1:30" s="215" customFormat="1" x14ac:dyDescent="0.25">
      <c r="A538" s="215" t="s">
        <v>126</v>
      </c>
      <c r="B538" s="215">
        <v>2135</v>
      </c>
      <c r="C538" s="215" t="s">
        <v>232</v>
      </c>
      <c r="D538" s="215">
        <v>502175267</v>
      </c>
      <c r="E538" s="215">
        <v>1060</v>
      </c>
      <c r="F538" s="215">
        <v>1271</v>
      </c>
      <c r="G538" s="215">
        <v>1004</v>
      </c>
      <c r="I538" s="215" t="s">
        <v>2974</v>
      </c>
      <c r="J538" s="216" t="s">
        <v>330</v>
      </c>
      <c r="K538" s="215" t="s">
        <v>319</v>
      </c>
      <c r="L538" s="215" t="s">
        <v>1308</v>
      </c>
      <c r="AD538" s="217"/>
    </row>
    <row r="539" spans="1:30" s="215" customFormat="1" x14ac:dyDescent="0.25">
      <c r="A539" s="215" t="s">
        <v>126</v>
      </c>
      <c r="B539" s="215">
        <v>2135</v>
      </c>
      <c r="C539" s="215" t="s">
        <v>232</v>
      </c>
      <c r="D539" s="215">
        <v>502175303</v>
      </c>
      <c r="E539" s="215">
        <v>1060</v>
      </c>
      <c r="F539" s="215">
        <v>1274</v>
      </c>
      <c r="G539" s="215">
        <v>1004</v>
      </c>
      <c r="I539" s="215" t="s">
        <v>2975</v>
      </c>
      <c r="J539" s="216" t="s">
        <v>330</v>
      </c>
      <c r="K539" s="215" t="s">
        <v>319</v>
      </c>
      <c r="L539" s="215" t="s">
        <v>1309</v>
      </c>
      <c r="AD539" s="217"/>
    </row>
    <row r="540" spans="1:30" s="215" customFormat="1" x14ac:dyDescent="0.25">
      <c r="A540" s="215" t="s">
        <v>126</v>
      </c>
      <c r="B540" s="215">
        <v>2135</v>
      </c>
      <c r="C540" s="215" t="s">
        <v>232</v>
      </c>
      <c r="D540" s="215">
        <v>502175320</v>
      </c>
      <c r="E540" s="215">
        <v>1060</v>
      </c>
      <c r="F540" s="215">
        <v>1274</v>
      </c>
      <c r="G540" s="215">
        <v>1004</v>
      </c>
      <c r="I540" s="215" t="s">
        <v>2976</v>
      </c>
      <c r="J540" s="216" t="s">
        <v>330</v>
      </c>
      <c r="K540" s="215" t="s">
        <v>319</v>
      </c>
      <c r="L540" s="215" t="s">
        <v>1310</v>
      </c>
      <c r="AD540" s="217"/>
    </row>
    <row r="541" spans="1:30" s="215" customFormat="1" x14ac:dyDescent="0.25">
      <c r="A541" s="215" t="s">
        <v>126</v>
      </c>
      <c r="B541" s="215">
        <v>2135</v>
      </c>
      <c r="C541" s="215" t="s">
        <v>232</v>
      </c>
      <c r="D541" s="215">
        <v>502175331</v>
      </c>
      <c r="E541" s="215">
        <v>1060</v>
      </c>
      <c r="F541" s="215">
        <v>1274</v>
      </c>
      <c r="G541" s="215">
        <v>1004</v>
      </c>
      <c r="I541" s="215" t="s">
        <v>2977</v>
      </c>
      <c r="J541" s="216" t="s">
        <v>330</v>
      </c>
      <c r="K541" s="215" t="s">
        <v>319</v>
      </c>
      <c r="L541" s="215" t="s">
        <v>1311</v>
      </c>
      <c r="AD541" s="217"/>
    </row>
    <row r="542" spans="1:30" s="215" customFormat="1" x14ac:dyDescent="0.25">
      <c r="A542" s="215" t="s">
        <v>126</v>
      </c>
      <c r="B542" s="215">
        <v>2135</v>
      </c>
      <c r="C542" s="215" t="s">
        <v>232</v>
      </c>
      <c r="D542" s="215">
        <v>502175425</v>
      </c>
      <c r="E542" s="215">
        <v>1060</v>
      </c>
      <c r="F542" s="215">
        <v>1274</v>
      </c>
      <c r="G542" s="215">
        <v>1004</v>
      </c>
      <c r="I542" s="215" t="s">
        <v>2978</v>
      </c>
      <c r="J542" s="216" t="s">
        <v>330</v>
      </c>
      <c r="K542" s="215" t="s">
        <v>319</v>
      </c>
      <c r="L542" s="215" t="s">
        <v>1312</v>
      </c>
      <c r="AD542" s="217"/>
    </row>
    <row r="543" spans="1:30" s="215" customFormat="1" x14ac:dyDescent="0.25">
      <c r="A543" s="215" t="s">
        <v>126</v>
      </c>
      <c r="B543" s="215">
        <v>2137</v>
      </c>
      <c r="C543" s="215" t="s">
        <v>233</v>
      </c>
      <c r="D543" s="215">
        <v>190195706</v>
      </c>
      <c r="E543" s="215">
        <v>1020</v>
      </c>
      <c r="F543" s="215">
        <v>1110</v>
      </c>
      <c r="G543" s="215">
        <v>1004</v>
      </c>
      <c r="I543" s="215" t="s">
        <v>2979</v>
      </c>
      <c r="J543" s="216" t="s">
        <v>330</v>
      </c>
      <c r="K543" s="215" t="s">
        <v>319</v>
      </c>
      <c r="L543" s="215" t="s">
        <v>1777</v>
      </c>
      <c r="AD543" s="217"/>
    </row>
    <row r="544" spans="1:30" s="215" customFormat="1" x14ac:dyDescent="0.25">
      <c r="A544" s="215" t="s">
        <v>126</v>
      </c>
      <c r="B544" s="215">
        <v>2137</v>
      </c>
      <c r="C544" s="215" t="s">
        <v>233</v>
      </c>
      <c r="D544" s="215">
        <v>191973646</v>
      </c>
      <c r="E544" s="215">
        <v>1060</v>
      </c>
      <c r="F544" s="215">
        <v>1271</v>
      </c>
      <c r="G544" s="215">
        <v>1004</v>
      </c>
      <c r="I544" s="215" t="s">
        <v>2980</v>
      </c>
      <c r="J544" s="216" t="s">
        <v>330</v>
      </c>
      <c r="K544" s="215" t="s">
        <v>331</v>
      </c>
      <c r="L544" s="215" t="s">
        <v>1229</v>
      </c>
      <c r="AD544" s="217"/>
    </row>
    <row r="545" spans="1:30" s="215" customFormat="1" x14ac:dyDescent="0.25">
      <c r="A545" s="215" t="s">
        <v>126</v>
      </c>
      <c r="B545" s="215">
        <v>2137</v>
      </c>
      <c r="C545" s="215" t="s">
        <v>233</v>
      </c>
      <c r="D545" s="215">
        <v>502173735</v>
      </c>
      <c r="E545" s="215">
        <v>1060</v>
      </c>
      <c r="F545" s="215">
        <v>1274</v>
      </c>
      <c r="G545" s="215">
        <v>1004</v>
      </c>
      <c r="I545" s="215" t="s">
        <v>2981</v>
      </c>
      <c r="J545" s="216" t="s">
        <v>330</v>
      </c>
      <c r="K545" s="215" t="s">
        <v>319</v>
      </c>
      <c r="L545" s="215" t="s">
        <v>1252</v>
      </c>
      <c r="AD545" s="217"/>
    </row>
    <row r="546" spans="1:30" s="215" customFormat="1" x14ac:dyDescent="0.25">
      <c r="A546" s="215" t="s">
        <v>126</v>
      </c>
      <c r="B546" s="215">
        <v>2138</v>
      </c>
      <c r="C546" s="215" t="s">
        <v>234</v>
      </c>
      <c r="D546" s="215">
        <v>1514464</v>
      </c>
      <c r="E546" s="215">
        <v>1020</v>
      </c>
      <c r="F546" s="215">
        <v>1122</v>
      </c>
      <c r="G546" s="215">
        <v>1004</v>
      </c>
      <c r="I546" s="215" t="s">
        <v>2982</v>
      </c>
      <c r="J546" s="216" t="s">
        <v>330</v>
      </c>
      <c r="K546" s="215" t="s">
        <v>331</v>
      </c>
      <c r="L546" s="215" t="s">
        <v>1047</v>
      </c>
      <c r="AD546" s="217"/>
    </row>
    <row r="547" spans="1:30" s="215" customFormat="1" x14ac:dyDescent="0.25">
      <c r="A547" s="215" t="s">
        <v>126</v>
      </c>
      <c r="B547" s="215">
        <v>2138</v>
      </c>
      <c r="C547" s="215" t="s">
        <v>234</v>
      </c>
      <c r="D547" s="215">
        <v>1514649</v>
      </c>
      <c r="E547" s="215">
        <v>1020</v>
      </c>
      <c r="F547" s="215">
        <v>1110</v>
      </c>
      <c r="G547" s="215">
        <v>1004</v>
      </c>
      <c r="I547" s="215" t="s">
        <v>2983</v>
      </c>
      <c r="J547" s="216" t="s">
        <v>330</v>
      </c>
      <c r="K547" s="215" t="s">
        <v>319</v>
      </c>
      <c r="L547" s="215" t="s">
        <v>543</v>
      </c>
      <c r="AD547" s="217"/>
    </row>
    <row r="548" spans="1:30" s="215" customFormat="1" x14ac:dyDescent="0.25">
      <c r="A548" s="215" t="s">
        <v>126</v>
      </c>
      <c r="B548" s="215">
        <v>2138</v>
      </c>
      <c r="C548" s="215" t="s">
        <v>234</v>
      </c>
      <c r="D548" s="215">
        <v>1514660</v>
      </c>
      <c r="E548" s="215">
        <v>1020</v>
      </c>
      <c r="F548" s="215">
        <v>1110</v>
      </c>
      <c r="G548" s="215">
        <v>1004</v>
      </c>
      <c r="I548" s="215" t="s">
        <v>2984</v>
      </c>
      <c r="J548" s="216" t="s">
        <v>330</v>
      </c>
      <c r="K548" s="215" t="s">
        <v>331</v>
      </c>
      <c r="L548" s="215" t="s">
        <v>1581</v>
      </c>
      <c r="AD548" s="217"/>
    </row>
    <row r="549" spans="1:30" s="215" customFormat="1" x14ac:dyDescent="0.25">
      <c r="A549" s="215" t="s">
        <v>126</v>
      </c>
      <c r="B549" s="215">
        <v>2140</v>
      </c>
      <c r="C549" s="215" t="s">
        <v>235</v>
      </c>
      <c r="D549" s="215">
        <v>1514796</v>
      </c>
      <c r="E549" s="215">
        <v>1040</v>
      </c>
      <c r="F549" s="215">
        <v>1264</v>
      </c>
      <c r="G549" s="215">
        <v>1004</v>
      </c>
      <c r="I549" s="215" t="s">
        <v>2985</v>
      </c>
      <c r="J549" s="216" t="s">
        <v>330</v>
      </c>
      <c r="K549" s="215" t="s">
        <v>331</v>
      </c>
      <c r="L549" s="215" t="s">
        <v>828</v>
      </c>
      <c r="AD549" s="217"/>
    </row>
    <row r="550" spans="1:30" s="215" customFormat="1" x14ac:dyDescent="0.25">
      <c r="A550" s="215" t="s">
        <v>126</v>
      </c>
      <c r="B550" s="215">
        <v>2140</v>
      </c>
      <c r="C550" s="215" t="s">
        <v>235</v>
      </c>
      <c r="D550" s="215">
        <v>1514807</v>
      </c>
      <c r="E550" s="215">
        <v>1030</v>
      </c>
      <c r="F550" s="215">
        <v>1110</v>
      </c>
      <c r="G550" s="215">
        <v>1004</v>
      </c>
      <c r="I550" s="215" t="s">
        <v>2986</v>
      </c>
      <c r="J550" s="216" t="s">
        <v>330</v>
      </c>
      <c r="K550" s="215" t="s">
        <v>331</v>
      </c>
      <c r="L550" s="215" t="s">
        <v>829</v>
      </c>
      <c r="AD550" s="217"/>
    </row>
    <row r="551" spans="1:30" s="215" customFormat="1" x14ac:dyDescent="0.25">
      <c r="A551" s="215" t="s">
        <v>126</v>
      </c>
      <c r="B551" s="215">
        <v>2140</v>
      </c>
      <c r="C551" s="215" t="s">
        <v>235</v>
      </c>
      <c r="D551" s="215">
        <v>191842196</v>
      </c>
      <c r="E551" s="215">
        <v>1060</v>
      </c>
      <c r="F551" s="215">
        <v>1242</v>
      </c>
      <c r="G551" s="215">
        <v>1004</v>
      </c>
      <c r="I551" s="215" t="s">
        <v>2987</v>
      </c>
      <c r="J551" s="216" t="s">
        <v>330</v>
      </c>
      <c r="K551" s="215" t="s">
        <v>319</v>
      </c>
      <c r="L551" s="215" t="s">
        <v>544</v>
      </c>
      <c r="AD551" s="217"/>
    </row>
    <row r="552" spans="1:30" s="215" customFormat="1" x14ac:dyDescent="0.25">
      <c r="A552" s="215" t="s">
        <v>126</v>
      </c>
      <c r="B552" s="215">
        <v>2140</v>
      </c>
      <c r="C552" s="215" t="s">
        <v>235</v>
      </c>
      <c r="D552" s="215">
        <v>191842197</v>
      </c>
      <c r="E552" s="215">
        <v>1060</v>
      </c>
      <c r="F552" s="215">
        <v>1242</v>
      </c>
      <c r="G552" s="215">
        <v>1004</v>
      </c>
      <c r="I552" s="215" t="s">
        <v>2988</v>
      </c>
      <c r="J552" s="216" t="s">
        <v>330</v>
      </c>
      <c r="K552" s="215" t="s">
        <v>319</v>
      </c>
      <c r="L552" s="215" t="s">
        <v>545</v>
      </c>
      <c r="AD552" s="217"/>
    </row>
    <row r="553" spans="1:30" s="215" customFormat="1" x14ac:dyDescent="0.25">
      <c r="A553" s="215" t="s">
        <v>126</v>
      </c>
      <c r="B553" s="215">
        <v>2140</v>
      </c>
      <c r="C553" s="215" t="s">
        <v>235</v>
      </c>
      <c r="D553" s="215">
        <v>191880750</v>
      </c>
      <c r="E553" s="215">
        <v>1060</v>
      </c>
      <c r="F553" s="215">
        <v>1274</v>
      </c>
      <c r="G553" s="215">
        <v>1004</v>
      </c>
      <c r="I553" s="215" t="s">
        <v>2989</v>
      </c>
      <c r="J553" s="216" t="s">
        <v>330</v>
      </c>
      <c r="K553" s="215" t="s">
        <v>319</v>
      </c>
      <c r="L553" s="215" t="s">
        <v>546</v>
      </c>
      <c r="AD553" s="217"/>
    </row>
    <row r="554" spans="1:30" s="215" customFormat="1" x14ac:dyDescent="0.25">
      <c r="A554" s="215" t="s">
        <v>126</v>
      </c>
      <c r="B554" s="215">
        <v>2140</v>
      </c>
      <c r="C554" s="215" t="s">
        <v>235</v>
      </c>
      <c r="D554" s="215">
        <v>191991746</v>
      </c>
      <c r="E554" s="215">
        <v>1060</v>
      </c>
      <c r="F554" s="215">
        <v>1271</v>
      </c>
      <c r="G554" s="215">
        <v>1004</v>
      </c>
      <c r="I554" s="215" t="s">
        <v>2990</v>
      </c>
      <c r="J554" s="216" t="s">
        <v>330</v>
      </c>
      <c r="K554" s="215" t="s">
        <v>319</v>
      </c>
      <c r="L554" s="215" t="s">
        <v>1049</v>
      </c>
      <c r="AD554" s="217"/>
    </row>
    <row r="555" spans="1:30" s="215" customFormat="1" x14ac:dyDescent="0.25">
      <c r="A555" s="215" t="s">
        <v>126</v>
      </c>
      <c r="B555" s="215">
        <v>2140</v>
      </c>
      <c r="C555" s="215" t="s">
        <v>235</v>
      </c>
      <c r="D555" s="215">
        <v>192043038</v>
      </c>
      <c r="E555" s="215">
        <v>1060</v>
      </c>
      <c r="F555" s="215">
        <v>1263</v>
      </c>
      <c r="G555" s="215">
        <v>1004</v>
      </c>
      <c r="I555" s="215" t="s">
        <v>2991</v>
      </c>
      <c r="J555" s="216" t="s">
        <v>330</v>
      </c>
      <c r="K555" s="215" t="s">
        <v>331</v>
      </c>
      <c r="L555" s="215" t="s">
        <v>2371</v>
      </c>
      <c r="AD555" s="217"/>
    </row>
    <row r="556" spans="1:30" s="215" customFormat="1" x14ac:dyDescent="0.25">
      <c r="A556" s="215" t="s">
        <v>126</v>
      </c>
      <c r="B556" s="215">
        <v>2140</v>
      </c>
      <c r="C556" s="215" t="s">
        <v>235</v>
      </c>
      <c r="D556" s="215">
        <v>192048738</v>
      </c>
      <c r="E556" s="215">
        <v>1060</v>
      </c>
      <c r="F556" s="215">
        <v>1242</v>
      </c>
      <c r="G556" s="215">
        <v>1004</v>
      </c>
      <c r="I556" s="215" t="s">
        <v>2992</v>
      </c>
      <c r="J556" s="216" t="s">
        <v>330</v>
      </c>
      <c r="K556" s="215" t="s">
        <v>331</v>
      </c>
      <c r="L556" s="215" t="s">
        <v>1785</v>
      </c>
      <c r="AD556" s="217"/>
    </row>
    <row r="557" spans="1:30" s="215" customFormat="1" x14ac:dyDescent="0.25">
      <c r="A557" s="215" t="s">
        <v>126</v>
      </c>
      <c r="B557" s="215">
        <v>2140</v>
      </c>
      <c r="C557" s="215" t="s">
        <v>235</v>
      </c>
      <c r="D557" s="215">
        <v>235556976</v>
      </c>
      <c r="E557" s="215">
        <v>1030</v>
      </c>
      <c r="F557" s="215">
        <v>1121</v>
      </c>
      <c r="G557" s="215">
        <v>1004</v>
      </c>
      <c r="I557" s="215" t="s">
        <v>2993</v>
      </c>
      <c r="J557" s="216" t="s">
        <v>330</v>
      </c>
      <c r="K557" s="215" t="s">
        <v>331</v>
      </c>
      <c r="L557" s="215" t="s">
        <v>829</v>
      </c>
      <c r="AD557" s="217"/>
    </row>
    <row r="558" spans="1:30" s="215" customFormat="1" x14ac:dyDescent="0.25">
      <c r="A558" s="215" t="s">
        <v>126</v>
      </c>
      <c r="B558" s="215">
        <v>2143</v>
      </c>
      <c r="C558" s="215" t="s">
        <v>236</v>
      </c>
      <c r="D558" s="215">
        <v>191797671</v>
      </c>
      <c r="E558" s="215">
        <v>1020</v>
      </c>
      <c r="F558" s="215">
        <v>1110</v>
      </c>
      <c r="G558" s="215">
        <v>1004</v>
      </c>
      <c r="I558" s="215" t="s">
        <v>2994</v>
      </c>
      <c r="J558" s="216" t="s">
        <v>330</v>
      </c>
      <c r="K558" s="215" t="s">
        <v>331</v>
      </c>
      <c r="L558" s="215" t="s">
        <v>830</v>
      </c>
      <c r="AD558" s="217"/>
    </row>
    <row r="559" spans="1:30" s="215" customFormat="1" x14ac:dyDescent="0.25">
      <c r="A559" s="215" t="s">
        <v>126</v>
      </c>
      <c r="B559" s="215">
        <v>2143</v>
      </c>
      <c r="C559" s="215" t="s">
        <v>236</v>
      </c>
      <c r="D559" s="215">
        <v>191978582</v>
      </c>
      <c r="E559" s="215">
        <v>1060</v>
      </c>
      <c r="F559" s="215">
        <v>1242</v>
      </c>
      <c r="G559" s="215">
        <v>1004</v>
      </c>
      <c r="I559" s="215" t="s">
        <v>2995</v>
      </c>
      <c r="J559" s="216" t="s">
        <v>330</v>
      </c>
      <c r="K559" s="215" t="s">
        <v>319</v>
      </c>
      <c r="L559" s="215" t="s">
        <v>1001</v>
      </c>
      <c r="AD559" s="217"/>
    </row>
    <row r="560" spans="1:30" s="215" customFormat="1" x14ac:dyDescent="0.25">
      <c r="A560" s="215" t="s">
        <v>126</v>
      </c>
      <c r="B560" s="215">
        <v>2143</v>
      </c>
      <c r="C560" s="215" t="s">
        <v>236</v>
      </c>
      <c r="D560" s="215">
        <v>192045073</v>
      </c>
      <c r="E560" s="215">
        <v>1060</v>
      </c>
      <c r="F560" s="215">
        <v>1242</v>
      </c>
      <c r="G560" s="215">
        <v>1003</v>
      </c>
      <c r="I560" s="215" t="s">
        <v>2996</v>
      </c>
      <c r="J560" s="216" t="s">
        <v>330</v>
      </c>
      <c r="K560" s="215" t="s">
        <v>319</v>
      </c>
      <c r="L560" s="215" t="s">
        <v>2404</v>
      </c>
      <c r="AD560" s="217"/>
    </row>
    <row r="561" spans="1:30" s="215" customFormat="1" x14ac:dyDescent="0.25">
      <c r="A561" s="215" t="s">
        <v>126</v>
      </c>
      <c r="B561" s="215">
        <v>2143</v>
      </c>
      <c r="C561" s="215" t="s">
        <v>236</v>
      </c>
      <c r="D561" s="215">
        <v>502174550</v>
      </c>
      <c r="E561" s="215">
        <v>1060</v>
      </c>
      <c r="F561" s="215">
        <v>1274</v>
      </c>
      <c r="G561" s="215">
        <v>1004</v>
      </c>
      <c r="I561" s="215" t="s">
        <v>2997</v>
      </c>
      <c r="J561" s="216" t="s">
        <v>330</v>
      </c>
      <c r="K561" s="215" t="s">
        <v>319</v>
      </c>
      <c r="L561" s="215" t="s">
        <v>1526</v>
      </c>
      <c r="AD561" s="217"/>
    </row>
    <row r="562" spans="1:30" s="215" customFormat="1" x14ac:dyDescent="0.25">
      <c r="A562" s="215" t="s">
        <v>126</v>
      </c>
      <c r="B562" s="215">
        <v>2143</v>
      </c>
      <c r="C562" s="215" t="s">
        <v>236</v>
      </c>
      <c r="D562" s="215">
        <v>502174557</v>
      </c>
      <c r="E562" s="215">
        <v>1060</v>
      </c>
      <c r="F562" s="215">
        <v>1271</v>
      </c>
      <c r="G562" s="215">
        <v>1004</v>
      </c>
      <c r="I562" s="215" t="s">
        <v>2998</v>
      </c>
      <c r="J562" s="216" t="s">
        <v>330</v>
      </c>
      <c r="K562" s="215" t="s">
        <v>319</v>
      </c>
      <c r="L562" s="215" t="s">
        <v>547</v>
      </c>
      <c r="AD562" s="217"/>
    </row>
    <row r="563" spans="1:30" s="215" customFormat="1" x14ac:dyDescent="0.25">
      <c r="A563" s="215" t="s">
        <v>126</v>
      </c>
      <c r="B563" s="215">
        <v>2145</v>
      </c>
      <c r="C563" s="215" t="s">
        <v>237</v>
      </c>
      <c r="D563" s="215">
        <v>1515596</v>
      </c>
      <c r="E563" s="215">
        <v>1030</v>
      </c>
      <c r="F563" s="215">
        <v>1110</v>
      </c>
      <c r="G563" s="215">
        <v>1004</v>
      </c>
      <c r="I563" s="215" t="s">
        <v>2999</v>
      </c>
      <c r="J563" s="216" t="s">
        <v>330</v>
      </c>
      <c r="K563" s="215" t="s">
        <v>319</v>
      </c>
      <c r="L563" s="215" t="s">
        <v>548</v>
      </c>
      <c r="AD563" s="217"/>
    </row>
    <row r="564" spans="1:30" s="215" customFormat="1" x14ac:dyDescent="0.25">
      <c r="A564" s="215" t="s">
        <v>126</v>
      </c>
      <c r="B564" s="215">
        <v>2145</v>
      </c>
      <c r="C564" s="215" t="s">
        <v>237</v>
      </c>
      <c r="D564" s="215">
        <v>191971534</v>
      </c>
      <c r="E564" s="215">
        <v>1020</v>
      </c>
      <c r="F564" s="215">
        <v>1110</v>
      </c>
      <c r="G564" s="215">
        <v>1004</v>
      </c>
      <c r="I564" s="215" t="s">
        <v>3000</v>
      </c>
      <c r="J564" s="216" t="s">
        <v>330</v>
      </c>
      <c r="K564" s="215" t="s">
        <v>319</v>
      </c>
      <c r="L564" s="215" t="s">
        <v>1332</v>
      </c>
      <c r="AD564" s="217"/>
    </row>
    <row r="565" spans="1:30" s="215" customFormat="1" x14ac:dyDescent="0.25">
      <c r="A565" s="215" t="s">
        <v>126</v>
      </c>
      <c r="B565" s="215">
        <v>2145</v>
      </c>
      <c r="C565" s="215" t="s">
        <v>237</v>
      </c>
      <c r="D565" s="215">
        <v>191972588</v>
      </c>
      <c r="E565" s="215">
        <v>1020</v>
      </c>
      <c r="F565" s="215">
        <v>1110</v>
      </c>
      <c r="G565" s="215">
        <v>1004</v>
      </c>
      <c r="I565" s="215" t="s">
        <v>3001</v>
      </c>
      <c r="J565" s="216" t="s">
        <v>330</v>
      </c>
      <c r="K565" s="215" t="s">
        <v>319</v>
      </c>
      <c r="L565" s="215" t="s">
        <v>1333</v>
      </c>
      <c r="AD565" s="217"/>
    </row>
    <row r="566" spans="1:30" s="215" customFormat="1" x14ac:dyDescent="0.25">
      <c r="A566" s="215" t="s">
        <v>126</v>
      </c>
      <c r="B566" s="215">
        <v>2145</v>
      </c>
      <c r="C566" s="215" t="s">
        <v>237</v>
      </c>
      <c r="D566" s="215">
        <v>191972590</v>
      </c>
      <c r="E566" s="215">
        <v>1060</v>
      </c>
      <c r="F566" s="215">
        <v>1242</v>
      </c>
      <c r="G566" s="215">
        <v>1004</v>
      </c>
      <c r="I566" s="215" t="s">
        <v>3002</v>
      </c>
      <c r="J566" s="216" t="s">
        <v>330</v>
      </c>
      <c r="K566" s="215" t="s">
        <v>319</v>
      </c>
      <c r="L566" s="215" t="s">
        <v>1024</v>
      </c>
      <c r="AD566" s="217"/>
    </row>
    <row r="567" spans="1:30" s="215" customFormat="1" x14ac:dyDescent="0.25">
      <c r="A567" s="215" t="s">
        <v>126</v>
      </c>
      <c r="B567" s="215">
        <v>2145</v>
      </c>
      <c r="C567" s="215" t="s">
        <v>237</v>
      </c>
      <c r="D567" s="215">
        <v>191997499</v>
      </c>
      <c r="E567" s="215">
        <v>1060</v>
      </c>
      <c r="F567" s="215">
        <v>1271</v>
      </c>
      <c r="G567" s="215">
        <v>1003</v>
      </c>
      <c r="I567" s="215" t="s">
        <v>3003</v>
      </c>
      <c r="J567" s="216" t="s">
        <v>330</v>
      </c>
      <c r="K567" s="215" t="s">
        <v>331</v>
      </c>
      <c r="L567" s="215" t="s">
        <v>1676</v>
      </c>
      <c r="AD567" s="217"/>
    </row>
    <row r="568" spans="1:30" s="215" customFormat="1" x14ac:dyDescent="0.25">
      <c r="A568" s="215" t="s">
        <v>126</v>
      </c>
      <c r="B568" s="215">
        <v>2145</v>
      </c>
      <c r="C568" s="215" t="s">
        <v>237</v>
      </c>
      <c r="D568" s="215">
        <v>192038026</v>
      </c>
      <c r="E568" s="215">
        <v>1060</v>
      </c>
      <c r="F568" s="215">
        <v>1271</v>
      </c>
      <c r="G568" s="215">
        <v>1004</v>
      </c>
      <c r="I568" s="215" t="s">
        <v>3004</v>
      </c>
      <c r="J568" s="216" t="s">
        <v>330</v>
      </c>
      <c r="K568" s="215" t="s">
        <v>319</v>
      </c>
      <c r="L568" s="215" t="s">
        <v>1669</v>
      </c>
      <c r="AD568" s="217"/>
    </row>
    <row r="569" spans="1:30" s="215" customFormat="1" x14ac:dyDescent="0.25">
      <c r="A569" s="215" t="s">
        <v>126</v>
      </c>
      <c r="B569" s="215">
        <v>2145</v>
      </c>
      <c r="C569" s="215" t="s">
        <v>237</v>
      </c>
      <c r="D569" s="215">
        <v>192038029</v>
      </c>
      <c r="E569" s="215">
        <v>1060</v>
      </c>
      <c r="F569" s="215">
        <v>1271</v>
      </c>
      <c r="G569" s="215">
        <v>1004</v>
      </c>
      <c r="I569" s="215" t="s">
        <v>3005</v>
      </c>
      <c r="J569" s="216" t="s">
        <v>330</v>
      </c>
      <c r="K569" s="215" t="s">
        <v>319</v>
      </c>
      <c r="L569" s="215" t="s">
        <v>1670</v>
      </c>
      <c r="AD569" s="217"/>
    </row>
    <row r="570" spans="1:30" s="215" customFormat="1" x14ac:dyDescent="0.25">
      <c r="A570" s="215" t="s">
        <v>126</v>
      </c>
      <c r="B570" s="215">
        <v>2145</v>
      </c>
      <c r="C570" s="215" t="s">
        <v>237</v>
      </c>
      <c r="D570" s="215">
        <v>192038032</v>
      </c>
      <c r="E570" s="215">
        <v>1060</v>
      </c>
      <c r="F570" s="215">
        <v>1271</v>
      </c>
      <c r="G570" s="215">
        <v>1004</v>
      </c>
      <c r="I570" s="215" t="s">
        <v>3006</v>
      </c>
      <c r="J570" s="216" t="s">
        <v>330</v>
      </c>
      <c r="K570" s="215" t="s">
        <v>319</v>
      </c>
      <c r="L570" s="215" t="s">
        <v>1671</v>
      </c>
      <c r="AD570" s="217"/>
    </row>
    <row r="571" spans="1:30" s="215" customFormat="1" x14ac:dyDescent="0.25">
      <c r="A571" s="215" t="s">
        <v>126</v>
      </c>
      <c r="B571" s="215">
        <v>2145</v>
      </c>
      <c r="C571" s="215" t="s">
        <v>237</v>
      </c>
      <c r="D571" s="215">
        <v>502174756</v>
      </c>
      <c r="E571" s="215">
        <v>1060</v>
      </c>
      <c r="F571" s="215">
        <v>1271</v>
      </c>
      <c r="G571" s="215">
        <v>1004</v>
      </c>
      <c r="I571" s="215" t="s">
        <v>3007</v>
      </c>
      <c r="J571" s="216" t="s">
        <v>330</v>
      </c>
      <c r="K571" s="215" t="s">
        <v>319</v>
      </c>
      <c r="L571" s="215" t="s">
        <v>1685</v>
      </c>
      <c r="AD571" s="217"/>
    </row>
    <row r="572" spans="1:30" s="215" customFormat="1" x14ac:dyDescent="0.25">
      <c r="A572" s="215" t="s">
        <v>126</v>
      </c>
      <c r="B572" s="215">
        <v>2147</v>
      </c>
      <c r="C572" s="215" t="s">
        <v>238</v>
      </c>
      <c r="D572" s="215">
        <v>191982169</v>
      </c>
      <c r="E572" s="215">
        <v>1060</v>
      </c>
      <c r="F572" s="215">
        <v>1242</v>
      </c>
      <c r="G572" s="215">
        <v>1004</v>
      </c>
      <c r="I572" s="215" t="s">
        <v>3008</v>
      </c>
      <c r="J572" s="216" t="s">
        <v>330</v>
      </c>
      <c r="K572" s="215" t="s">
        <v>319</v>
      </c>
      <c r="L572" s="215" t="s">
        <v>1553</v>
      </c>
      <c r="AD572" s="217"/>
    </row>
    <row r="573" spans="1:30" s="215" customFormat="1" x14ac:dyDescent="0.25">
      <c r="A573" s="215" t="s">
        <v>126</v>
      </c>
      <c r="B573" s="215">
        <v>2147</v>
      </c>
      <c r="C573" s="215" t="s">
        <v>238</v>
      </c>
      <c r="D573" s="215">
        <v>192005326</v>
      </c>
      <c r="E573" s="215">
        <v>1060</v>
      </c>
      <c r="F573" s="215">
        <v>1242</v>
      </c>
      <c r="G573" s="215">
        <v>1004</v>
      </c>
      <c r="I573" s="215" t="s">
        <v>3009</v>
      </c>
      <c r="J573" s="216" t="s">
        <v>330</v>
      </c>
      <c r="K573" s="215" t="s">
        <v>319</v>
      </c>
      <c r="L573" s="215" t="s">
        <v>1554</v>
      </c>
      <c r="AD573" s="217"/>
    </row>
    <row r="574" spans="1:30" s="215" customFormat="1" x14ac:dyDescent="0.25">
      <c r="A574" s="215" t="s">
        <v>126</v>
      </c>
      <c r="B574" s="215">
        <v>2148</v>
      </c>
      <c r="C574" s="215" t="s">
        <v>239</v>
      </c>
      <c r="D574" s="215">
        <v>1515860</v>
      </c>
      <c r="E574" s="215">
        <v>1020</v>
      </c>
      <c r="F574" s="215">
        <v>1121</v>
      </c>
      <c r="G574" s="215">
        <v>1004</v>
      </c>
      <c r="I574" s="215" t="s">
        <v>3010</v>
      </c>
      <c r="J574" s="216" t="s">
        <v>330</v>
      </c>
      <c r="K574" s="215" t="s">
        <v>319</v>
      </c>
      <c r="L574" s="215" t="s">
        <v>549</v>
      </c>
      <c r="AD574" s="217"/>
    </row>
    <row r="575" spans="1:30" s="215" customFormat="1" x14ac:dyDescent="0.25">
      <c r="A575" s="215" t="s">
        <v>126</v>
      </c>
      <c r="B575" s="215">
        <v>2148</v>
      </c>
      <c r="C575" s="215" t="s">
        <v>239</v>
      </c>
      <c r="D575" s="215">
        <v>1515874</v>
      </c>
      <c r="E575" s="215">
        <v>1020</v>
      </c>
      <c r="F575" s="215">
        <v>1110</v>
      </c>
      <c r="G575" s="215">
        <v>1004</v>
      </c>
      <c r="I575" s="215" t="s">
        <v>3011</v>
      </c>
      <c r="J575" s="216" t="s">
        <v>330</v>
      </c>
      <c r="K575" s="215" t="s">
        <v>331</v>
      </c>
      <c r="L575" s="215" t="s">
        <v>2372</v>
      </c>
      <c r="AD575" s="217"/>
    </row>
    <row r="576" spans="1:30" s="215" customFormat="1" x14ac:dyDescent="0.25">
      <c r="A576" s="215" t="s">
        <v>126</v>
      </c>
      <c r="B576" s="215">
        <v>2148</v>
      </c>
      <c r="C576" s="215" t="s">
        <v>239</v>
      </c>
      <c r="D576" s="215">
        <v>1516201</v>
      </c>
      <c r="E576" s="215">
        <v>1020</v>
      </c>
      <c r="F576" s="215">
        <v>1110</v>
      </c>
      <c r="G576" s="215">
        <v>1004</v>
      </c>
      <c r="I576" s="215" t="s">
        <v>3012</v>
      </c>
      <c r="J576" s="216" t="s">
        <v>330</v>
      </c>
      <c r="K576" s="215" t="s">
        <v>331</v>
      </c>
      <c r="L576" s="215" t="s">
        <v>831</v>
      </c>
      <c r="AD576" s="217"/>
    </row>
    <row r="577" spans="1:30" s="215" customFormat="1" x14ac:dyDescent="0.25">
      <c r="A577" s="215" t="s">
        <v>126</v>
      </c>
      <c r="B577" s="215">
        <v>2148</v>
      </c>
      <c r="C577" s="215" t="s">
        <v>239</v>
      </c>
      <c r="D577" s="215">
        <v>3091980</v>
      </c>
      <c r="E577" s="215">
        <v>1020</v>
      </c>
      <c r="F577" s="215">
        <v>1122</v>
      </c>
      <c r="G577" s="215">
        <v>1004</v>
      </c>
      <c r="I577" s="215" t="s">
        <v>3013</v>
      </c>
      <c r="J577" s="216" t="s">
        <v>330</v>
      </c>
      <c r="K577" s="215" t="s">
        <v>331</v>
      </c>
      <c r="L577" s="215" t="s">
        <v>832</v>
      </c>
      <c r="AD577" s="217"/>
    </row>
    <row r="578" spans="1:30" s="215" customFormat="1" x14ac:dyDescent="0.25">
      <c r="A578" s="215" t="s">
        <v>126</v>
      </c>
      <c r="B578" s="215">
        <v>2148</v>
      </c>
      <c r="C578" s="215" t="s">
        <v>239</v>
      </c>
      <c r="D578" s="215">
        <v>3091984</v>
      </c>
      <c r="E578" s="215">
        <v>1020</v>
      </c>
      <c r="F578" s="215">
        <v>1122</v>
      </c>
      <c r="G578" s="215">
        <v>1004</v>
      </c>
      <c r="I578" s="215" t="s">
        <v>3014</v>
      </c>
      <c r="J578" s="216" t="s">
        <v>330</v>
      </c>
      <c r="K578" s="215" t="s">
        <v>331</v>
      </c>
      <c r="L578" s="215" t="s">
        <v>833</v>
      </c>
      <c r="AD578" s="217"/>
    </row>
    <row r="579" spans="1:30" s="215" customFormat="1" x14ac:dyDescent="0.25">
      <c r="A579" s="215" t="s">
        <v>126</v>
      </c>
      <c r="B579" s="215">
        <v>2148</v>
      </c>
      <c r="C579" s="215" t="s">
        <v>239</v>
      </c>
      <c r="D579" s="215">
        <v>3092013</v>
      </c>
      <c r="E579" s="215">
        <v>1020</v>
      </c>
      <c r="F579" s="215">
        <v>1122</v>
      </c>
      <c r="G579" s="215">
        <v>1004</v>
      </c>
      <c r="I579" s="215" t="s">
        <v>3015</v>
      </c>
      <c r="J579" s="216" t="s">
        <v>330</v>
      </c>
      <c r="K579" s="215" t="s">
        <v>331</v>
      </c>
      <c r="L579" s="215" t="s">
        <v>834</v>
      </c>
      <c r="AD579" s="217"/>
    </row>
    <row r="580" spans="1:30" s="215" customFormat="1" x14ac:dyDescent="0.25">
      <c r="A580" s="215" t="s">
        <v>126</v>
      </c>
      <c r="B580" s="215">
        <v>2148</v>
      </c>
      <c r="C580" s="215" t="s">
        <v>239</v>
      </c>
      <c r="D580" s="215">
        <v>3092022</v>
      </c>
      <c r="E580" s="215">
        <v>1020</v>
      </c>
      <c r="F580" s="215">
        <v>1121</v>
      </c>
      <c r="G580" s="215">
        <v>1004</v>
      </c>
      <c r="I580" s="215" t="s">
        <v>3012</v>
      </c>
      <c r="J580" s="216" t="s">
        <v>330</v>
      </c>
      <c r="K580" s="215" t="s">
        <v>331</v>
      </c>
      <c r="L580" s="215" t="s">
        <v>831</v>
      </c>
      <c r="AD580" s="217"/>
    </row>
    <row r="581" spans="1:30" s="215" customFormat="1" x14ac:dyDescent="0.25">
      <c r="A581" s="215" t="s">
        <v>126</v>
      </c>
      <c r="B581" s="215">
        <v>2148</v>
      </c>
      <c r="C581" s="215" t="s">
        <v>239</v>
      </c>
      <c r="D581" s="215">
        <v>3092023</v>
      </c>
      <c r="E581" s="215">
        <v>1020</v>
      </c>
      <c r="F581" s="215">
        <v>1110</v>
      </c>
      <c r="G581" s="215">
        <v>1004</v>
      </c>
      <c r="I581" s="215" t="s">
        <v>3016</v>
      </c>
      <c r="J581" s="216" t="s">
        <v>330</v>
      </c>
      <c r="K581" s="215" t="s">
        <v>331</v>
      </c>
      <c r="L581" s="215" t="s">
        <v>835</v>
      </c>
      <c r="AD581" s="217"/>
    </row>
    <row r="582" spans="1:30" s="215" customFormat="1" x14ac:dyDescent="0.25">
      <c r="A582" s="215" t="s">
        <v>126</v>
      </c>
      <c r="B582" s="215">
        <v>2148</v>
      </c>
      <c r="C582" s="215" t="s">
        <v>239</v>
      </c>
      <c r="D582" s="215">
        <v>160001265</v>
      </c>
      <c r="E582" s="215">
        <v>1020</v>
      </c>
      <c r="F582" s="215">
        <v>1122</v>
      </c>
      <c r="G582" s="215">
        <v>1004</v>
      </c>
      <c r="I582" s="215" t="s">
        <v>3017</v>
      </c>
      <c r="J582" s="216" t="s">
        <v>330</v>
      </c>
      <c r="K582" s="215" t="s">
        <v>331</v>
      </c>
      <c r="L582" s="215" t="s">
        <v>836</v>
      </c>
      <c r="AD582" s="217"/>
    </row>
    <row r="583" spans="1:30" s="215" customFormat="1" x14ac:dyDescent="0.25">
      <c r="A583" s="215" t="s">
        <v>126</v>
      </c>
      <c r="B583" s="215">
        <v>2148</v>
      </c>
      <c r="C583" s="215" t="s">
        <v>239</v>
      </c>
      <c r="D583" s="215">
        <v>160002272</v>
      </c>
      <c r="E583" s="215">
        <v>1020</v>
      </c>
      <c r="F583" s="215">
        <v>1122</v>
      </c>
      <c r="G583" s="215">
        <v>1004</v>
      </c>
      <c r="I583" s="215" t="s">
        <v>3018</v>
      </c>
      <c r="J583" s="216" t="s">
        <v>330</v>
      </c>
      <c r="K583" s="215" t="s">
        <v>331</v>
      </c>
      <c r="L583" s="215" t="s">
        <v>837</v>
      </c>
      <c r="AD583" s="217"/>
    </row>
    <row r="584" spans="1:30" s="215" customFormat="1" x14ac:dyDescent="0.25">
      <c r="A584" s="215" t="s">
        <v>126</v>
      </c>
      <c r="B584" s="215">
        <v>2148</v>
      </c>
      <c r="C584" s="215" t="s">
        <v>239</v>
      </c>
      <c r="D584" s="215">
        <v>160002275</v>
      </c>
      <c r="E584" s="215">
        <v>1020</v>
      </c>
      <c r="F584" s="215">
        <v>1122</v>
      </c>
      <c r="G584" s="215">
        <v>1004</v>
      </c>
      <c r="I584" s="215" t="s">
        <v>3019</v>
      </c>
      <c r="J584" s="216" t="s">
        <v>330</v>
      </c>
      <c r="K584" s="215" t="s">
        <v>331</v>
      </c>
      <c r="L584" s="215" t="s">
        <v>838</v>
      </c>
      <c r="AD584" s="217"/>
    </row>
    <row r="585" spans="1:30" s="215" customFormat="1" x14ac:dyDescent="0.25">
      <c r="A585" s="215" t="s">
        <v>126</v>
      </c>
      <c r="B585" s="215">
        <v>2148</v>
      </c>
      <c r="C585" s="215" t="s">
        <v>239</v>
      </c>
      <c r="D585" s="215">
        <v>160003701</v>
      </c>
      <c r="E585" s="215">
        <v>1020</v>
      </c>
      <c r="F585" s="215">
        <v>1122</v>
      </c>
      <c r="G585" s="215">
        <v>1004</v>
      </c>
      <c r="I585" s="215" t="s">
        <v>3020</v>
      </c>
      <c r="J585" s="216" t="s">
        <v>330</v>
      </c>
      <c r="K585" s="215" t="s">
        <v>331</v>
      </c>
      <c r="L585" s="215" t="s">
        <v>839</v>
      </c>
      <c r="AD585" s="217"/>
    </row>
    <row r="586" spans="1:30" s="215" customFormat="1" x14ac:dyDescent="0.25">
      <c r="A586" s="215" t="s">
        <v>126</v>
      </c>
      <c r="B586" s="215">
        <v>2148</v>
      </c>
      <c r="C586" s="215" t="s">
        <v>239</v>
      </c>
      <c r="D586" s="215">
        <v>190051833</v>
      </c>
      <c r="E586" s="215">
        <v>1020</v>
      </c>
      <c r="F586" s="215">
        <v>1122</v>
      </c>
      <c r="G586" s="215">
        <v>1004</v>
      </c>
      <c r="I586" s="215" t="s">
        <v>3021</v>
      </c>
      <c r="J586" s="216" t="s">
        <v>330</v>
      </c>
      <c r="K586" s="215" t="s">
        <v>331</v>
      </c>
      <c r="L586" s="215" t="s">
        <v>840</v>
      </c>
      <c r="AD586" s="217"/>
    </row>
    <row r="587" spans="1:30" s="215" customFormat="1" x14ac:dyDescent="0.25">
      <c r="A587" s="215" t="s">
        <v>126</v>
      </c>
      <c r="B587" s="215">
        <v>2148</v>
      </c>
      <c r="C587" s="215" t="s">
        <v>239</v>
      </c>
      <c r="D587" s="215">
        <v>190245529</v>
      </c>
      <c r="E587" s="215">
        <v>1040</v>
      </c>
      <c r="F587" s="215">
        <v>1271</v>
      </c>
      <c r="G587" s="215">
        <v>1004</v>
      </c>
      <c r="I587" s="215" t="s">
        <v>3022</v>
      </c>
      <c r="J587" s="216" t="s">
        <v>330</v>
      </c>
      <c r="K587" s="215" t="s">
        <v>319</v>
      </c>
      <c r="L587" s="215" t="s">
        <v>550</v>
      </c>
      <c r="AD587" s="217"/>
    </row>
    <row r="588" spans="1:30" s="215" customFormat="1" x14ac:dyDescent="0.25">
      <c r="A588" s="215" t="s">
        <v>126</v>
      </c>
      <c r="B588" s="215">
        <v>2148</v>
      </c>
      <c r="C588" s="215" t="s">
        <v>239</v>
      </c>
      <c r="D588" s="215">
        <v>191521651</v>
      </c>
      <c r="E588" s="215">
        <v>1020</v>
      </c>
      <c r="F588" s="215">
        <v>1110</v>
      </c>
      <c r="G588" s="215">
        <v>1004</v>
      </c>
      <c r="I588" s="215" t="s">
        <v>3023</v>
      </c>
      <c r="J588" s="216" t="s">
        <v>330</v>
      </c>
      <c r="K588" s="215" t="s">
        <v>331</v>
      </c>
      <c r="L588" s="215" t="s">
        <v>841</v>
      </c>
      <c r="AD588" s="217"/>
    </row>
    <row r="589" spans="1:30" s="215" customFormat="1" x14ac:dyDescent="0.25">
      <c r="A589" s="215" t="s">
        <v>126</v>
      </c>
      <c r="B589" s="215">
        <v>2148</v>
      </c>
      <c r="C589" s="215" t="s">
        <v>239</v>
      </c>
      <c r="D589" s="215">
        <v>191521653</v>
      </c>
      <c r="E589" s="215">
        <v>1020</v>
      </c>
      <c r="F589" s="215">
        <v>1110</v>
      </c>
      <c r="G589" s="215">
        <v>1004</v>
      </c>
      <c r="I589" s="215" t="s">
        <v>3023</v>
      </c>
      <c r="J589" s="216" t="s">
        <v>330</v>
      </c>
      <c r="K589" s="215" t="s">
        <v>331</v>
      </c>
      <c r="L589" s="215" t="s">
        <v>841</v>
      </c>
      <c r="AD589" s="217"/>
    </row>
    <row r="590" spans="1:30" s="215" customFormat="1" x14ac:dyDescent="0.25">
      <c r="A590" s="215" t="s">
        <v>126</v>
      </c>
      <c r="B590" s="215">
        <v>2148</v>
      </c>
      <c r="C590" s="215" t="s">
        <v>239</v>
      </c>
      <c r="D590" s="215">
        <v>191603017</v>
      </c>
      <c r="E590" s="215">
        <v>1020</v>
      </c>
      <c r="F590" s="215">
        <v>1121</v>
      </c>
      <c r="G590" s="215">
        <v>1004</v>
      </c>
      <c r="I590" s="215" t="s">
        <v>3024</v>
      </c>
      <c r="J590" s="216" t="s">
        <v>330</v>
      </c>
      <c r="K590" s="215" t="s">
        <v>331</v>
      </c>
      <c r="L590" s="215" t="s">
        <v>842</v>
      </c>
      <c r="AD590" s="217"/>
    </row>
    <row r="591" spans="1:30" s="215" customFormat="1" x14ac:dyDescent="0.25">
      <c r="A591" s="215" t="s">
        <v>126</v>
      </c>
      <c r="B591" s="215">
        <v>2148</v>
      </c>
      <c r="C591" s="215" t="s">
        <v>239</v>
      </c>
      <c r="D591" s="215">
        <v>191644040</v>
      </c>
      <c r="E591" s="215">
        <v>1020</v>
      </c>
      <c r="F591" s="215">
        <v>1121</v>
      </c>
      <c r="G591" s="215">
        <v>1004</v>
      </c>
      <c r="I591" s="215" t="s">
        <v>3025</v>
      </c>
      <c r="J591" s="216" t="s">
        <v>330</v>
      </c>
      <c r="K591" s="215" t="s">
        <v>331</v>
      </c>
      <c r="L591" s="215" t="s">
        <v>843</v>
      </c>
      <c r="AD591" s="217"/>
    </row>
    <row r="592" spans="1:30" s="215" customFormat="1" x14ac:dyDescent="0.25">
      <c r="A592" s="215" t="s">
        <v>126</v>
      </c>
      <c r="B592" s="215">
        <v>2148</v>
      </c>
      <c r="C592" s="215" t="s">
        <v>239</v>
      </c>
      <c r="D592" s="215">
        <v>191647992</v>
      </c>
      <c r="E592" s="215">
        <v>1020</v>
      </c>
      <c r="F592" s="215">
        <v>1110</v>
      </c>
      <c r="G592" s="215">
        <v>1004</v>
      </c>
      <c r="I592" s="215" t="s">
        <v>3026</v>
      </c>
      <c r="J592" s="216" t="s">
        <v>330</v>
      </c>
      <c r="K592" s="215" t="s">
        <v>319</v>
      </c>
      <c r="L592" s="215" t="s">
        <v>1002</v>
      </c>
      <c r="AD592" s="217"/>
    </row>
    <row r="593" spans="1:30" s="215" customFormat="1" x14ac:dyDescent="0.25">
      <c r="A593" s="215" t="s">
        <v>126</v>
      </c>
      <c r="B593" s="215">
        <v>2148</v>
      </c>
      <c r="C593" s="215" t="s">
        <v>239</v>
      </c>
      <c r="D593" s="215">
        <v>191669151</v>
      </c>
      <c r="E593" s="215">
        <v>1020</v>
      </c>
      <c r="F593" s="215">
        <v>1110</v>
      </c>
      <c r="G593" s="215">
        <v>1004</v>
      </c>
      <c r="I593" s="215" t="s">
        <v>3027</v>
      </c>
      <c r="J593" s="216" t="s">
        <v>330</v>
      </c>
      <c r="K593" s="215" t="s">
        <v>331</v>
      </c>
      <c r="L593" s="215" t="s">
        <v>844</v>
      </c>
      <c r="AD593" s="217"/>
    </row>
    <row r="594" spans="1:30" s="215" customFormat="1" x14ac:dyDescent="0.25">
      <c r="A594" s="215" t="s">
        <v>126</v>
      </c>
      <c r="B594" s="215">
        <v>2148</v>
      </c>
      <c r="C594" s="215" t="s">
        <v>239</v>
      </c>
      <c r="D594" s="215">
        <v>191740757</v>
      </c>
      <c r="E594" s="215">
        <v>1060</v>
      </c>
      <c r="F594" s="215">
        <v>1242</v>
      </c>
      <c r="G594" s="215">
        <v>1004</v>
      </c>
      <c r="I594" s="215" t="s">
        <v>3028</v>
      </c>
      <c r="J594" s="216" t="s">
        <v>330</v>
      </c>
      <c r="K594" s="215" t="s">
        <v>319</v>
      </c>
      <c r="L594" s="215" t="s">
        <v>551</v>
      </c>
      <c r="AD594" s="217"/>
    </row>
    <row r="595" spans="1:30" s="215" customFormat="1" x14ac:dyDescent="0.25">
      <c r="A595" s="215" t="s">
        <v>126</v>
      </c>
      <c r="B595" s="215">
        <v>2148</v>
      </c>
      <c r="C595" s="215" t="s">
        <v>239</v>
      </c>
      <c r="D595" s="215">
        <v>191750181</v>
      </c>
      <c r="E595" s="215">
        <v>1060</v>
      </c>
      <c r="F595" s="215">
        <v>1263</v>
      </c>
      <c r="G595" s="215">
        <v>1004</v>
      </c>
      <c r="I595" s="215" t="s">
        <v>3029</v>
      </c>
      <c r="J595" s="216" t="s">
        <v>330</v>
      </c>
      <c r="K595" s="215" t="s">
        <v>319</v>
      </c>
      <c r="L595" s="215" t="s">
        <v>552</v>
      </c>
      <c r="AD595" s="217"/>
    </row>
    <row r="596" spans="1:30" s="215" customFormat="1" x14ac:dyDescent="0.25">
      <c r="A596" s="215" t="s">
        <v>126</v>
      </c>
      <c r="B596" s="215">
        <v>2148</v>
      </c>
      <c r="C596" s="215" t="s">
        <v>239</v>
      </c>
      <c r="D596" s="215">
        <v>191964631</v>
      </c>
      <c r="E596" s="215">
        <v>1020</v>
      </c>
      <c r="F596" s="215">
        <v>1110</v>
      </c>
      <c r="G596" s="215">
        <v>1004</v>
      </c>
      <c r="I596" s="215" t="s">
        <v>3030</v>
      </c>
      <c r="J596" s="216" t="s">
        <v>330</v>
      </c>
      <c r="K596" s="215" t="s">
        <v>331</v>
      </c>
      <c r="L596" s="215" t="s">
        <v>845</v>
      </c>
      <c r="AD596" s="217"/>
    </row>
    <row r="597" spans="1:30" s="215" customFormat="1" x14ac:dyDescent="0.25">
      <c r="A597" s="215" t="s">
        <v>126</v>
      </c>
      <c r="B597" s="215">
        <v>2148</v>
      </c>
      <c r="C597" s="215" t="s">
        <v>239</v>
      </c>
      <c r="D597" s="215">
        <v>191983553</v>
      </c>
      <c r="E597" s="215">
        <v>1060</v>
      </c>
      <c r="F597" s="215">
        <v>1274</v>
      </c>
      <c r="G597" s="215">
        <v>1004</v>
      </c>
      <c r="I597" s="215" t="s">
        <v>3031</v>
      </c>
      <c r="J597" s="216" t="s">
        <v>330</v>
      </c>
      <c r="K597" s="215" t="s">
        <v>319</v>
      </c>
      <c r="L597" s="215" t="s">
        <v>990</v>
      </c>
      <c r="AD597" s="217"/>
    </row>
    <row r="598" spans="1:30" s="215" customFormat="1" x14ac:dyDescent="0.25">
      <c r="A598" s="215" t="s">
        <v>126</v>
      </c>
      <c r="B598" s="215">
        <v>2148</v>
      </c>
      <c r="C598" s="215" t="s">
        <v>239</v>
      </c>
      <c r="D598" s="215">
        <v>502176457</v>
      </c>
      <c r="E598" s="215">
        <v>1080</v>
      </c>
      <c r="F598" s="215">
        <v>1274</v>
      </c>
      <c r="G598" s="215">
        <v>1004</v>
      </c>
      <c r="I598" s="215" t="s">
        <v>3032</v>
      </c>
      <c r="J598" s="216" t="s">
        <v>330</v>
      </c>
      <c r="K598" s="215" t="s">
        <v>331</v>
      </c>
      <c r="L598" s="215" t="s">
        <v>846</v>
      </c>
      <c r="AD598" s="217"/>
    </row>
    <row r="599" spans="1:30" s="215" customFormat="1" x14ac:dyDescent="0.25">
      <c r="A599" s="215" t="s">
        <v>126</v>
      </c>
      <c r="B599" s="215">
        <v>2148</v>
      </c>
      <c r="C599" s="215" t="s">
        <v>239</v>
      </c>
      <c r="D599" s="215">
        <v>502176560</v>
      </c>
      <c r="E599" s="215">
        <v>1060</v>
      </c>
      <c r="F599" s="215">
        <v>1274</v>
      </c>
      <c r="G599" s="215">
        <v>1004</v>
      </c>
      <c r="I599" s="215" t="s">
        <v>3033</v>
      </c>
      <c r="J599" s="216" t="s">
        <v>330</v>
      </c>
      <c r="K599" s="215" t="s">
        <v>319</v>
      </c>
      <c r="L599" s="215" t="s">
        <v>976</v>
      </c>
      <c r="AD599" s="217"/>
    </row>
    <row r="600" spans="1:30" s="215" customFormat="1" x14ac:dyDescent="0.25">
      <c r="A600" s="215" t="s">
        <v>126</v>
      </c>
      <c r="B600" s="215">
        <v>2148</v>
      </c>
      <c r="C600" s="215" t="s">
        <v>239</v>
      </c>
      <c r="D600" s="215">
        <v>502176609</v>
      </c>
      <c r="E600" s="215">
        <v>1060</v>
      </c>
      <c r="F600" s="215">
        <v>1274</v>
      </c>
      <c r="G600" s="215">
        <v>1004</v>
      </c>
      <c r="I600" s="215" t="s">
        <v>3034</v>
      </c>
      <c r="J600" s="216" t="s">
        <v>330</v>
      </c>
      <c r="K600" s="215" t="s">
        <v>319</v>
      </c>
      <c r="L600" s="215" t="s">
        <v>553</v>
      </c>
      <c r="AD600" s="217"/>
    </row>
    <row r="601" spans="1:30" s="215" customFormat="1" x14ac:dyDescent="0.25">
      <c r="A601" s="215" t="s">
        <v>126</v>
      </c>
      <c r="B601" s="215">
        <v>2148</v>
      </c>
      <c r="C601" s="215" t="s">
        <v>239</v>
      </c>
      <c r="D601" s="215">
        <v>502176868</v>
      </c>
      <c r="E601" s="215">
        <v>1060</v>
      </c>
      <c r="F601" s="215">
        <v>1271</v>
      </c>
      <c r="G601" s="215">
        <v>1004</v>
      </c>
      <c r="I601" s="215" t="s">
        <v>3035</v>
      </c>
      <c r="J601" s="216" t="s">
        <v>330</v>
      </c>
      <c r="K601" s="215" t="s">
        <v>319</v>
      </c>
      <c r="L601" s="215" t="s">
        <v>1601</v>
      </c>
      <c r="AD601" s="217"/>
    </row>
    <row r="602" spans="1:30" s="215" customFormat="1" x14ac:dyDescent="0.25">
      <c r="A602" s="215" t="s">
        <v>126</v>
      </c>
      <c r="B602" s="215">
        <v>2149</v>
      </c>
      <c r="C602" s="215" t="s">
        <v>240</v>
      </c>
      <c r="D602" s="215">
        <v>9015460</v>
      </c>
      <c r="E602" s="215">
        <v>1060</v>
      </c>
      <c r="F602" s="215">
        <v>1230</v>
      </c>
      <c r="G602" s="215">
        <v>1004</v>
      </c>
      <c r="I602" s="215" t="s">
        <v>3036</v>
      </c>
      <c r="J602" s="216" t="s">
        <v>330</v>
      </c>
      <c r="K602" s="215" t="s">
        <v>319</v>
      </c>
      <c r="L602" s="215" t="s">
        <v>554</v>
      </c>
      <c r="AD602" s="217"/>
    </row>
    <row r="603" spans="1:30" s="215" customFormat="1" x14ac:dyDescent="0.25">
      <c r="A603" s="215" t="s">
        <v>126</v>
      </c>
      <c r="B603" s="215">
        <v>2149</v>
      </c>
      <c r="C603" s="215" t="s">
        <v>240</v>
      </c>
      <c r="D603" s="215">
        <v>191647195</v>
      </c>
      <c r="E603" s="215">
        <v>1020</v>
      </c>
      <c r="F603" s="215">
        <v>1110</v>
      </c>
      <c r="G603" s="215">
        <v>1003</v>
      </c>
      <c r="I603" s="215" t="s">
        <v>3037</v>
      </c>
      <c r="J603" s="216" t="s">
        <v>330</v>
      </c>
      <c r="K603" s="215" t="s">
        <v>319</v>
      </c>
      <c r="L603" s="215" t="s">
        <v>1279</v>
      </c>
      <c r="AD603" s="217"/>
    </row>
    <row r="604" spans="1:30" s="215" customFormat="1" x14ac:dyDescent="0.25">
      <c r="A604" s="215" t="s">
        <v>126</v>
      </c>
      <c r="B604" s="215">
        <v>2149</v>
      </c>
      <c r="C604" s="215" t="s">
        <v>240</v>
      </c>
      <c r="D604" s="215">
        <v>191700997</v>
      </c>
      <c r="E604" s="215">
        <v>1020</v>
      </c>
      <c r="F604" s="215">
        <v>1110</v>
      </c>
      <c r="G604" s="215">
        <v>1003</v>
      </c>
      <c r="I604" s="215" t="s">
        <v>3038</v>
      </c>
      <c r="J604" s="216" t="s">
        <v>330</v>
      </c>
      <c r="K604" s="215" t="s">
        <v>319</v>
      </c>
      <c r="L604" s="215" t="s">
        <v>1280</v>
      </c>
      <c r="AD604" s="217"/>
    </row>
    <row r="605" spans="1:30" s="215" customFormat="1" x14ac:dyDescent="0.25">
      <c r="A605" s="215" t="s">
        <v>126</v>
      </c>
      <c r="B605" s="215">
        <v>2149</v>
      </c>
      <c r="C605" s="215" t="s">
        <v>240</v>
      </c>
      <c r="D605" s="215">
        <v>191701029</v>
      </c>
      <c r="E605" s="215">
        <v>1020</v>
      </c>
      <c r="F605" s="215">
        <v>1110</v>
      </c>
      <c r="G605" s="215">
        <v>1003</v>
      </c>
      <c r="I605" s="215" t="s">
        <v>3039</v>
      </c>
      <c r="J605" s="216" t="s">
        <v>330</v>
      </c>
      <c r="K605" s="215" t="s">
        <v>319</v>
      </c>
      <c r="L605" s="215" t="s">
        <v>1281</v>
      </c>
      <c r="AD605" s="217"/>
    </row>
    <row r="606" spans="1:30" s="215" customFormat="1" x14ac:dyDescent="0.25">
      <c r="A606" s="215" t="s">
        <v>126</v>
      </c>
      <c r="B606" s="215">
        <v>2149</v>
      </c>
      <c r="C606" s="215" t="s">
        <v>240</v>
      </c>
      <c r="D606" s="215">
        <v>192005588</v>
      </c>
      <c r="E606" s="215">
        <v>1020</v>
      </c>
      <c r="F606" s="215">
        <v>1110</v>
      </c>
      <c r="G606" s="215">
        <v>1003</v>
      </c>
      <c r="I606" s="215" t="s">
        <v>3040</v>
      </c>
      <c r="J606" s="216" t="s">
        <v>330</v>
      </c>
      <c r="K606" s="215" t="s">
        <v>319</v>
      </c>
      <c r="L606" s="215" t="s">
        <v>1352</v>
      </c>
      <c r="AD606" s="217"/>
    </row>
    <row r="607" spans="1:30" s="215" customFormat="1" x14ac:dyDescent="0.25">
      <c r="A607" s="215" t="s">
        <v>126</v>
      </c>
      <c r="B607" s="215">
        <v>2149</v>
      </c>
      <c r="C607" s="215" t="s">
        <v>240</v>
      </c>
      <c r="D607" s="215">
        <v>502177076</v>
      </c>
      <c r="E607" s="215">
        <v>1060</v>
      </c>
      <c r="F607" s="215">
        <v>1251</v>
      </c>
      <c r="G607" s="215">
        <v>1004</v>
      </c>
      <c r="I607" s="215" t="s">
        <v>3041</v>
      </c>
      <c r="J607" s="216" t="s">
        <v>330</v>
      </c>
      <c r="K607" s="215" t="s">
        <v>319</v>
      </c>
      <c r="L607" s="215" t="s">
        <v>555</v>
      </c>
      <c r="AD607" s="217"/>
    </row>
    <row r="608" spans="1:30" s="215" customFormat="1" x14ac:dyDescent="0.25">
      <c r="A608" s="215" t="s">
        <v>126</v>
      </c>
      <c r="B608" s="215">
        <v>2149</v>
      </c>
      <c r="C608" s="215" t="s">
        <v>240</v>
      </c>
      <c r="D608" s="215">
        <v>502177509</v>
      </c>
      <c r="E608" s="215">
        <v>1060</v>
      </c>
      <c r="F608" s="215">
        <v>1271</v>
      </c>
      <c r="G608" s="215">
        <v>1004</v>
      </c>
      <c r="I608" s="215" t="s">
        <v>3042</v>
      </c>
      <c r="J608" s="216" t="s">
        <v>330</v>
      </c>
      <c r="K608" s="215" t="s">
        <v>319</v>
      </c>
      <c r="L608" s="215" t="s">
        <v>556</v>
      </c>
      <c r="AD608" s="217"/>
    </row>
    <row r="609" spans="1:30" s="215" customFormat="1" x14ac:dyDescent="0.25">
      <c r="A609" s="215" t="s">
        <v>126</v>
      </c>
      <c r="B609" s="215">
        <v>2152</v>
      </c>
      <c r="C609" s="215" t="s">
        <v>241</v>
      </c>
      <c r="D609" s="215">
        <v>191974693</v>
      </c>
      <c r="E609" s="215">
        <v>1060</v>
      </c>
      <c r="F609" s="215">
        <v>1274</v>
      </c>
      <c r="G609" s="215">
        <v>1004</v>
      </c>
      <c r="I609" s="215" t="s">
        <v>3043</v>
      </c>
      <c r="J609" s="216" t="s">
        <v>330</v>
      </c>
      <c r="K609" s="215" t="s">
        <v>319</v>
      </c>
      <c r="L609" s="215" t="s">
        <v>1723</v>
      </c>
      <c r="AD609" s="217"/>
    </row>
    <row r="610" spans="1:30" s="215" customFormat="1" x14ac:dyDescent="0.25">
      <c r="A610" s="215" t="s">
        <v>126</v>
      </c>
      <c r="B610" s="215">
        <v>2152</v>
      </c>
      <c r="C610" s="215" t="s">
        <v>241</v>
      </c>
      <c r="D610" s="215">
        <v>192015958</v>
      </c>
      <c r="E610" s="215">
        <v>1060</v>
      </c>
      <c r="F610" s="215">
        <v>1274</v>
      </c>
      <c r="G610" s="215">
        <v>1004</v>
      </c>
      <c r="I610" s="215" t="s">
        <v>3044</v>
      </c>
      <c r="J610" s="216" t="s">
        <v>330</v>
      </c>
      <c r="K610" s="215" t="s">
        <v>331</v>
      </c>
      <c r="L610" s="215" t="s">
        <v>1604</v>
      </c>
      <c r="AD610" s="217"/>
    </row>
    <row r="611" spans="1:30" s="215" customFormat="1" x14ac:dyDescent="0.25">
      <c r="A611" s="215" t="s">
        <v>126</v>
      </c>
      <c r="B611" s="215">
        <v>2152</v>
      </c>
      <c r="C611" s="215" t="s">
        <v>241</v>
      </c>
      <c r="D611" s="215">
        <v>504118491</v>
      </c>
      <c r="E611" s="215">
        <v>1060</v>
      </c>
      <c r="F611" s="215">
        <v>1274</v>
      </c>
      <c r="G611" s="215">
        <v>1004</v>
      </c>
      <c r="I611" s="215" t="s">
        <v>3045</v>
      </c>
      <c r="J611" s="216" t="s">
        <v>330</v>
      </c>
      <c r="K611" s="215" t="s">
        <v>319</v>
      </c>
      <c r="L611" s="215" t="s">
        <v>1662</v>
      </c>
      <c r="AD611" s="217"/>
    </row>
    <row r="612" spans="1:30" s="215" customFormat="1" x14ac:dyDescent="0.25">
      <c r="A612" s="215" t="s">
        <v>126</v>
      </c>
      <c r="B612" s="215">
        <v>2152</v>
      </c>
      <c r="C612" s="215" t="s">
        <v>241</v>
      </c>
      <c r="D612" s="215">
        <v>504118594</v>
      </c>
      <c r="E612" s="215">
        <v>1060</v>
      </c>
      <c r="F612" s="215">
        <v>1271</v>
      </c>
      <c r="G612" s="215">
        <v>1004</v>
      </c>
      <c r="I612" s="215" t="s">
        <v>3046</v>
      </c>
      <c r="J612" s="216" t="s">
        <v>330</v>
      </c>
      <c r="K612" s="215" t="s">
        <v>319</v>
      </c>
      <c r="L612" s="215" t="s">
        <v>1663</v>
      </c>
      <c r="AD612" s="217"/>
    </row>
    <row r="613" spans="1:30" s="215" customFormat="1" x14ac:dyDescent="0.25">
      <c r="A613" s="215" t="s">
        <v>126</v>
      </c>
      <c r="B613" s="215">
        <v>2152</v>
      </c>
      <c r="C613" s="215" t="s">
        <v>241</v>
      </c>
      <c r="D613" s="215">
        <v>504118677</v>
      </c>
      <c r="E613" s="215">
        <v>1060</v>
      </c>
      <c r="F613" s="215">
        <v>1274</v>
      </c>
      <c r="G613" s="215">
        <v>1004</v>
      </c>
      <c r="I613" s="215" t="s">
        <v>3047</v>
      </c>
      <c r="J613" s="216" t="s">
        <v>330</v>
      </c>
      <c r="K613" s="215" t="s">
        <v>319</v>
      </c>
      <c r="L613" s="215" t="s">
        <v>1664</v>
      </c>
      <c r="AD613" s="217"/>
    </row>
    <row r="614" spans="1:30" s="215" customFormat="1" x14ac:dyDescent="0.25">
      <c r="A614" s="215" t="s">
        <v>126</v>
      </c>
      <c r="B614" s="215">
        <v>2152</v>
      </c>
      <c r="C614" s="215" t="s">
        <v>241</v>
      </c>
      <c r="D614" s="215">
        <v>504118772</v>
      </c>
      <c r="E614" s="215">
        <v>1060</v>
      </c>
      <c r="F614" s="215">
        <v>1274</v>
      </c>
      <c r="G614" s="215">
        <v>1004</v>
      </c>
      <c r="I614" s="215" t="s">
        <v>3048</v>
      </c>
      <c r="J614" s="216" t="s">
        <v>330</v>
      </c>
      <c r="K614" s="215" t="s">
        <v>319</v>
      </c>
      <c r="L614" s="215" t="s">
        <v>1184</v>
      </c>
      <c r="AD614" s="217"/>
    </row>
    <row r="615" spans="1:30" s="215" customFormat="1" x14ac:dyDescent="0.25">
      <c r="A615" s="215" t="s">
        <v>126</v>
      </c>
      <c r="B615" s="215">
        <v>2152</v>
      </c>
      <c r="C615" s="215" t="s">
        <v>241</v>
      </c>
      <c r="D615" s="215">
        <v>504118834</v>
      </c>
      <c r="E615" s="215">
        <v>1060</v>
      </c>
      <c r="F615" s="215">
        <v>1274</v>
      </c>
      <c r="G615" s="215">
        <v>1004</v>
      </c>
      <c r="I615" s="215" t="s">
        <v>3049</v>
      </c>
      <c r="J615" s="216" t="s">
        <v>330</v>
      </c>
      <c r="K615" s="215" t="s">
        <v>319</v>
      </c>
      <c r="L615" s="215" t="s">
        <v>1665</v>
      </c>
      <c r="AD615" s="217"/>
    </row>
    <row r="616" spans="1:30" s="215" customFormat="1" x14ac:dyDescent="0.25">
      <c r="A616" s="215" t="s">
        <v>126</v>
      </c>
      <c r="B616" s="215">
        <v>2153</v>
      </c>
      <c r="C616" s="215" t="s">
        <v>242</v>
      </c>
      <c r="D616" s="215">
        <v>191795052</v>
      </c>
      <c r="E616" s="215">
        <v>1060</v>
      </c>
      <c r="F616" s="215">
        <v>1252</v>
      </c>
      <c r="G616" s="215">
        <v>1004</v>
      </c>
      <c r="I616" s="215" t="s">
        <v>3050</v>
      </c>
      <c r="J616" s="216" t="s">
        <v>330</v>
      </c>
      <c r="K616" s="215" t="s">
        <v>319</v>
      </c>
      <c r="L616" s="215" t="s">
        <v>557</v>
      </c>
      <c r="AD616" s="217"/>
    </row>
    <row r="617" spans="1:30" s="215" customFormat="1" x14ac:dyDescent="0.25">
      <c r="A617" s="215" t="s">
        <v>126</v>
      </c>
      <c r="B617" s="215">
        <v>2153</v>
      </c>
      <c r="C617" s="215" t="s">
        <v>242</v>
      </c>
      <c r="D617" s="215">
        <v>191974699</v>
      </c>
      <c r="E617" s="215">
        <v>1060</v>
      </c>
      <c r="F617" s="215">
        <v>1242</v>
      </c>
      <c r="G617" s="215">
        <v>1004</v>
      </c>
      <c r="I617" s="215" t="s">
        <v>3051</v>
      </c>
      <c r="J617" s="216" t="s">
        <v>330</v>
      </c>
      <c r="K617" s="215" t="s">
        <v>319</v>
      </c>
      <c r="L617" s="215" t="s">
        <v>558</v>
      </c>
      <c r="AD617" s="217"/>
    </row>
    <row r="618" spans="1:30" s="215" customFormat="1" x14ac:dyDescent="0.25">
      <c r="A618" s="215" t="s">
        <v>126</v>
      </c>
      <c r="B618" s="215">
        <v>2153</v>
      </c>
      <c r="C618" s="215" t="s">
        <v>242</v>
      </c>
      <c r="D618" s="215">
        <v>191974717</v>
      </c>
      <c r="E618" s="215">
        <v>1060</v>
      </c>
      <c r="F618" s="215">
        <v>1271</v>
      </c>
      <c r="G618" s="215">
        <v>1004</v>
      </c>
      <c r="I618" s="215" t="s">
        <v>3052</v>
      </c>
      <c r="J618" s="216" t="s">
        <v>330</v>
      </c>
      <c r="K618" s="215" t="s">
        <v>319</v>
      </c>
      <c r="L618" s="215" t="s">
        <v>559</v>
      </c>
      <c r="AD618" s="217"/>
    </row>
    <row r="619" spans="1:30" s="215" customFormat="1" x14ac:dyDescent="0.25">
      <c r="A619" s="215" t="s">
        <v>126</v>
      </c>
      <c r="B619" s="215">
        <v>2153</v>
      </c>
      <c r="C619" s="215" t="s">
        <v>242</v>
      </c>
      <c r="D619" s="215">
        <v>191993421</v>
      </c>
      <c r="E619" s="215">
        <v>1030</v>
      </c>
      <c r="F619" s="215">
        <v>1110</v>
      </c>
      <c r="G619" s="215">
        <v>1004</v>
      </c>
      <c r="I619" s="215" t="s">
        <v>3053</v>
      </c>
      <c r="J619" s="216" t="s">
        <v>330</v>
      </c>
      <c r="K619" s="215" t="s">
        <v>319</v>
      </c>
      <c r="L619" s="215" t="s">
        <v>2405</v>
      </c>
      <c r="AD619" s="217"/>
    </row>
    <row r="620" spans="1:30" s="215" customFormat="1" x14ac:dyDescent="0.25">
      <c r="A620" s="215" t="s">
        <v>126</v>
      </c>
      <c r="B620" s="215">
        <v>2153</v>
      </c>
      <c r="C620" s="215" t="s">
        <v>242</v>
      </c>
      <c r="D620" s="215">
        <v>192005267</v>
      </c>
      <c r="E620" s="215">
        <v>1060</v>
      </c>
      <c r="F620" s="215">
        <v>1252</v>
      </c>
      <c r="G620" s="215">
        <v>1004</v>
      </c>
      <c r="I620" s="215" t="s">
        <v>3054</v>
      </c>
      <c r="J620" s="216" t="s">
        <v>330</v>
      </c>
      <c r="K620" s="215" t="s">
        <v>319</v>
      </c>
      <c r="L620" s="215" t="s">
        <v>1638</v>
      </c>
      <c r="AD620" s="217"/>
    </row>
    <row r="621" spans="1:30" s="215" customFormat="1" x14ac:dyDescent="0.25">
      <c r="A621" s="215" t="s">
        <v>126</v>
      </c>
      <c r="B621" s="215">
        <v>2153</v>
      </c>
      <c r="C621" s="215" t="s">
        <v>242</v>
      </c>
      <c r="D621" s="215">
        <v>192046889</v>
      </c>
      <c r="E621" s="215">
        <v>1060</v>
      </c>
      <c r="F621" s="215">
        <v>1271</v>
      </c>
      <c r="G621" s="215">
        <v>1004</v>
      </c>
      <c r="I621" s="215" t="s">
        <v>3055</v>
      </c>
      <c r="J621" s="216" t="s">
        <v>330</v>
      </c>
      <c r="K621" s="215" t="s">
        <v>319</v>
      </c>
      <c r="L621" s="215" t="s">
        <v>1752</v>
      </c>
      <c r="AD621" s="217"/>
    </row>
    <row r="622" spans="1:30" s="215" customFormat="1" x14ac:dyDescent="0.25">
      <c r="A622" s="215" t="s">
        <v>126</v>
      </c>
      <c r="B622" s="215">
        <v>2153</v>
      </c>
      <c r="C622" s="215" t="s">
        <v>242</v>
      </c>
      <c r="D622" s="215">
        <v>504118038</v>
      </c>
      <c r="E622" s="215">
        <v>1060</v>
      </c>
      <c r="F622" s="215">
        <v>1274</v>
      </c>
      <c r="G622" s="215">
        <v>1004</v>
      </c>
      <c r="I622" s="215" t="s">
        <v>3056</v>
      </c>
      <c r="J622" s="216" t="s">
        <v>330</v>
      </c>
      <c r="K622" s="215" t="s">
        <v>319</v>
      </c>
      <c r="L622" s="215" t="s">
        <v>1224</v>
      </c>
      <c r="AD622" s="217"/>
    </row>
    <row r="623" spans="1:30" s="215" customFormat="1" x14ac:dyDescent="0.25">
      <c r="A623" s="215" t="s">
        <v>126</v>
      </c>
      <c r="B623" s="215">
        <v>2155</v>
      </c>
      <c r="C623" s="215" t="s">
        <v>243</v>
      </c>
      <c r="D623" s="215">
        <v>504117652</v>
      </c>
      <c r="E623" s="215">
        <v>1080</v>
      </c>
      <c r="F623" s="215">
        <v>1274</v>
      </c>
      <c r="G623" s="215">
        <v>1004</v>
      </c>
      <c r="I623" s="215" t="s">
        <v>3057</v>
      </c>
      <c r="J623" s="216" t="s">
        <v>330</v>
      </c>
      <c r="K623" s="215" t="s">
        <v>319</v>
      </c>
      <c r="L623" s="215" t="s">
        <v>1700</v>
      </c>
      <c r="AD623" s="217"/>
    </row>
    <row r="624" spans="1:30" s="215" customFormat="1" x14ac:dyDescent="0.25">
      <c r="A624" s="215" t="s">
        <v>126</v>
      </c>
      <c r="B624" s="215">
        <v>2155</v>
      </c>
      <c r="C624" s="215" t="s">
        <v>243</v>
      </c>
      <c r="D624" s="215">
        <v>504117708</v>
      </c>
      <c r="E624" s="215">
        <v>1060</v>
      </c>
      <c r="F624" s="215">
        <v>1242</v>
      </c>
      <c r="G624" s="215">
        <v>1004</v>
      </c>
      <c r="I624" s="215" t="s">
        <v>3058</v>
      </c>
      <c r="J624" s="216" t="s">
        <v>330</v>
      </c>
      <c r="K624" s="215" t="s">
        <v>319</v>
      </c>
      <c r="L624" s="215" t="s">
        <v>1645</v>
      </c>
      <c r="AD624" s="217"/>
    </row>
    <row r="625" spans="1:30" s="215" customFormat="1" x14ac:dyDescent="0.25">
      <c r="A625" s="215" t="s">
        <v>126</v>
      </c>
      <c r="B625" s="215">
        <v>2155</v>
      </c>
      <c r="C625" s="215" t="s">
        <v>243</v>
      </c>
      <c r="D625" s="215">
        <v>504117709</v>
      </c>
      <c r="E625" s="215">
        <v>1060</v>
      </c>
      <c r="F625" s="215">
        <v>1274</v>
      </c>
      <c r="G625" s="215">
        <v>1004</v>
      </c>
      <c r="I625" s="215" t="s">
        <v>3059</v>
      </c>
      <c r="J625" s="216" t="s">
        <v>330</v>
      </c>
      <c r="K625" s="215" t="s">
        <v>319</v>
      </c>
      <c r="L625" s="215" t="s">
        <v>1701</v>
      </c>
      <c r="AD625" s="217"/>
    </row>
    <row r="626" spans="1:30" s="215" customFormat="1" x14ac:dyDescent="0.25">
      <c r="A626" s="215" t="s">
        <v>126</v>
      </c>
      <c r="B626" s="215">
        <v>2155</v>
      </c>
      <c r="C626" s="215" t="s">
        <v>243</v>
      </c>
      <c r="D626" s="215">
        <v>504117743</v>
      </c>
      <c r="E626" s="215">
        <v>1060</v>
      </c>
      <c r="F626" s="215">
        <v>1274</v>
      </c>
      <c r="G626" s="215">
        <v>1004</v>
      </c>
      <c r="I626" s="215" t="s">
        <v>3060</v>
      </c>
      <c r="J626" s="216" t="s">
        <v>330</v>
      </c>
      <c r="K626" s="215" t="s">
        <v>319</v>
      </c>
      <c r="L626" s="215" t="s">
        <v>1702</v>
      </c>
      <c r="AD626" s="217"/>
    </row>
    <row r="627" spans="1:30" s="215" customFormat="1" x14ac:dyDescent="0.25">
      <c r="A627" s="215" t="s">
        <v>126</v>
      </c>
      <c r="B627" s="215">
        <v>2155</v>
      </c>
      <c r="C627" s="215" t="s">
        <v>243</v>
      </c>
      <c r="D627" s="215">
        <v>504117777</v>
      </c>
      <c r="E627" s="215">
        <v>1060</v>
      </c>
      <c r="F627" s="215">
        <v>1271</v>
      </c>
      <c r="G627" s="215">
        <v>1004</v>
      </c>
      <c r="I627" s="215" t="s">
        <v>3061</v>
      </c>
      <c r="J627" s="216" t="s">
        <v>330</v>
      </c>
      <c r="K627" s="215" t="s">
        <v>319</v>
      </c>
      <c r="L627" s="215" t="s">
        <v>1703</v>
      </c>
      <c r="AD627" s="217"/>
    </row>
    <row r="628" spans="1:30" s="215" customFormat="1" x14ac:dyDescent="0.25">
      <c r="A628" s="215" t="s">
        <v>126</v>
      </c>
      <c r="B628" s="215">
        <v>2155</v>
      </c>
      <c r="C628" s="215" t="s">
        <v>243</v>
      </c>
      <c r="D628" s="215">
        <v>504117800</v>
      </c>
      <c r="E628" s="215">
        <v>1060</v>
      </c>
      <c r="F628" s="215">
        <v>1274</v>
      </c>
      <c r="G628" s="215">
        <v>1004</v>
      </c>
      <c r="I628" s="215" t="s">
        <v>3062</v>
      </c>
      <c r="J628" s="216" t="s">
        <v>330</v>
      </c>
      <c r="K628" s="215" t="s">
        <v>319</v>
      </c>
      <c r="L628" s="215" t="s">
        <v>560</v>
      </c>
      <c r="AD628" s="217"/>
    </row>
    <row r="629" spans="1:30" s="215" customFormat="1" x14ac:dyDescent="0.25">
      <c r="A629" s="215" t="s">
        <v>126</v>
      </c>
      <c r="B629" s="215">
        <v>2155</v>
      </c>
      <c r="C629" s="215" t="s">
        <v>243</v>
      </c>
      <c r="D629" s="215">
        <v>504117813</v>
      </c>
      <c r="E629" s="215">
        <v>1060</v>
      </c>
      <c r="F629" s="215">
        <v>1274</v>
      </c>
      <c r="G629" s="215">
        <v>1004</v>
      </c>
      <c r="I629" s="215" t="s">
        <v>3063</v>
      </c>
      <c r="J629" s="216" t="s">
        <v>330</v>
      </c>
      <c r="K629" s="215" t="s">
        <v>319</v>
      </c>
      <c r="L629" s="215" t="s">
        <v>1704</v>
      </c>
      <c r="AD629" s="217"/>
    </row>
    <row r="630" spans="1:30" s="215" customFormat="1" x14ac:dyDescent="0.25">
      <c r="A630" s="215" t="s">
        <v>126</v>
      </c>
      <c r="B630" s="215">
        <v>2155</v>
      </c>
      <c r="C630" s="215" t="s">
        <v>243</v>
      </c>
      <c r="D630" s="215">
        <v>504117926</v>
      </c>
      <c r="E630" s="215">
        <v>1060</v>
      </c>
      <c r="F630" s="215">
        <v>1251</v>
      </c>
      <c r="G630" s="215">
        <v>1004</v>
      </c>
      <c r="I630" s="215" t="s">
        <v>3064</v>
      </c>
      <c r="J630" s="216" t="s">
        <v>330</v>
      </c>
      <c r="K630" s="215" t="s">
        <v>319</v>
      </c>
      <c r="L630" s="215" t="s">
        <v>561</v>
      </c>
      <c r="AD630" s="217"/>
    </row>
    <row r="631" spans="1:30" s="215" customFormat="1" x14ac:dyDescent="0.25">
      <c r="A631" s="215" t="s">
        <v>126</v>
      </c>
      <c r="B631" s="215">
        <v>2160</v>
      </c>
      <c r="C631" s="215" t="s">
        <v>244</v>
      </c>
      <c r="D631" s="215">
        <v>9015477</v>
      </c>
      <c r="E631" s="215">
        <v>1060</v>
      </c>
      <c r="G631" s="215">
        <v>1004</v>
      </c>
      <c r="I631" s="215" t="s">
        <v>3065</v>
      </c>
      <c r="J631" s="216" t="s">
        <v>330</v>
      </c>
      <c r="K631" s="215" t="s">
        <v>319</v>
      </c>
      <c r="L631" s="215" t="s">
        <v>562</v>
      </c>
      <c r="AD631" s="217"/>
    </row>
    <row r="632" spans="1:30" s="215" customFormat="1" x14ac:dyDescent="0.25">
      <c r="A632" s="215" t="s">
        <v>126</v>
      </c>
      <c r="B632" s="215">
        <v>2160</v>
      </c>
      <c r="C632" s="215" t="s">
        <v>244</v>
      </c>
      <c r="D632" s="215">
        <v>9081053</v>
      </c>
      <c r="E632" s="215">
        <v>1040</v>
      </c>
      <c r="G632" s="215">
        <v>1004</v>
      </c>
      <c r="I632" s="215" t="s">
        <v>3066</v>
      </c>
      <c r="J632" s="216" t="s">
        <v>330</v>
      </c>
      <c r="K632" s="215" t="s">
        <v>331</v>
      </c>
      <c r="L632" s="215" t="s">
        <v>847</v>
      </c>
      <c r="AD632" s="217"/>
    </row>
    <row r="633" spans="1:30" s="215" customFormat="1" x14ac:dyDescent="0.25">
      <c r="A633" s="215" t="s">
        <v>126</v>
      </c>
      <c r="B633" s="215">
        <v>2160</v>
      </c>
      <c r="C633" s="215" t="s">
        <v>244</v>
      </c>
      <c r="D633" s="215">
        <v>190688950</v>
      </c>
      <c r="E633" s="215">
        <v>1020</v>
      </c>
      <c r="F633" s="215">
        <v>1122</v>
      </c>
      <c r="G633" s="215">
        <v>1004</v>
      </c>
      <c r="I633" s="215" t="s">
        <v>3067</v>
      </c>
      <c r="J633" s="216" t="s">
        <v>330</v>
      </c>
      <c r="K633" s="215" t="s">
        <v>331</v>
      </c>
      <c r="L633" s="215" t="s">
        <v>848</v>
      </c>
      <c r="AD633" s="217"/>
    </row>
    <row r="634" spans="1:30" s="215" customFormat="1" x14ac:dyDescent="0.25">
      <c r="A634" s="215" t="s">
        <v>126</v>
      </c>
      <c r="B634" s="215">
        <v>2160</v>
      </c>
      <c r="C634" s="215" t="s">
        <v>244</v>
      </c>
      <c r="D634" s="215">
        <v>190696150</v>
      </c>
      <c r="E634" s="215">
        <v>1020</v>
      </c>
      <c r="F634" s="215">
        <v>1110</v>
      </c>
      <c r="G634" s="215">
        <v>1004</v>
      </c>
      <c r="I634" s="215" t="s">
        <v>3068</v>
      </c>
      <c r="J634" s="216" t="s">
        <v>330</v>
      </c>
      <c r="K634" s="215" t="s">
        <v>331</v>
      </c>
      <c r="L634" s="215" t="s">
        <v>849</v>
      </c>
      <c r="AD634" s="217"/>
    </row>
    <row r="635" spans="1:30" s="215" customFormat="1" x14ac:dyDescent="0.25">
      <c r="A635" s="215" t="s">
        <v>126</v>
      </c>
      <c r="B635" s="215">
        <v>2160</v>
      </c>
      <c r="C635" s="215" t="s">
        <v>244</v>
      </c>
      <c r="D635" s="215">
        <v>190798109</v>
      </c>
      <c r="E635" s="215">
        <v>1020</v>
      </c>
      <c r="F635" s="215">
        <v>1110</v>
      </c>
      <c r="G635" s="215">
        <v>1004</v>
      </c>
      <c r="I635" s="215" t="s">
        <v>3069</v>
      </c>
      <c r="J635" s="216" t="s">
        <v>330</v>
      </c>
      <c r="K635" s="215" t="s">
        <v>319</v>
      </c>
      <c r="L635" s="215" t="s">
        <v>563</v>
      </c>
      <c r="AD635" s="217"/>
    </row>
    <row r="636" spans="1:30" s="215" customFormat="1" x14ac:dyDescent="0.25">
      <c r="A636" s="215" t="s">
        <v>126</v>
      </c>
      <c r="B636" s="215">
        <v>2160</v>
      </c>
      <c r="C636" s="215" t="s">
        <v>244</v>
      </c>
      <c r="D636" s="215">
        <v>191436932</v>
      </c>
      <c r="E636" s="215">
        <v>1020</v>
      </c>
      <c r="F636" s="215">
        <v>1121</v>
      </c>
      <c r="G636" s="215">
        <v>1004</v>
      </c>
      <c r="I636" s="215" t="s">
        <v>3070</v>
      </c>
      <c r="J636" s="216" t="s">
        <v>330</v>
      </c>
      <c r="K636" s="215" t="s">
        <v>319</v>
      </c>
      <c r="L636" s="215" t="s">
        <v>564</v>
      </c>
      <c r="AD636" s="217"/>
    </row>
    <row r="637" spans="1:30" s="215" customFormat="1" x14ac:dyDescent="0.25">
      <c r="A637" s="215" t="s">
        <v>126</v>
      </c>
      <c r="B637" s="215">
        <v>2160</v>
      </c>
      <c r="C637" s="215" t="s">
        <v>244</v>
      </c>
      <c r="D637" s="215">
        <v>235005259</v>
      </c>
      <c r="E637" s="215">
        <v>1020</v>
      </c>
      <c r="F637" s="215">
        <v>1110</v>
      </c>
      <c r="G637" s="215">
        <v>1004</v>
      </c>
      <c r="I637" s="215" t="s">
        <v>3071</v>
      </c>
      <c r="J637" s="216" t="s">
        <v>330</v>
      </c>
      <c r="K637" s="215" t="s">
        <v>331</v>
      </c>
      <c r="L637" s="215" t="s">
        <v>850</v>
      </c>
      <c r="AD637" s="217"/>
    </row>
    <row r="638" spans="1:30" s="215" customFormat="1" x14ac:dyDescent="0.25">
      <c r="A638" s="215" t="s">
        <v>126</v>
      </c>
      <c r="B638" s="215">
        <v>2160</v>
      </c>
      <c r="C638" s="215" t="s">
        <v>244</v>
      </c>
      <c r="D638" s="215">
        <v>235005711</v>
      </c>
      <c r="E638" s="215">
        <v>1060</v>
      </c>
      <c r="G638" s="215">
        <v>1004</v>
      </c>
      <c r="I638" s="215" t="s">
        <v>3072</v>
      </c>
      <c r="J638" s="216" t="s">
        <v>330</v>
      </c>
      <c r="K638" s="215" t="s">
        <v>319</v>
      </c>
      <c r="L638" s="215" t="s">
        <v>565</v>
      </c>
      <c r="AD638" s="217"/>
    </row>
    <row r="639" spans="1:30" s="215" customFormat="1" x14ac:dyDescent="0.25">
      <c r="A639" s="215" t="s">
        <v>126</v>
      </c>
      <c r="B639" s="215">
        <v>2160</v>
      </c>
      <c r="C639" s="215" t="s">
        <v>244</v>
      </c>
      <c r="D639" s="215">
        <v>504117335</v>
      </c>
      <c r="E639" s="215">
        <v>1060</v>
      </c>
      <c r="F639" s="215">
        <v>1251</v>
      </c>
      <c r="G639" s="215">
        <v>1004</v>
      </c>
      <c r="I639" s="215" t="s">
        <v>3073</v>
      </c>
      <c r="J639" s="216" t="s">
        <v>330</v>
      </c>
      <c r="K639" s="215" t="s">
        <v>319</v>
      </c>
      <c r="L639" s="215" t="s">
        <v>983</v>
      </c>
      <c r="AD639" s="217"/>
    </row>
    <row r="640" spans="1:30" s="215" customFormat="1" x14ac:dyDescent="0.25">
      <c r="A640" s="215" t="s">
        <v>126</v>
      </c>
      <c r="B640" s="215">
        <v>2160</v>
      </c>
      <c r="C640" s="215" t="s">
        <v>244</v>
      </c>
      <c r="D640" s="215">
        <v>504117422</v>
      </c>
      <c r="E640" s="215">
        <v>1060</v>
      </c>
      <c r="F640" s="215">
        <v>1271</v>
      </c>
      <c r="G640" s="215">
        <v>1004</v>
      </c>
      <c r="I640" s="215" t="s">
        <v>3074</v>
      </c>
      <c r="J640" s="216" t="s">
        <v>330</v>
      </c>
      <c r="K640" s="215" t="s">
        <v>319</v>
      </c>
      <c r="L640" s="215" t="s">
        <v>566</v>
      </c>
      <c r="AD640" s="217"/>
    </row>
    <row r="641" spans="1:30" s="215" customFormat="1" x14ac:dyDescent="0.25">
      <c r="A641" s="215" t="s">
        <v>126</v>
      </c>
      <c r="B641" s="215">
        <v>2162</v>
      </c>
      <c r="C641" s="215" t="s">
        <v>245</v>
      </c>
      <c r="D641" s="215">
        <v>191752832</v>
      </c>
      <c r="E641" s="215">
        <v>1060</v>
      </c>
      <c r="F641" s="215">
        <v>1271</v>
      </c>
      <c r="G641" s="215">
        <v>1004</v>
      </c>
      <c r="I641" s="215" t="s">
        <v>3075</v>
      </c>
      <c r="J641" s="216" t="s">
        <v>330</v>
      </c>
      <c r="K641" s="215" t="s">
        <v>332</v>
      </c>
      <c r="L641" s="215" t="s">
        <v>2432</v>
      </c>
      <c r="AD641" s="217"/>
    </row>
    <row r="642" spans="1:30" s="215" customFormat="1" x14ac:dyDescent="0.25">
      <c r="A642" s="215" t="s">
        <v>126</v>
      </c>
      <c r="B642" s="215">
        <v>2162</v>
      </c>
      <c r="C642" s="215" t="s">
        <v>245</v>
      </c>
      <c r="D642" s="215">
        <v>191791114</v>
      </c>
      <c r="E642" s="215">
        <v>1060</v>
      </c>
      <c r="F642" s="215">
        <v>1274</v>
      </c>
      <c r="G642" s="215">
        <v>1004</v>
      </c>
      <c r="I642" s="215" t="s">
        <v>3076</v>
      </c>
      <c r="J642" s="216" t="s">
        <v>330</v>
      </c>
      <c r="K642" s="215" t="s">
        <v>319</v>
      </c>
      <c r="L642" s="215" t="s">
        <v>567</v>
      </c>
      <c r="AD642" s="217"/>
    </row>
    <row r="643" spans="1:30" s="215" customFormat="1" x14ac:dyDescent="0.25">
      <c r="A643" s="215" t="s">
        <v>126</v>
      </c>
      <c r="B643" s="215">
        <v>2162</v>
      </c>
      <c r="C643" s="215" t="s">
        <v>245</v>
      </c>
      <c r="D643" s="215">
        <v>192002162</v>
      </c>
      <c r="E643" s="215">
        <v>1020</v>
      </c>
      <c r="F643" s="215">
        <v>1110</v>
      </c>
      <c r="G643" s="215">
        <v>1003</v>
      </c>
      <c r="I643" s="215" t="s">
        <v>3077</v>
      </c>
      <c r="J643" s="216" t="s">
        <v>330</v>
      </c>
      <c r="K643" s="215" t="s">
        <v>319</v>
      </c>
      <c r="L643" s="215" t="s">
        <v>1686</v>
      </c>
      <c r="AD643" s="217"/>
    </row>
    <row r="644" spans="1:30" s="215" customFormat="1" x14ac:dyDescent="0.25">
      <c r="A644" s="215" t="s">
        <v>126</v>
      </c>
      <c r="B644" s="215">
        <v>2162</v>
      </c>
      <c r="C644" s="215" t="s">
        <v>245</v>
      </c>
      <c r="D644" s="215">
        <v>504116703</v>
      </c>
      <c r="E644" s="215">
        <v>1060</v>
      </c>
      <c r="F644" s="215">
        <v>1274</v>
      </c>
      <c r="G644" s="215">
        <v>1004</v>
      </c>
      <c r="I644" s="215" t="s">
        <v>3078</v>
      </c>
      <c r="J644" s="216" t="s">
        <v>330</v>
      </c>
      <c r="K644" s="215" t="s">
        <v>331</v>
      </c>
      <c r="L644" s="215" t="s">
        <v>1392</v>
      </c>
      <c r="AD644" s="217"/>
    </row>
    <row r="645" spans="1:30" s="215" customFormat="1" x14ac:dyDescent="0.25">
      <c r="A645" s="215" t="s">
        <v>126</v>
      </c>
      <c r="B645" s="215">
        <v>2162</v>
      </c>
      <c r="C645" s="215" t="s">
        <v>245</v>
      </c>
      <c r="D645" s="215">
        <v>504116708</v>
      </c>
      <c r="E645" s="215">
        <v>1060</v>
      </c>
      <c r="F645" s="215">
        <v>1271</v>
      </c>
      <c r="G645" s="215">
        <v>1004</v>
      </c>
      <c r="I645" s="215" t="s">
        <v>3079</v>
      </c>
      <c r="J645" s="216" t="s">
        <v>330</v>
      </c>
      <c r="K645" s="215" t="s">
        <v>319</v>
      </c>
      <c r="L645" s="215" t="s">
        <v>1381</v>
      </c>
      <c r="AD645" s="217"/>
    </row>
    <row r="646" spans="1:30" s="215" customFormat="1" x14ac:dyDescent="0.25">
      <c r="A646" s="215" t="s">
        <v>126</v>
      </c>
      <c r="B646" s="215">
        <v>2162</v>
      </c>
      <c r="C646" s="215" t="s">
        <v>245</v>
      </c>
      <c r="D646" s="215">
        <v>504116869</v>
      </c>
      <c r="E646" s="215">
        <v>1060</v>
      </c>
      <c r="F646" s="215">
        <v>1271</v>
      </c>
      <c r="G646" s="215">
        <v>1004</v>
      </c>
      <c r="I646" s="215" t="s">
        <v>3080</v>
      </c>
      <c r="J646" s="216" t="s">
        <v>330</v>
      </c>
      <c r="K646" s="215" t="s">
        <v>319</v>
      </c>
      <c r="L646" s="215" t="s">
        <v>1382</v>
      </c>
      <c r="AD646" s="217"/>
    </row>
    <row r="647" spans="1:30" s="215" customFormat="1" x14ac:dyDescent="0.25">
      <c r="A647" s="215" t="s">
        <v>126</v>
      </c>
      <c r="B647" s="215">
        <v>2162</v>
      </c>
      <c r="C647" s="215" t="s">
        <v>245</v>
      </c>
      <c r="D647" s="215">
        <v>504116901</v>
      </c>
      <c r="E647" s="215">
        <v>1060</v>
      </c>
      <c r="F647" s="215">
        <v>1271</v>
      </c>
      <c r="G647" s="215">
        <v>1004</v>
      </c>
      <c r="I647" s="215" t="s">
        <v>3081</v>
      </c>
      <c r="J647" s="216" t="s">
        <v>330</v>
      </c>
      <c r="K647" s="215" t="s">
        <v>319</v>
      </c>
      <c r="L647" s="215" t="s">
        <v>1383</v>
      </c>
      <c r="AD647" s="217"/>
    </row>
    <row r="648" spans="1:30" s="215" customFormat="1" x14ac:dyDescent="0.25">
      <c r="A648" s="215" t="s">
        <v>126</v>
      </c>
      <c r="B648" s="215">
        <v>2162</v>
      </c>
      <c r="C648" s="215" t="s">
        <v>245</v>
      </c>
      <c r="D648" s="215">
        <v>504116953</v>
      </c>
      <c r="E648" s="215">
        <v>1060</v>
      </c>
      <c r="F648" s="215">
        <v>1274</v>
      </c>
      <c r="G648" s="215">
        <v>1004</v>
      </c>
      <c r="I648" s="215" t="s">
        <v>3082</v>
      </c>
      <c r="J648" s="216" t="s">
        <v>330</v>
      </c>
      <c r="K648" s="215" t="s">
        <v>319</v>
      </c>
      <c r="L648" s="215" t="s">
        <v>1384</v>
      </c>
      <c r="AD648" s="217"/>
    </row>
    <row r="649" spans="1:30" s="215" customFormat="1" x14ac:dyDescent="0.25">
      <c r="A649" s="215" t="s">
        <v>126</v>
      </c>
      <c r="B649" s="215">
        <v>2162</v>
      </c>
      <c r="C649" s="215" t="s">
        <v>245</v>
      </c>
      <c r="D649" s="215">
        <v>504116966</v>
      </c>
      <c r="E649" s="215">
        <v>1060</v>
      </c>
      <c r="F649" s="215">
        <v>1271</v>
      </c>
      <c r="G649" s="215">
        <v>1004</v>
      </c>
      <c r="I649" s="215" t="s">
        <v>3083</v>
      </c>
      <c r="J649" s="216" t="s">
        <v>330</v>
      </c>
      <c r="K649" s="215" t="s">
        <v>319</v>
      </c>
      <c r="L649" s="215" t="s">
        <v>1385</v>
      </c>
      <c r="AD649" s="217"/>
    </row>
    <row r="650" spans="1:30" s="215" customFormat="1" x14ac:dyDescent="0.25">
      <c r="A650" s="215" t="s">
        <v>126</v>
      </c>
      <c r="B650" s="215">
        <v>2162</v>
      </c>
      <c r="C650" s="215" t="s">
        <v>245</v>
      </c>
      <c r="D650" s="215">
        <v>504116999</v>
      </c>
      <c r="E650" s="215">
        <v>1060</v>
      </c>
      <c r="F650" s="215">
        <v>1271</v>
      </c>
      <c r="G650" s="215">
        <v>1004</v>
      </c>
      <c r="I650" s="215" t="s">
        <v>3084</v>
      </c>
      <c r="J650" s="216" t="s">
        <v>330</v>
      </c>
      <c r="K650" s="215" t="s">
        <v>319</v>
      </c>
      <c r="L650" s="215" t="s">
        <v>1386</v>
      </c>
      <c r="AD650" s="217"/>
    </row>
    <row r="651" spans="1:30" s="215" customFormat="1" x14ac:dyDescent="0.25">
      <c r="A651" s="215" t="s">
        <v>126</v>
      </c>
      <c r="B651" s="215">
        <v>2162</v>
      </c>
      <c r="C651" s="215" t="s">
        <v>245</v>
      </c>
      <c r="D651" s="215">
        <v>504117000</v>
      </c>
      <c r="E651" s="215">
        <v>1060</v>
      </c>
      <c r="F651" s="215">
        <v>1271</v>
      </c>
      <c r="G651" s="215">
        <v>1004</v>
      </c>
      <c r="I651" s="215" t="s">
        <v>3085</v>
      </c>
      <c r="J651" s="216" t="s">
        <v>330</v>
      </c>
      <c r="K651" s="215" t="s">
        <v>319</v>
      </c>
      <c r="L651" s="215" t="s">
        <v>1387</v>
      </c>
      <c r="AD651" s="217"/>
    </row>
    <row r="652" spans="1:30" s="215" customFormat="1" x14ac:dyDescent="0.25">
      <c r="A652" s="215" t="s">
        <v>126</v>
      </c>
      <c r="B652" s="215">
        <v>2162</v>
      </c>
      <c r="C652" s="215" t="s">
        <v>245</v>
      </c>
      <c r="D652" s="215">
        <v>504117001</v>
      </c>
      <c r="E652" s="215">
        <v>1060</v>
      </c>
      <c r="F652" s="215">
        <v>1274</v>
      </c>
      <c r="G652" s="215">
        <v>1004</v>
      </c>
      <c r="I652" s="215" t="s">
        <v>3086</v>
      </c>
      <c r="J652" s="216" t="s">
        <v>330</v>
      </c>
      <c r="K652" s="215" t="s">
        <v>319</v>
      </c>
      <c r="L652" s="215" t="s">
        <v>1388</v>
      </c>
      <c r="AD652" s="217"/>
    </row>
    <row r="653" spans="1:30" s="215" customFormat="1" x14ac:dyDescent="0.25">
      <c r="A653" s="215" t="s">
        <v>126</v>
      </c>
      <c r="B653" s="215">
        <v>2162</v>
      </c>
      <c r="C653" s="215" t="s">
        <v>245</v>
      </c>
      <c r="D653" s="215">
        <v>504117026</v>
      </c>
      <c r="E653" s="215">
        <v>1060</v>
      </c>
      <c r="F653" s="215">
        <v>1271</v>
      </c>
      <c r="G653" s="215">
        <v>1004</v>
      </c>
      <c r="I653" s="215" t="s">
        <v>3087</v>
      </c>
      <c r="J653" s="216" t="s">
        <v>330</v>
      </c>
      <c r="K653" s="215" t="s">
        <v>319</v>
      </c>
      <c r="L653" s="215" t="s">
        <v>1389</v>
      </c>
      <c r="AD653" s="217"/>
    </row>
    <row r="654" spans="1:30" s="215" customFormat="1" x14ac:dyDescent="0.25">
      <c r="A654" s="215" t="s">
        <v>126</v>
      </c>
      <c r="B654" s="215">
        <v>2163</v>
      </c>
      <c r="C654" s="215" t="s">
        <v>246</v>
      </c>
      <c r="D654" s="215">
        <v>1512191</v>
      </c>
      <c r="E654" s="215">
        <v>1020</v>
      </c>
      <c r="F654" s="215">
        <v>1122</v>
      </c>
      <c r="G654" s="215">
        <v>1004</v>
      </c>
      <c r="I654" s="215" t="s">
        <v>3088</v>
      </c>
      <c r="J654" s="216" t="s">
        <v>330</v>
      </c>
      <c r="K654" s="215" t="s">
        <v>331</v>
      </c>
      <c r="L654" s="215" t="s">
        <v>851</v>
      </c>
      <c r="AD654" s="217"/>
    </row>
    <row r="655" spans="1:30" s="215" customFormat="1" x14ac:dyDescent="0.25">
      <c r="A655" s="215" t="s">
        <v>126</v>
      </c>
      <c r="B655" s="215">
        <v>2163</v>
      </c>
      <c r="C655" s="215" t="s">
        <v>246</v>
      </c>
      <c r="D655" s="215">
        <v>1512225</v>
      </c>
      <c r="E655" s="215">
        <v>1020</v>
      </c>
      <c r="F655" s="215">
        <v>1122</v>
      </c>
      <c r="G655" s="215">
        <v>1004</v>
      </c>
      <c r="I655" s="215" t="s">
        <v>3089</v>
      </c>
      <c r="J655" s="216" t="s">
        <v>330</v>
      </c>
      <c r="K655" s="215" t="s">
        <v>331</v>
      </c>
      <c r="L655" s="215" t="s">
        <v>852</v>
      </c>
      <c r="AD655" s="217"/>
    </row>
    <row r="656" spans="1:30" s="215" customFormat="1" x14ac:dyDescent="0.25">
      <c r="A656" s="215" t="s">
        <v>126</v>
      </c>
      <c r="B656" s="215">
        <v>2163</v>
      </c>
      <c r="C656" s="215" t="s">
        <v>246</v>
      </c>
      <c r="D656" s="215">
        <v>3036564</v>
      </c>
      <c r="E656" s="215">
        <v>1020</v>
      </c>
      <c r="F656" s="215">
        <v>1110</v>
      </c>
      <c r="G656" s="215">
        <v>1004</v>
      </c>
      <c r="I656" s="215" t="s">
        <v>3090</v>
      </c>
      <c r="J656" s="216" t="s">
        <v>330</v>
      </c>
      <c r="K656" s="215" t="s">
        <v>331</v>
      </c>
      <c r="L656" s="215" t="s">
        <v>853</v>
      </c>
      <c r="AD656" s="217"/>
    </row>
    <row r="657" spans="1:30" s="215" customFormat="1" x14ac:dyDescent="0.25">
      <c r="A657" s="215" t="s">
        <v>126</v>
      </c>
      <c r="B657" s="215">
        <v>2163</v>
      </c>
      <c r="C657" s="215" t="s">
        <v>246</v>
      </c>
      <c r="D657" s="215">
        <v>3091423</v>
      </c>
      <c r="E657" s="215">
        <v>1020</v>
      </c>
      <c r="F657" s="215">
        <v>1122</v>
      </c>
      <c r="G657" s="215">
        <v>1004</v>
      </c>
      <c r="I657" s="215" t="s">
        <v>3091</v>
      </c>
      <c r="J657" s="216" t="s">
        <v>330</v>
      </c>
      <c r="K657" s="215" t="s">
        <v>331</v>
      </c>
      <c r="L657" s="215" t="s">
        <v>854</v>
      </c>
      <c r="AD657" s="217"/>
    </row>
    <row r="658" spans="1:30" s="215" customFormat="1" x14ac:dyDescent="0.25">
      <c r="A658" s="215" t="s">
        <v>126</v>
      </c>
      <c r="B658" s="215">
        <v>2163</v>
      </c>
      <c r="C658" s="215" t="s">
        <v>246</v>
      </c>
      <c r="D658" s="215">
        <v>190197834</v>
      </c>
      <c r="E658" s="215">
        <v>1060</v>
      </c>
      <c r="F658" s="215">
        <v>1230</v>
      </c>
      <c r="G658" s="215">
        <v>1004</v>
      </c>
      <c r="I658" s="215" t="s">
        <v>3092</v>
      </c>
      <c r="J658" s="216" t="s">
        <v>330</v>
      </c>
      <c r="K658" s="215" t="s">
        <v>331</v>
      </c>
      <c r="L658" s="215" t="s">
        <v>855</v>
      </c>
      <c r="AD658" s="217"/>
    </row>
    <row r="659" spans="1:30" s="215" customFormat="1" x14ac:dyDescent="0.25">
      <c r="A659" s="215" t="s">
        <v>126</v>
      </c>
      <c r="B659" s="215">
        <v>2163</v>
      </c>
      <c r="C659" s="215" t="s">
        <v>246</v>
      </c>
      <c r="D659" s="215">
        <v>191393531</v>
      </c>
      <c r="E659" s="215">
        <v>1020</v>
      </c>
      <c r="F659" s="215">
        <v>1122</v>
      </c>
      <c r="G659" s="215">
        <v>1004</v>
      </c>
      <c r="I659" s="215" t="s">
        <v>3093</v>
      </c>
      <c r="J659" s="216" t="s">
        <v>330</v>
      </c>
      <c r="K659" s="215" t="s">
        <v>331</v>
      </c>
      <c r="L659" s="215" t="s">
        <v>856</v>
      </c>
      <c r="AD659" s="217"/>
    </row>
    <row r="660" spans="1:30" s="215" customFormat="1" x14ac:dyDescent="0.25">
      <c r="A660" s="215" t="s">
        <v>126</v>
      </c>
      <c r="B660" s="215">
        <v>2163</v>
      </c>
      <c r="C660" s="215" t="s">
        <v>246</v>
      </c>
      <c r="D660" s="215">
        <v>191574072</v>
      </c>
      <c r="E660" s="215">
        <v>1020</v>
      </c>
      <c r="F660" s="215">
        <v>1121</v>
      </c>
      <c r="G660" s="215">
        <v>1004</v>
      </c>
      <c r="I660" s="215" t="s">
        <v>3094</v>
      </c>
      <c r="J660" s="216" t="s">
        <v>330</v>
      </c>
      <c r="K660" s="215" t="s">
        <v>331</v>
      </c>
      <c r="L660" s="215" t="s">
        <v>857</v>
      </c>
      <c r="AD660" s="217"/>
    </row>
    <row r="661" spans="1:30" s="215" customFormat="1" x14ac:dyDescent="0.25">
      <c r="A661" s="215" t="s">
        <v>126</v>
      </c>
      <c r="B661" s="215">
        <v>2163</v>
      </c>
      <c r="C661" s="215" t="s">
        <v>246</v>
      </c>
      <c r="D661" s="215">
        <v>191632733</v>
      </c>
      <c r="E661" s="215">
        <v>1020</v>
      </c>
      <c r="F661" s="215">
        <v>1121</v>
      </c>
      <c r="G661" s="215">
        <v>1003</v>
      </c>
      <c r="I661" s="215" t="s">
        <v>3095</v>
      </c>
      <c r="J661" s="216" t="s">
        <v>330</v>
      </c>
      <c r="K661" s="215" t="s">
        <v>319</v>
      </c>
      <c r="L661" s="215" t="s">
        <v>1282</v>
      </c>
      <c r="AD661" s="217"/>
    </row>
    <row r="662" spans="1:30" s="215" customFormat="1" x14ac:dyDescent="0.25">
      <c r="A662" s="215" t="s">
        <v>126</v>
      </c>
      <c r="B662" s="215">
        <v>2163</v>
      </c>
      <c r="C662" s="215" t="s">
        <v>246</v>
      </c>
      <c r="D662" s="215">
        <v>191655000</v>
      </c>
      <c r="E662" s="215">
        <v>1020</v>
      </c>
      <c r="F662" s="215">
        <v>1110</v>
      </c>
      <c r="G662" s="215">
        <v>1004</v>
      </c>
      <c r="I662" s="215" t="s">
        <v>3096</v>
      </c>
      <c r="J662" s="216" t="s">
        <v>330</v>
      </c>
      <c r="K662" s="215" t="s">
        <v>331</v>
      </c>
      <c r="L662" s="215" t="s">
        <v>1525</v>
      </c>
      <c r="AD662" s="217"/>
    </row>
    <row r="663" spans="1:30" s="215" customFormat="1" x14ac:dyDescent="0.25">
      <c r="A663" s="215" t="s">
        <v>126</v>
      </c>
      <c r="B663" s="215">
        <v>2163</v>
      </c>
      <c r="C663" s="215" t="s">
        <v>246</v>
      </c>
      <c r="D663" s="215">
        <v>191655001</v>
      </c>
      <c r="E663" s="215">
        <v>1020</v>
      </c>
      <c r="F663" s="215">
        <v>1110</v>
      </c>
      <c r="G663" s="215">
        <v>1004</v>
      </c>
      <c r="I663" s="215" t="s">
        <v>3097</v>
      </c>
      <c r="J663" s="216" t="s">
        <v>330</v>
      </c>
      <c r="K663" s="215" t="s">
        <v>331</v>
      </c>
      <c r="L663" s="215" t="s">
        <v>1525</v>
      </c>
      <c r="AD663" s="217"/>
    </row>
    <row r="664" spans="1:30" s="215" customFormat="1" x14ac:dyDescent="0.25">
      <c r="A664" s="215" t="s">
        <v>126</v>
      </c>
      <c r="B664" s="215">
        <v>2163</v>
      </c>
      <c r="C664" s="215" t="s">
        <v>246</v>
      </c>
      <c r="D664" s="215">
        <v>191655002</v>
      </c>
      <c r="E664" s="215">
        <v>1020</v>
      </c>
      <c r="F664" s="215">
        <v>1110</v>
      </c>
      <c r="G664" s="215">
        <v>1004</v>
      </c>
      <c r="I664" s="215" t="s">
        <v>3098</v>
      </c>
      <c r="J664" s="216" t="s">
        <v>330</v>
      </c>
      <c r="K664" s="215" t="s">
        <v>331</v>
      </c>
      <c r="L664" s="215" t="s">
        <v>1525</v>
      </c>
      <c r="AD664" s="217"/>
    </row>
    <row r="665" spans="1:30" s="215" customFormat="1" x14ac:dyDescent="0.25">
      <c r="A665" s="215" t="s">
        <v>126</v>
      </c>
      <c r="B665" s="215">
        <v>2163</v>
      </c>
      <c r="C665" s="215" t="s">
        <v>246</v>
      </c>
      <c r="D665" s="215">
        <v>192053558</v>
      </c>
      <c r="E665" s="215">
        <v>1060</v>
      </c>
      <c r="F665" s="215">
        <v>1274</v>
      </c>
      <c r="G665" s="215">
        <v>1004</v>
      </c>
      <c r="I665" s="215" t="s">
        <v>3099</v>
      </c>
      <c r="J665" s="216" t="s">
        <v>330</v>
      </c>
      <c r="K665" s="215" t="s">
        <v>319</v>
      </c>
      <c r="L665" s="215" t="s">
        <v>5597</v>
      </c>
      <c r="AD665" s="217"/>
    </row>
    <row r="666" spans="1:30" s="215" customFormat="1" x14ac:dyDescent="0.25">
      <c r="A666" s="215" t="s">
        <v>126</v>
      </c>
      <c r="B666" s="215">
        <v>2163</v>
      </c>
      <c r="C666" s="215" t="s">
        <v>246</v>
      </c>
      <c r="D666" s="215">
        <v>502235520</v>
      </c>
      <c r="E666" s="215">
        <v>1080</v>
      </c>
      <c r="F666" s="215">
        <v>1274</v>
      </c>
      <c r="G666" s="215">
        <v>1004</v>
      </c>
      <c r="I666" s="215" t="s">
        <v>3100</v>
      </c>
      <c r="J666" s="216" t="s">
        <v>330</v>
      </c>
      <c r="K666" s="215" t="s">
        <v>319</v>
      </c>
      <c r="L666" s="215" t="s">
        <v>568</v>
      </c>
      <c r="AD666" s="217"/>
    </row>
    <row r="667" spans="1:30" s="215" customFormat="1" x14ac:dyDescent="0.25">
      <c r="A667" s="215" t="s">
        <v>126</v>
      </c>
      <c r="B667" s="215">
        <v>2163</v>
      </c>
      <c r="C667" s="215" t="s">
        <v>246</v>
      </c>
      <c r="D667" s="215">
        <v>502235671</v>
      </c>
      <c r="E667" s="215">
        <v>1060</v>
      </c>
      <c r="F667" s="215">
        <v>1251</v>
      </c>
      <c r="G667" s="215">
        <v>1004</v>
      </c>
      <c r="I667" s="215" t="s">
        <v>3101</v>
      </c>
      <c r="J667" s="216" t="s">
        <v>330</v>
      </c>
      <c r="K667" s="215" t="s">
        <v>319</v>
      </c>
      <c r="L667" s="215" t="s">
        <v>1043</v>
      </c>
      <c r="AD667" s="217"/>
    </row>
    <row r="668" spans="1:30" s="215" customFormat="1" x14ac:dyDescent="0.25">
      <c r="A668" s="215" t="s">
        <v>126</v>
      </c>
      <c r="B668" s="215">
        <v>2163</v>
      </c>
      <c r="C668" s="215" t="s">
        <v>246</v>
      </c>
      <c r="D668" s="215">
        <v>502235801</v>
      </c>
      <c r="E668" s="215">
        <v>1060</v>
      </c>
      <c r="F668" s="215">
        <v>1274</v>
      </c>
      <c r="G668" s="215">
        <v>1004</v>
      </c>
      <c r="I668" s="215" t="s">
        <v>3102</v>
      </c>
      <c r="J668" s="216" t="s">
        <v>330</v>
      </c>
      <c r="K668" s="215" t="s">
        <v>319</v>
      </c>
      <c r="L668" s="215" t="s">
        <v>1354</v>
      </c>
      <c r="AD668" s="217"/>
    </row>
    <row r="669" spans="1:30" s="215" customFormat="1" x14ac:dyDescent="0.25">
      <c r="A669" s="215" t="s">
        <v>126</v>
      </c>
      <c r="B669" s="215">
        <v>2163</v>
      </c>
      <c r="C669" s="215" t="s">
        <v>246</v>
      </c>
      <c r="D669" s="215">
        <v>502236238</v>
      </c>
      <c r="E669" s="215">
        <v>1060</v>
      </c>
      <c r="F669" s="215">
        <v>1271</v>
      </c>
      <c r="G669" s="215">
        <v>1004</v>
      </c>
      <c r="I669" s="215" t="s">
        <v>3103</v>
      </c>
      <c r="J669" s="216" t="s">
        <v>330</v>
      </c>
      <c r="K669" s="215" t="s">
        <v>319</v>
      </c>
      <c r="L669" s="215" t="s">
        <v>1355</v>
      </c>
      <c r="AD669" s="217"/>
    </row>
    <row r="670" spans="1:30" s="215" customFormat="1" x14ac:dyDescent="0.25">
      <c r="A670" s="215" t="s">
        <v>126</v>
      </c>
      <c r="B670" s="215">
        <v>2163</v>
      </c>
      <c r="C670" s="215" t="s">
        <v>246</v>
      </c>
      <c r="D670" s="215">
        <v>502236365</v>
      </c>
      <c r="E670" s="215">
        <v>1060</v>
      </c>
      <c r="F670" s="215">
        <v>1274</v>
      </c>
      <c r="G670" s="215">
        <v>1004</v>
      </c>
      <c r="I670" s="215" t="s">
        <v>3104</v>
      </c>
      <c r="J670" s="216" t="s">
        <v>330</v>
      </c>
      <c r="K670" s="215" t="s">
        <v>319</v>
      </c>
      <c r="L670" s="215" t="s">
        <v>1356</v>
      </c>
      <c r="AD670" s="217"/>
    </row>
    <row r="671" spans="1:30" s="215" customFormat="1" x14ac:dyDescent="0.25">
      <c r="A671" s="215" t="s">
        <v>126</v>
      </c>
      <c r="B671" s="215">
        <v>2163</v>
      </c>
      <c r="C671" s="215" t="s">
        <v>246</v>
      </c>
      <c r="D671" s="215">
        <v>502236388</v>
      </c>
      <c r="E671" s="215">
        <v>1060</v>
      </c>
      <c r="F671" s="215">
        <v>1271</v>
      </c>
      <c r="G671" s="215">
        <v>1004</v>
      </c>
      <c r="I671" s="215" t="s">
        <v>3105</v>
      </c>
      <c r="J671" s="216" t="s">
        <v>330</v>
      </c>
      <c r="K671" s="215" t="s">
        <v>319</v>
      </c>
      <c r="L671" s="215" t="s">
        <v>1501</v>
      </c>
      <c r="AD671" s="217"/>
    </row>
    <row r="672" spans="1:30" s="215" customFormat="1" x14ac:dyDescent="0.25">
      <c r="A672" s="215" t="s">
        <v>126</v>
      </c>
      <c r="B672" s="215">
        <v>2163</v>
      </c>
      <c r="C672" s="215" t="s">
        <v>246</v>
      </c>
      <c r="D672" s="215">
        <v>502236656</v>
      </c>
      <c r="E672" s="215">
        <v>1060</v>
      </c>
      <c r="F672" s="215">
        <v>1251</v>
      </c>
      <c r="G672" s="215">
        <v>1004</v>
      </c>
      <c r="I672" s="215" t="s">
        <v>3106</v>
      </c>
      <c r="J672" s="216" t="s">
        <v>330</v>
      </c>
      <c r="K672" s="215" t="s">
        <v>319</v>
      </c>
      <c r="L672" s="215" t="s">
        <v>1357</v>
      </c>
      <c r="AD672" s="217"/>
    </row>
    <row r="673" spans="1:30" s="215" customFormat="1" x14ac:dyDescent="0.25">
      <c r="A673" s="215" t="s">
        <v>126</v>
      </c>
      <c r="B673" s="215">
        <v>2173</v>
      </c>
      <c r="C673" s="215" t="s">
        <v>247</v>
      </c>
      <c r="D673" s="215">
        <v>191948710</v>
      </c>
      <c r="E673" s="215">
        <v>1060</v>
      </c>
      <c r="F673" s="215">
        <v>1252</v>
      </c>
      <c r="G673" s="215">
        <v>1004</v>
      </c>
      <c r="I673" s="215" t="s">
        <v>3107</v>
      </c>
      <c r="J673" s="216" t="s">
        <v>330</v>
      </c>
      <c r="K673" s="215" t="s">
        <v>319</v>
      </c>
      <c r="L673" s="215" t="s">
        <v>569</v>
      </c>
      <c r="AD673" s="217"/>
    </row>
    <row r="674" spans="1:30" s="215" customFormat="1" x14ac:dyDescent="0.25">
      <c r="A674" s="215" t="s">
        <v>126</v>
      </c>
      <c r="B674" s="215">
        <v>2173</v>
      </c>
      <c r="C674" s="215" t="s">
        <v>247</v>
      </c>
      <c r="D674" s="215">
        <v>191990238</v>
      </c>
      <c r="E674" s="215">
        <v>1060</v>
      </c>
      <c r="F674" s="215">
        <v>1271</v>
      </c>
      <c r="G674" s="215">
        <v>1003</v>
      </c>
      <c r="I674" s="215" t="s">
        <v>3108</v>
      </c>
      <c r="J674" s="216" t="s">
        <v>330</v>
      </c>
      <c r="K674" s="215" t="s">
        <v>331</v>
      </c>
      <c r="L674" s="215" t="s">
        <v>2373</v>
      </c>
      <c r="AD674" s="217"/>
    </row>
    <row r="675" spans="1:30" s="215" customFormat="1" x14ac:dyDescent="0.25">
      <c r="A675" s="215" t="s">
        <v>126</v>
      </c>
      <c r="B675" s="215">
        <v>2173</v>
      </c>
      <c r="C675" s="215" t="s">
        <v>247</v>
      </c>
      <c r="D675" s="215">
        <v>191990239</v>
      </c>
      <c r="E675" s="215">
        <v>1060</v>
      </c>
      <c r="F675" s="215">
        <v>1271</v>
      </c>
      <c r="G675" s="215">
        <v>1003</v>
      </c>
      <c r="I675" s="215" t="s">
        <v>3109</v>
      </c>
      <c r="J675" s="216" t="s">
        <v>330</v>
      </c>
      <c r="K675" s="215" t="s">
        <v>331</v>
      </c>
      <c r="L675" s="215" t="s">
        <v>2373</v>
      </c>
      <c r="AD675" s="217"/>
    </row>
    <row r="676" spans="1:30" s="215" customFormat="1" x14ac:dyDescent="0.25">
      <c r="A676" s="215" t="s">
        <v>126</v>
      </c>
      <c r="B676" s="215">
        <v>2173</v>
      </c>
      <c r="C676" s="215" t="s">
        <v>247</v>
      </c>
      <c r="D676" s="215">
        <v>192044625</v>
      </c>
      <c r="E676" s="215">
        <v>1080</v>
      </c>
      <c r="F676" s="215">
        <v>1242</v>
      </c>
      <c r="G676" s="215">
        <v>1003</v>
      </c>
      <c r="I676" s="215" t="s">
        <v>3110</v>
      </c>
      <c r="J676" s="216" t="s">
        <v>330</v>
      </c>
      <c r="K676" s="215" t="s">
        <v>319</v>
      </c>
      <c r="L676" s="215" t="s">
        <v>1767</v>
      </c>
      <c r="AD676" s="217"/>
    </row>
    <row r="677" spans="1:30" s="215" customFormat="1" x14ac:dyDescent="0.25">
      <c r="A677" s="215" t="s">
        <v>126</v>
      </c>
      <c r="B677" s="215">
        <v>2173</v>
      </c>
      <c r="C677" s="215" t="s">
        <v>247</v>
      </c>
      <c r="D677" s="215">
        <v>192044626</v>
      </c>
      <c r="E677" s="215">
        <v>1080</v>
      </c>
      <c r="F677" s="215">
        <v>1274</v>
      </c>
      <c r="G677" s="215">
        <v>1003</v>
      </c>
      <c r="I677" s="215" t="s">
        <v>3111</v>
      </c>
      <c r="J677" s="216" t="s">
        <v>330</v>
      </c>
      <c r="K677" s="215" t="s">
        <v>331</v>
      </c>
      <c r="L677" s="215" t="s">
        <v>1775</v>
      </c>
      <c r="AD677" s="217"/>
    </row>
    <row r="678" spans="1:30" s="215" customFormat="1" x14ac:dyDescent="0.25">
      <c r="A678" s="215" t="s">
        <v>126</v>
      </c>
      <c r="B678" s="215">
        <v>2173</v>
      </c>
      <c r="C678" s="215" t="s">
        <v>247</v>
      </c>
      <c r="D678" s="215">
        <v>502183508</v>
      </c>
      <c r="E678" s="215">
        <v>1060</v>
      </c>
      <c r="F678" s="215">
        <v>1265</v>
      </c>
      <c r="G678" s="215">
        <v>1004</v>
      </c>
      <c r="I678" s="215" t="s">
        <v>3112</v>
      </c>
      <c r="J678" s="216" t="s">
        <v>330</v>
      </c>
      <c r="K678" s="215" t="s">
        <v>319</v>
      </c>
      <c r="L678" s="215" t="s">
        <v>2109</v>
      </c>
      <c r="AD678" s="217"/>
    </row>
    <row r="679" spans="1:30" s="215" customFormat="1" x14ac:dyDescent="0.25">
      <c r="A679" s="215" t="s">
        <v>126</v>
      </c>
      <c r="B679" s="215">
        <v>2174</v>
      </c>
      <c r="C679" s="215" t="s">
        <v>248</v>
      </c>
      <c r="D679" s="215">
        <v>1700411</v>
      </c>
      <c r="E679" s="215">
        <v>1030</v>
      </c>
      <c r="F679" s="215">
        <v>1110</v>
      </c>
      <c r="G679" s="215">
        <v>1004</v>
      </c>
      <c r="I679" s="215" t="s">
        <v>3113</v>
      </c>
      <c r="J679" s="216" t="s">
        <v>330</v>
      </c>
      <c r="K679" s="215" t="s">
        <v>319</v>
      </c>
      <c r="L679" s="215" t="s">
        <v>1367</v>
      </c>
      <c r="AD679" s="217"/>
    </row>
    <row r="680" spans="1:30" s="215" customFormat="1" x14ac:dyDescent="0.25">
      <c r="A680" s="215" t="s">
        <v>126</v>
      </c>
      <c r="B680" s="215">
        <v>2174</v>
      </c>
      <c r="C680" s="215" t="s">
        <v>248</v>
      </c>
      <c r="D680" s="215">
        <v>191873385</v>
      </c>
      <c r="E680" s="215">
        <v>1020</v>
      </c>
      <c r="F680" s="215">
        <v>1122</v>
      </c>
      <c r="G680" s="215">
        <v>1004</v>
      </c>
      <c r="I680" s="215" t="s">
        <v>3114</v>
      </c>
      <c r="J680" s="216" t="s">
        <v>330</v>
      </c>
      <c r="K680" s="215" t="s">
        <v>319</v>
      </c>
      <c r="L680" s="215" t="s">
        <v>1292</v>
      </c>
      <c r="AD680" s="217"/>
    </row>
    <row r="681" spans="1:30" s="215" customFormat="1" x14ac:dyDescent="0.25">
      <c r="A681" s="215" t="s">
        <v>126</v>
      </c>
      <c r="B681" s="215">
        <v>2174</v>
      </c>
      <c r="C681" s="215" t="s">
        <v>248</v>
      </c>
      <c r="D681" s="215">
        <v>235005998</v>
      </c>
      <c r="E681" s="215">
        <v>1060</v>
      </c>
      <c r="G681" s="215">
        <v>1004</v>
      </c>
      <c r="I681" s="215" t="s">
        <v>3115</v>
      </c>
      <c r="J681" s="216" t="s">
        <v>330</v>
      </c>
      <c r="K681" s="215" t="s">
        <v>331</v>
      </c>
      <c r="L681" s="215" t="s">
        <v>858</v>
      </c>
      <c r="AD681" s="217"/>
    </row>
    <row r="682" spans="1:30" s="215" customFormat="1" x14ac:dyDescent="0.25">
      <c r="A682" s="215" t="s">
        <v>126</v>
      </c>
      <c r="B682" s="215">
        <v>2174</v>
      </c>
      <c r="C682" s="215" t="s">
        <v>248</v>
      </c>
      <c r="D682" s="215">
        <v>235005999</v>
      </c>
      <c r="E682" s="215">
        <v>1060</v>
      </c>
      <c r="G682" s="215">
        <v>1004</v>
      </c>
      <c r="I682" s="215" t="s">
        <v>3116</v>
      </c>
      <c r="J682" s="216" t="s">
        <v>330</v>
      </c>
      <c r="K682" s="215" t="s">
        <v>331</v>
      </c>
      <c r="L682" s="215" t="s">
        <v>858</v>
      </c>
      <c r="AD682" s="217"/>
    </row>
    <row r="683" spans="1:30" s="215" customFormat="1" x14ac:dyDescent="0.25">
      <c r="A683" s="215" t="s">
        <v>126</v>
      </c>
      <c r="B683" s="215">
        <v>2174</v>
      </c>
      <c r="C683" s="215" t="s">
        <v>248</v>
      </c>
      <c r="D683" s="215">
        <v>235006000</v>
      </c>
      <c r="E683" s="215">
        <v>1060</v>
      </c>
      <c r="G683" s="215">
        <v>1004</v>
      </c>
      <c r="I683" s="215" t="s">
        <v>3117</v>
      </c>
      <c r="J683" s="216" t="s">
        <v>330</v>
      </c>
      <c r="K683" s="215" t="s">
        <v>331</v>
      </c>
      <c r="L683" s="215" t="s">
        <v>858</v>
      </c>
      <c r="AD683" s="217"/>
    </row>
    <row r="684" spans="1:30" s="215" customFormat="1" x14ac:dyDescent="0.25">
      <c r="A684" s="215" t="s">
        <v>126</v>
      </c>
      <c r="B684" s="215">
        <v>2174</v>
      </c>
      <c r="C684" s="215" t="s">
        <v>248</v>
      </c>
      <c r="D684" s="215">
        <v>235006001</v>
      </c>
      <c r="E684" s="215">
        <v>1060</v>
      </c>
      <c r="G684" s="215">
        <v>1004</v>
      </c>
      <c r="I684" s="215" t="s">
        <v>3118</v>
      </c>
      <c r="J684" s="216" t="s">
        <v>330</v>
      </c>
      <c r="K684" s="215" t="s">
        <v>331</v>
      </c>
      <c r="L684" s="215" t="s">
        <v>858</v>
      </c>
      <c r="AD684" s="217"/>
    </row>
    <row r="685" spans="1:30" s="215" customFormat="1" x14ac:dyDescent="0.25">
      <c r="A685" s="215" t="s">
        <v>126</v>
      </c>
      <c r="B685" s="215">
        <v>2174</v>
      </c>
      <c r="C685" s="215" t="s">
        <v>248</v>
      </c>
      <c r="D685" s="215">
        <v>502183591</v>
      </c>
      <c r="E685" s="215">
        <v>1080</v>
      </c>
      <c r="F685" s="215">
        <v>1274</v>
      </c>
      <c r="G685" s="215">
        <v>1004</v>
      </c>
      <c r="I685" s="215" t="s">
        <v>3119</v>
      </c>
      <c r="J685" s="216" t="s">
        <v>330</v>
      </c>
      <c r="K685" s="215" t="s">
        <v>319</v>
      </c>
      <c r="L685" s="215" t="s">
        <v>1400</v>
      </c>
      <c r="AD685" s="217"/>
    </row>
    <row r="686" spans="1:30" s="215" customFormat="1" x14ac:dyDescent="0.25">
      <c r="A686" s="215" t="s">
        <v>126</v>
      </c>
      <c r="B686" s="215">
        <v>2174</v>
      </c>
      <c r="C686" s="215" t="s">
        <v>248</v>
      </c>
      <c r="D686" s="215">
        <v>502183932</v>
      </c>
      <c r="E686" s="215">
        <v>1060</v>
      </c>
      <c r="F686" s="215">
        <v>1274</v>
      </c>
      <c r="G686" s="215">
        <v>1004</v>
      </c>
      <c r="I686" s="215" t="s">
        <v>3120</v>
      </c>
      <c r="J686" s="216" t="s">
        <v>330</v>
      </c>
      <c r="K686" s="215" t="s">
        <v>319</v>
      </c>
      <c r="L686" s="215" t="s">
        <v>1368</v>
      </c>
      <c r="AD686" s="217"/>
    </row>
    <row r="687" spans="1:30" s="215" customFormat="1" x14ac:dyDescent="0.25">
      <c r="A687" s="215" t="s">
        <v>126</v>
      </c>
      <c r="B687" s="215">
        <v>2175</v>
      </c>
      <c r="C687" s="215" t="s">
        <v>249</v>
      </c>
      <c r="D687" s="215">
        <v>191753094</v>
      </c>
      <c r="E687" s="215">
        <v>1020</v>
      </c>
      <c r="F687" s="215">
        <v>1122</v>
      </c>
      <c r="G687" s="215">
        <v>1004</v>
      </c>
      <c r="I687" s="215" t="s">
        <v>3121</v>
      </c>
      <c r="J687" s="216" t="s">
        <v>330</v>
      </c>
      <c r="K687" s="215" t="s">
        <v>319</v>
      </c>
      <c r="L687" s="215" t="s">
        <v>570</v>
      </c>
      <c r="AD687" s="217"/>
    </row>
    <row r="688" spans="1:30" s="215" customFormat="1" x14ac:dyDescent="0.25">
      <c r="A688" s="215" t="s">
        <v>126</v>
      </c>
      <c r="B688" s="215">
        <v>2175</v>
      </c>
      <c r="C688" s="215" t="s">
        <v>249</v>
      </c>
      <c r="D688" s="215">
        <v>502184177</v>
      </c>
      <c r="E688" s="215">
        <v>1060</v>
      </c>
      <c r="F688" s="215">
        <v>1251</v>
      </c>
      <c r="G688" s="215">
        <v>1004</v>
      </c>
      <c r="I688" s="215" t="s">
        <v>3122</v>
      </c>
      <c r="J688" s="216" t="s">
        <v>330</v>
      </c>
      <c r="K688" s="215" t="s">
        <v>319</v>
      </c>
      <c r="L688" s="215" t="s">
        <v>571</v>
      </c>
      <c r="AD688" s="217"/>
    </row>
    <row r="689" spans="1:30" s="215" customFormat="1" x14ac:dyDescent="0.25">
      <c r="A689" s="215" t="s">
        <v>126</v>
      </c>
      <c r="B689" s="215">
        <v>2175</v>
      </c>
      <c r="C689" s="215" t="s">
        <v>249</v>
      </c>
      <c r="D689" s="215">
        <v>502184224</v>
      </c>
      <c r="E689" s="215">
        <v>1060</v>
      </c>
      <c r="F689" s="215">
        <v>1274</v>
      </c>
      <c r="G689" s="215">
        <v>1004</v>
      </c>
      <c r="I689" s="215" t="s">
        <v>3123</v>
      </c>
      <c r="J689" s="216" t="s">
        <v>330</v>
      </c>
      <c r="K689" s="215" t="s">
        <v>319</v>
      </c>
      <c r="L689" s="215" t="s">
        <v>572</v>
      </c>
      <c r="AD689" s="217"/>
    </row>
    <row r="690" spans="1:30" s="215" customFormat="1" x14ac:dyDescent="0.25">
      <c r="A690" s="215" t="s">
        <v>126</v>
      </c>
      <c r="B690" s="215">
        <v>2175</v>
      </c>
      <c r="C690" s="215" t="s">
        <v>249</v>
      </c>
      <c r="D690" s="215">
        <v>502184497</v>
      </c>
      <c r="E690" s="215">
        <v>1060</v>
      </c>
      <c r="F690" s="215">
        <v>1274</v>
      </c>
      <c r="G690" s="215">
        <v>1004</v>
      </c>
      <c r="I690" s="215" t="s">
        <v>3124</v>
      </c>
      <c r="J690" s="216" t="s">
        <v>330</v>
      </c>
      <c r="K690" s="215" t="s">
        <v>319</v>
      </c>
      <c r="L690" s="215" t="s">
        <v>573</v>
      </c>
      <c r="AD690" s="217"/>
    </row>
    <row r="691" spans="1:30" s="215" customFormat="1" x14ac:dyDescent="0.25">
      <c r="A691" s="215" t="s">
        <v>126</v>
      </c>
      <c r="B691" s="215">
        <v>2175</v>
      </c>
      <c r="C691" s="215" t="s">
        <v>249</v>
      </c>
      <c r="D691" s="215">
        <v>502184540</v>
      </c>
      <c r="E691" s="215">
        <v>1060</v>
      </c>
      <c r="F691" s="215">
        <v>1263</v>
      </c>
      <c r="G691" s="215">
        <v>1004</v>
      </c>
      <c r="I691" s="215" t="s">
        <v>3125</v>
      </c>
      <c r="J691" s="216" t="s">
        <v>330</v>
      </c>
      <c r="K691" s="215" t="s">
        <v>319</v>
      </c>
      <c r="L691" s="215" t="s">
        <v>977</v>
      </c>
      <c r="AD691" s="217"/>
    </row>
    <row r="692" spans="1:30" s="215" customFormat="1" x14ac:dyDescent="0.25">
      <c r="A692" s="215" t="s">
        <v>126</v>
      </c>
      <c r="B692" s="215">
        <v>2177</v>
      </c>
      <c r="C692" s="215" t="s">
        <v>250</v>
      </c>
      <c r="D692" s="215">
        <v>191982127</v>
      </c>
      <c r="E692" s="215">
        <v>1060</v>
      </c>
      <c r="F692" s="215">
        <v>1242</v>
      </c>
      <c r="G692" s="215">
        <v>1004</v>
      </c>
      <c r="I692" s="215" t="s">
        <v>3126</v>
      </c>
      <c r="J692" s="216" t="s">
        <v>330</v>
      </c>
      <c r="K692" s="215" t="s">
        <v>319</v>
      </c>
      <c r="L692" s="215" t="s">
        <v>1200</v>
      </c>
      <c r="AD692" s="217"/>
    </row>
    <row r="693" spans="1:30" s="215" customFormat="1" x14ac:dyDescent="0.25">
      <c r="A693" s="215" t="s">
        <v>126</v>
      </c>
      <c r="B693" s="215">
        <v>2177</v>
      </c>
      <c r="C693" s="215" t="s">
        <v>250</v>
      </c>
      <c r="D693" s="215">
        <v>191982130</v>
      </c>
      <c r="E693" s="215">
        <v>1060</v>
      </c>
      <c r="F693" s="215">
        <v>1242</v>
      </c>
      <c r="G693" s="215">
        <v>1004</v>
      </c>
      <c r="I693" s="215" t="s">
        <v>3127</v>
      </c>
      <c r="J693" s="216" t="s">
        <v>330</v>
      </c>
      <c r="K693" s="215" t="s">
        <v>319</v>
      </c>
      <c r="L693" s="215" t="s">
        <v>1201</v>
      </c>
      <c r="AD693" s="217"/>
    </row>
    <row r="694" spans="1:30" s="215" customFormat="1" x14ac:dyDescent="0.25">
      <c r="A694" s="215" t="s">
        <v>126</v>
      </c>
      <c r="B694" s="215">
        <v>2177</v>
      </c>
      <c r="C694" s="215" t="s">
        <v>250</v>
      </c>
      <c r="D694" s="215">
        <v>502184642</v>
      </c>
      <c r="E694" s="215">
        <v>1060</v>
      </c>
      <c r="F694" s="215">
        <v>1242</v>
      </c>
      <c r="G694" s="215">
        <v>1004</v>
      </c>
      <c r="I694" s="215" t="s">
        <v>3128</v>
      </c>
      <c r="J694" s="216" t="s">
        <v>330</v>
      </c>
      <c r="K694" s="215" t="s">
        <v>319</v>
      </c>
      <c r="L694" s="215" t="s">
        <v>574</v>
      </c>
      <c r="AD694" s="217"/>
    </row>
    <row r="695" spans="1:30" s="215" customFormat="1" x14ac:dyDescent="0.25">
      <c r="A695" s="215" t="s">
        <v>126</v>
      </c>
      <c r="B695" s="215">
        <v>2183</v>
      </c>
      <c r="C695" s="215" t="s">
        <v>251</v>
      </c>
      <c r="D695" s="215">
        <v>191784952</v>
      </c>
      <c r="E695" s="215">
        <v>1020</v>
      </c>
      <c r="F695" s="215">
        <v>1122</v>
      </c>
      <c r="G695" s="215">
        <v>1004</v>
      </c>
      <c r="I695" s="215" t="s">
        <v>3129</v>
      </c>
      <c r="J695" s="216" t="s">
        <v>330</v>
      </c>
      <c r="K695" s="215" t="s">
        <v>319</v>
      </c>
      <c r="L695" s="215" t="s">
        <v>575</v>
      </c>
      <c r="AD695" s="217"/>
    </row>
    <row r="696" spans="1:30" s="215" customFormat="1" x14ac:dyDescent="0.25">
      <c r="A696" s="215" t="s">
        <v>126</v>
      </c>
      <c r="B696" s="215">
        <v>2183</v>
      </c>
      <c r="C696" s="215" t="s">
        <v>251</v>
      </c>
      <c r="D696" s="215">
        <v>191982468</v>
      </c>
      <c r="E696" s="215">
        <v>1020</v>
      </c>
      <c r="F696" s="215">
        <v>1110</v>
      </c>
      <c r="G696" s="215">
        <v>1003</v>
      </c>
      <c r="I696" s="215" t="s">
        <v>3130</v>
      </c>
      <c r="J696" s="216" t="s">
        <v>330</v>
      </c>
      <c r="K696" s="215" t="s">
        <v>331</v>
      </c>
      <c r="L696" s="215" t="s">
        <v>1518</v>
      </c>
      <c r="AD696" s="217"/>
    </row>
    <row r="697" spans="1:30" s="215" customFormat="1" x14ac:dyDescent="0.25">
      <c r="A697" s="215" t="s">
        <v>126</v>
      </c>
      <c r="B697" s="215">
        <v>2183</v>
      </c>
      <c r="C697" s="215" t="s">
        <v>251</v>
      </c>
      <c r="D697" s="215">
        <v>192053040</v>
      </c>
      <c r="E697" s="215">
        <v>1060</v>
      </c>
      <c r="F697" s="215">
        <v>1252</v>
      </c>
      <c r="G697" s="215">
        <v>1004</v>
      </c>
      <c r="I697" s="215" t="s">
        <v>3131</v>
      </c>
      <c r="J697" s="216" t="s">
        <v>330</v>
      </c>
      <c r="K697" s="215" t="s">
        <v>319</v>
      </c>
      <c r="L697" s="215" t="s">
        <v>5598</v>
      </c>
      <c r="AD697" s="217"/>
    </row>
    <row r="698" spans="1:30" s="215" customFormat="1" x14ac:dyDescent="0.25">
      <c r="A698" s="215" t="s">
        <v>126</v>
      </c>
      <c r="B698" s="215">
        <v>2183</v>
      </c>
      <c r="C698" s="215" t="s">
        <v>251</v>
      </c>
      <c r="D698" s="215">
        <v>192053432</v>
      </c>
      <c r="E698" s="215">
        <v>1060</v>
      </c>
      <c r="F698" s="215">
        <v>1242</v>
      </c>
      <c r="G698" s="215">
        <v>1003</v>
      </c>
      <c r="I698" s="215" t="s">
        <v>3132</v>
      </c>
      <c r="J698" s="216" t="s">
        <v>330</v>
      </c>
      <c r="K698" s="215" t="s">
        <v>319</v>
      </c>
      <c r="L698" s="215" t="s">
        <v>2439</v>
      </c>
      <c r="AD698" s="217"/>
    </row>
    <row r="699" spans="1:30" s="215" customFormat="1" x14ac:dyDescent="0.25">
      <c r="A699" s="215" t="s">
        <v>126</v>
      </c>
      <c r="B699" s="215">
        <v>2183</v>
      </c>
      <c r="C699" s="215" t="s">
        <v>251</v>
      </c>
      <c r="D699" s="215">
        <v>502184984</v>
      </c>
      <c r="E699" s="215">
        <v>1060</v>
      </c>
      <c r="F699" s="215">
        <v>1274</v>
      </c>
      <c r="G699" s="215">
        <v>1004</v>
      </c>
      <c r="I699" s="215" t="s">
        <v>3133</v>
      </c>
      <c r="J699" s="216" t="s">
        <v>330</v>
      </c>
      <c r="K699" s="215" t="s">
        <v>319</v>
      </c>
      <c r="L699" s="215" t="s">
        <v>1004</v>
      </c>
      <c r="AD699" s="217"/>
    </row>
    <row r="700" spans="1:30" s="215" customFormat="1" x14ac:dyDescent="0.25">
      <c r="A700" s="215" t="s">
        <v>126</v>
      </c>
      <c r="B700" s="215">
        <v>2183</v>
      </c>
      <c r="C700" s="215" t="s">
        <v>251</v>
      </c>
      <c r="D700" s="215">
        <v>502184987</v>
      </c>
      <c r="E700" s="215">
        <v>1060</v>
      </c>
      <c r="F700" s="215">
        <v>1242</v>
      </c>
      <c r="G700" s="215">
        <v>1004</v>
      </c>
      <c r="I700" s="215" t="s">
        <v>3134</v>
      </c>
      <c r="J700" s="216" t="s">
        <v>330</v>
      </c>
      <c r="K700" s="215" t="s">
        <v>319</v>
      </c>
      <c r="L700" s="215" t="s">
        <v>1005</v>
      </c>
      <c r="AD700" s="217"/>
    </row>
    <row r="701" spans="1:30" s="215" customFormat="1" x14ac:dyDescent="0.25">
      <c r="A701" s="215" t="s">
        <v>126</v>
      </c>
      <c r="B701" s="215">
        <v>2183</v>
      </c>
      <c r="C701" s="215" t="s">
        <v>251</v>
      </c>
      <c r="D701" s="215">
        <v>502185065</v>
      </c>
      <c r="E701" s="215">
        <v>1060</v>
      </c>
      <c r="F701" s="215">
        <v>1271</v>
      </c>
      <c r="G701" s="215">
        <v>1004</v>
      </c>
      <c r="I701" s="215" t="s">
        <v>3135</v>
      </c>
      <c r="J701" s="216" t="s">
        <v>330</v>
      </c>
      <c r="K701" s="215" t="s">
        <v>319</v>
      </c>
      <c r="L701" s="215" t="s">
        <v>1457</v>
      </c>
      <c r="AD701" s="217"/>
    </row>
    <row r="702" spans="1:30" s="215" customFormat="1" x14ac:dyDescent="0.25">
      <c r="A702" s="215" t="s">
        <v>126</v>
      </c>
      <c r="B702" s="215">
        <v>2186</v>
      </c>
      <c r="C702" s="215" t="s">
        <v>252</v>
      </c>
      <c r="D702" s="215">
        <v>191962636</v>
      </c>
      <c r="E702" s="215">
        <v>1060</v>
      </c>
      <c r="F702" s="215">
        <v>1251</v>
      </c>
      <c r="G702" s="215">
        <v>1003</v>
      </c>
      <c r="I702" s="215" t="s">
        <v>3136</v>
      </c>
      <c r="J702" s="216" t="s">
        <v>330</v>
      </c>
      <c r="K702" s="215" t="s">
        <v>319</v>
      </c>
      <c r="L702" s="215" t="s">
        <v>1283</v>
      </c>
      <c r="AD702" s="217"/>
    </row>
    <row r="703" spans="1:30" s="215" customFormat="1" x14ac:dyDescent="0.25">
      <c r="A703" s="215" t="s">
        <v>126</v>
      </c>
      <c r="B703" s="215">
        <v>2186</v>
      </c>
      <c r="C703" s="215" t="s">
        <v>252</v>
      </c>
      <c r="D703" s="215">
        <v>191968500</v>
      </c>
      <c r="E703" s="215">
        <v>1060</v>
      </c>
      <c r="F703" s="215">
        <v>1252</v>
      </c>
      <c r="G703" s="215">
        <v>1004</v>
      </c>
      <c r="I703" s="215" t="s">
        <v>3137</v>
      </c>
      <c r="J703" s="216" t="s">
        <v>330</v>
      </c>
      <c r="K703" s="215" t="s">
        <v>319</v>
      </c>
      <c r="L703" s="215" t="s">
        <v>1482</v>
      </c>
      <c r="AD703" s="217"/>
    </row>
    <row r="704" spans="1:30" s="215" customFormat="1" x14ac:dyDescent="0.25">
      <c r="A704" s="215" t="s">
        <v>126</v>
      </c>
      <c r="B704" s="215">
        <v>2186</v>
      </c>
      <c r="C704" s="215" t="s">
        <v>252</v>
      </c>
      <c r="D704" s="215">
        <v>192009070</v>
      </c>
      <c r="E704" s="215">
        <v>1060</v>
      </c>
      <c r="F704" s="215">
        <v>1242</v>
      </c>
      <c r="G704" s="215">
        <v>1003</v>
      </c>
      <c r="I704" s="215" t="s">
        <v>3138</v>
      </c>
      <c r="J704" s="216" t="s">
        <v>330</v>
      </c>
      <c r="K704" s="215" t="s">
        <v>319</v>
      </c>
      <c r="L704" s="215" t="s">
        <v>1589</v>
      </c>
      <c r="AD704" s="217"/>
    </row>
    <row r="705" spans="1:30" s="215" customFormat="1" x14ac:dyDescent="0.25">
      <c r="A705" s="215" t="s">
        <v>126</v>
      </c>
      <c r="B705" s="215">
        <v>2186</v>
      </c>
      <c r="C705" s="215" t="s">
        <v>252</v>
      </c>
      <c r="D705" s="215">
        <v>192045113</v>
      </c>
      <c r="E705" s="215">
        <v>1060</v>
      </c>
      <c r="F705" s="215">
        <v>1242</v>
      </c>
      <c r="G705" s="215">
        <v>1004</v>
      </c>
      <c r="I705" s="215" t="s">
        <v>3139</v>
      </c>
      <c r="J705" s="216" t="s">
        <v>330</v>
      </c>
      <c r="K705" s="215" t="s">
        <v>319</v>
      </c>
      <c r="L705" s="215" t="s">
        <v>1725</v>
      </c>
      <c r="AD705" s="217"/>
    </row>
    <row r="706" spans="1:30" s="215" customFormat="1" x14ac:dyDescent="0.25">
      <c r="A706" s="215" t="s">
        <v>126</v>
      </c>
      <c r="B706" s="215">
        <v>2194</v>
      </c>
      <c r="C706" s="215" t="s">
        <v>253</v>
      </c>
      <c r="D706" s="215">
        <v>235556953</v>
      </c>
      <c r="E706" s="215">
        <v>1020</v>
      </c>
      <c r="F706" s="215">
        <v>1110</v>
      </c>
      <c r="G706" s="215">
        <v>1004</v>
      </c>
      <c r="I706" s="215" t="s">
        <v>3140</v>
      </c>
      <c r="J706" s="216" t="s">
        <v>330</v>
      </c>
      <c r="K706" s="215" t="s">
        <v>331</v>
      </c>
      <c r="L706" s="215" t="s">
        <v>859</v>
      </c>
      <c r="AD706" s="217"/>
    </row>
    <row r="707" spans="1:30" s="215" customFormat="1" x14ac:dyDescent="0.25">
      <c r="A707" s="215" t="s">
        <v>126</v>
      </c>
      <c r="B707" s="215">
        <v>2194</v>
      </c>
      <c r="C707" s="215" t="s">
        <v>253</v>
      </c>
      <c r="D707" s="215">
        <v>502185311</v>
      </c>
      <c r="E707" s="215">
        <v>1060</v>
      </c>
      <c r="F707" s="215">
        <v>1242</v>
      </c>
      <c r="G707" s="215">
        <v>1004</v>
      </c>
      <c r="I707" s="215" t="s">
        <v>3141</v>
      </c>
      <c r="J707" s="216" t="s">
        <v>330</v>
      </c>
      <c r="K707" s="215" t="s">
        <v>319</v>
      </c>
      <c r="L707" s="215" t="s">
        <v>1334</v>
      </c>
      <c r="AD707" s="217"/>
    </row>
    <row r="708" spans="1:30" s="215" customFormat="1" x14ac:dyDescent="0.25">
      <c r="A708" s="215" t="s">
        <v>126</v>
      </c>
      <c r="B708" s="215">
        <v>2196</v>
      </c>
      <c r="C708" s="215" t="s">
        <v>254</v>
      </c>
      <c r="D708" s="215">
        <v>190610488</v>
      </c>
      <c r="E708" s="215">
        <v>1080</v>
      </c>
      <c r="G708" s="215">
        <v>1004</v>
      </c>
      <c r="I708" s="215" t="s">
        <v>3142</v>
      </c>
      <c r="J708" s="216" t="s">
        <v>330</v>
      </c>
      <c r="K708" s="215" t="s">
        <v>331</v>
      </c>
      <c r="L708" s="215" t="s">
        <v>860</v>
      </c>
      <c r="AD708" s="217"/>
    </row>
    <row r="709" spans="1:30" s="215" customFormat="1" x14ac:dyDescent="0.25">
      <c r="A709" s="215" t="s">
        <v>126</v>
      </c>
      <c r="B709" s="215">
        <v>2196</v>
      </c>
      <c r="C709" s="215" t="s">
        <v>254</v>
      </c>
      <c r="D709" s="215">
        <v>191718103</v>
      </c>
      <c r="E709" s="215">
        <v>1060</v>
      </c>
      <c r="G709" s="215">
        <v>1004</v>
      </c>
      <c r="I709" s="215" t="s">
        <v>3143</v>
      </c>
      <c r="J709" s="216" t="s">
        <v>330</v>
      </c>
      <c r="K709" s="215" t="s">
        <v>319</v>
      </c>
      <c r="L709" s="215" t="s">
        <v>576</v>
      </c>
      <c r="AD709" s="217"/>
    </row>
    <row r="710" spans="1:30" s="215" customFormat="1" x14ac:dyDescent="0.25">
      <c r="A710" s="215" t="s">
        <v>126</v>
      </c>
      <c r="B710" s="215">
        <v>2196</v>
      </c>
      <c r="C710" s="215" t="s">
        <v>254</v>
      </c>
      <c r="D710" s="215">
        <v>191718322</v>
      </c>
      <c r="E710" s="215">
        <v>1060</v>
      </c>
      <c r="F710" s="215">
        <v>1242</v>
      </c>
      <c r="G710" s="215">
        <v>1004</v>
      </c>
      <c r="I710" s="215" t="s">
        <v>3144</v>
      </c>
      <c r="J710" s="216" t="s">
        <v>330</v>
      </c>
      <c r="K710" s="215" t="s">
        <v>319</v>
      </c>
      <c r="L710" s="215" t="s">
        <v>577</v>
      </c>
      <c r="AD710" s="217"/>
    </row>
    <row r="711" spans="1:30" s="215" customFormat="1" x14ac:dyDescent="0.25">
      <c r="A711" s="215" t="s">
        <v>126</v>
      </c>
      <c r="B711" s="215">
        <v>2196</v>
      </c>
      <c r="C711" s="215" t="s">
        <v>254</v>
      </c>
      <c r="D711" s="215">
        <v>191761573</v>
      </c>
      <c r="E711" s="215">
        <v>1020</v>
      </c>
      <c r="F711" s="215">
        <v>1122</v>
      </c>
      <c r="G711" s="215">
        <v>1003</v>
      </c>
      <c r="I711" s="215" t="s">
        <v>3145</v>
      </c>
      <c r="J711" s="216" t="s">
        <v>330</v>
      </c>
      <c r="K711" s="215" t="s">
        <v>331</v>
      </c>
      <c r="L711" s="215" t="s">
        <v>1689</v>
      </c>
      <c r="AD711" s="217"/>
    </row>
    <row r="712" spans="1:30" s="215" customFormat="1" x14ac:dyDescent="0.25">
      <c r="A712" s="215" t="s">
        <v>126</v>
      </c>
      <c r="B712" s="215">
        <v>2196</v>
      </c>
      <c r="C712" s="215" t="s">
        <v>254</v>
      </c>
      <c r="D712" s="215">
        <v>191798254</v>
      </c>
      <c r="E712" s="215">
        <v>1060</v>
      </c>
      <c r="F712" s="215">
        <v>1263</v>
      </c>
      <c r="G712" s="215">
        <v>1004</v>
      </c>
      <c r="I712" s="215" t="s">
        <v>3146</v>
      </c>
      <c r="J712" s="216" t="s">
        <v>330</v>
      </c>
      <c r="K712" s="215" t="s">
        <v>331</v>
      </c>
      <c r="L712" s="215" t="s">
        <v>1519</v>
      </c>
      <c r="AD712" s="217"/>
    </row>
    <row r="713" spans="1:30" s="215" customFormat="1" x14ac:dyDescent="0.25">
      <c r="A713" s="215" t="s">
        <v>126</v>
      </c>
      <c r="B713" s="215">
        <v>2196</v>
      </c>
      <c r="C713" s="215" t="s">
        <v>254</v>
      </c>
      <c r="D713" s="215">
        <v>191943992</v>
      </c>
      <c r="E713" s="215">
        <v>1060</v>
      </c>
      <c r="F713" s="215">
        <v>1220</v>
      </c>
      <c r="G713" s="215">
        <v>1003</v>
      </c>
      <c r="I713" s="215" t="s">
        <v>3147</v>
      </c>
      <c r="J713" s="216" t="s">
        <v>330</v>
      </c>
      <c r="K713" s="215" t="s">
        <v>331</v>
      </c>
      <c r="L713" s="215" t="s">
        <v>2374</v>
      </c>
      <c r="AD713" s="217"/>
    </row>
    <row r="714" spans="1:30" s="215" customFormat="1" x14ac:dyDescent="0.25">
      <c r="A714" s="215" t="s">
        <v>126</v>
      </c>
      <c r="B714" s="215">
        <v>2196</v>
      </c>
      <c r="C714" s="215" t="s">
        <v>254</v>
      </c>
      <c r="D714" s="215">
        <v>191993803</v>
      </c>
      <c r="E714" s="215">
        <v>1060</v>
      </c>
      <c r="F714" s="215">
        <v>1274</v>
      </c>
      <c r="G714" s="215">
        <v>1004</v>
      </c>
      <c r="I714" s="215" t="s">
        <v>3148</v>
      </c>
      <c r="J714" s="216" t="s">
        <v>330</v>
      </c>
      <c r="K714" s="215" t="s">
        <v>319</v>
      </c>
      <c r="L714" s="215" t="s">
        <v>1470</v>
      </c>
      <c r="AD714" s="217"/>
    </row>
    <row r="715" spans="1:30" s="215" customFormat="1" x14ac:dyDescent="0.25">
      <c r="A715" s="215" t="s">
        <v>126</v>
      </c>
      <c r="B715" s="215">
        <v>2196</v>
      </c>
      <c r="C715" s="215" t="s">
        <v>254</v>
      </c>
      <c r="D715" s="215">
        <v>192008642</v>
      </c>
      <c r="E715" s="215">
        <v>1060</v>
      </c>
      <c r="F715" s="215">
        <v>1274</v>
      </c>
      <c r="G715" s="215">
        <v>1004</v>
      </c>
      <c r="I715" s="215" t="s">
        <v>3149</v>
      </c>
      <c r="J715" s="216" t="s">
        <v>330</v>
      </c>
      <c r="K715" s="215" t="s">
        <v>319</v>
      </c>
      <c r="L715" s="215" t="s">
        <v>2110</v>
      </c>
      <c r="AD715" s="217"/>
    </row>
    <row r="716" spans="1:30" s="215" customFormat="1" x14ac:dyDescent="0.25">
      <c r="A716" s="215" t="s">
        <v>126</v>
      </c>
      <c r="B716" s="215">
        <v>2196</v>
      </c>
      <c r="C716" s="215" t="s">
        <v>254</v>
      </c>
      <c r="D716" s="215">
        <v>192014234</v>
      </c>
      <c r="E716" s="215">
        <v>1060</v>
      </c>
      <c r="F716" s="215">
        <v>1274</v>
      </c>
      <c r="G716" s="215">
        <v>1004</v>
      </c>
      <c r="I716" s="215" t="s">
        <v>3150</v>
      </c>
      <c r="J716" s="216" t="s">
        <v>330</v>
      </c>
      <c r="K716" s="215" t="s">
        <v>331</v>
      </c>
      <c r="L716" s="215" t="s">
        <v>1471</v>
      </c>
      <c r="AD716" s="217"/>
    </row>
    <row r="717" spans="1:30" s="215" customFormat="1" x14ac:dyDescent="0.25">
      <c r="A717" s="215" t="s">
        <v>126</v>
      </c>
      <c r="B717" s="215">
        <v>2196</v>
      </c>
      <c r="C717" s="215" t="s">
        <v>254</v>
      </c>
      <c r="D717" s="215">
        <v>192017555</v>
      </c>
      <c r="E717" s="215">
        <v>1060</v>
      </c>
      <c r="F717" s="215">
        <v>1262</v>
      </c>
      <c r="G717" s="215">
        <v>1004</v>
      </c>
      <c r="I717" s="215" t="s">
        <v>3151</v>
      </c>
      <c r="J717" s="216" t="s">
        <v>330</v>
      </c>
      <c r="K717" s="215" t="s">
        <v>331</v>
      </c>
      <c r="L717" s="215" t="s">
        <v>1502</v>
      </c>
      <c r="AD717" s="217"/>
    </row>
    <row r="718" spans="1:30" s="215" customFormat="1" x14ac:dyDescent="0.25">
      <c r="A718" s="215" t="s">
        <v>126</v>
      </c>
      <c r="B718" s="215">
        <v>2196</v>
      </c>
      <c r="C718" s="215" t="s">
        <v>254</v>
      </c>
      <c r="D718" s="215">
        <v>192017558</v>
      </c>
      <c r="E718" s="215">
        <v>1060</v>
      </c>
      <c r="F718" s="215">
        <v>1274</v>
      </c>
      <c r="G718" s="215">
        <v>1004</v>
      </c>
      <c r="I718" s="215" t="s">
        <v>3152</v>
      </c>
      <c r="J718" s="216" t="s">
        <v>330</v>
      </c>
      <c r="K718" s="215" t="s">
        <v>331</v>
      </c>
      <c r="L718" s="215" t="s">
        <v>1503</v>
      </c>
      <c r="AD718" s="217"/>
    </row>
    <row r="719" spans="1:30" s="215" customFormat="1" x14ac:dyDescent="0.25">
      <c r="A719" s="215" t="s">
        <v>126</v>
      </c>
      <c r="B719" s="215">
        <v>2196</v>
      </c>
      <c r="C719" s="215" t="s">
        <v>254</v>
      </c>
      <c r="D719" s="215">
        <v>192047933</v>
      </c>
      <c r="E719" s="215">
        <v>1060</v>
      </c>
      <c r="F719" s="215">
        <v>1274</v>
      </c>
      <c r="G719" s="215">
        <v>1004</v>
      </c>
      <c r="I719" s="215" t="s">
        <v>3153</v>
      </c>
      <c r="J719" s="216" t="s">
        <v>330</v>
      </c>
      <c r="K719" s="215" t="s">
        <v>319</v>
      </c>
      <c r="L719" s="215" t="s">
        <v>1768</v>
      </c>
      <c r="AD719" s="217"/>
    </row>
    <row r="720" spans="1:30" s="215" customFormat="1" x14ac:dyDescent="0.25">
      <c r="A720" s="215" t="s">
        <v>126</v>
      </c>
      <c r="B720" s="215">
        <v>2196</v>
      </c>
      <c r="C720" s="215" t="s">
        <v>254</v>
      </c>
      <c r="D720" s="215">
        <v>502227344</v>
      </c>
      <c r="E720" s="215">
        <v>1080</v>
      </c>
      <c r="F720" s="215">
        <v>1274</v>
      </c>
      <c r="G720" s="215">
        <v>1004</v>
      </c>
      <c r="I720" s="215" t="s">
        <v>3154</v>
      </c>
      <c r="J720" s="216" t="s">
        <v>330</v>
      </c>
      <c r="K720" s="215" t="s">
        <v>331</v>
      </c>
      <c r="L720" s="215" t="s">
        <v>1559</v>
      </c>
      <c r="AD720" s="217"/>
    </row>
    <row r="721" spans="1:30" s="215" customFormat="1" x14ac:dyDescent="0.25">
      <c r="A721" s="215" t="s">
        <v>126</v>
      </c>
      <c r="B721" s="215">
        <v>2196</v>
      </c>
      <c r="C721" s="215" t="s">
        <v>254</v>
      </c>
      <c r="D721" s="215">
        <v>502227584</v>
      </c>
      <c r="E721" s="215">
        <v>1060</v>
      </c>
      <c r="F721" s="215">
        <v>1251</v>
      </c>
      <c r="G721" s="215">
        <v>1004</v>
      </c>
      <c r="I721" s="215" t="s">
        <v>3155</v>
      </c>
      <c r="J721" s="216" t="s">
        <v>330</v>
      </c>
      <c r="K721" s="215" t="s">
        <v>331</v>
      </c>
      <c r="L721" s="215" t="s">
        <v>1520</v>
      </c>
      <c r="AD721" s="217"/>
    </row>
    <row r="722" spans="1:30" s="215" customFormat="1" x14ac:dyDescent="0.25">
      <c r="A722" s="215" t="s">
        <v>126</v>
      </c>
      <c r="B722" s="215">
        <v>2196</v>
      </c>
      <c r="C722" s="215" t="s">
        <v>254</v>
      </c>
      <c r="D722" s="215">
        <v>502227778</v>
      </c>
      <c r="E722" s="215">
        <v>1060</v>
      </c>
      <c r="F722" s="215">
        <v>1242</v>
      </c>
      <c r="G722" s="215">
        <v>1004</v>
      </c>
      <c r="I722" s="215" t="s">
        <v>3156</v>
      </c>
      <c r="J722" s="216" t="s">
        <v>330</v>
      </c>
      <c r="K722" s="215" t="s">
        <v>319</v>
      </c>
      <c r="L722" s="215" t="s">
        <v>1025</v>
      </c>
      <c r="AD722" s="217"/>
    </row>
    <row r="723" spans="1:30" s="215" customFormat="1" x14ac:dyDescent="0.25">
      <c r="A723" s="215" t="s">
        <v>126</v>
      </c>
      <c r="B723" s="215">
        <v>2196</v>
      </c>
      <c r="C723" s="215" t="s">
        <v>254</v>
      </c>
      <c r="D723" s="215">
        <v>502227979</v>
      </c>
      <c r="E723" s="215">
        <v>1060</v>
      </c>
      <c r="F723" s="215">
        <v>1242</v>
      </c>
      <c r="G723" s="215">
        <v>1004</v>
      </c>
      <c r="I723" s="215" t="s">
        <v>3157</v>
      </c>
      <c r="J723" s="216" t="s">
        <v>330</v>
      </c>
      <c r="K723" s="215" t="s">
        <v>319</v>
      </c>
      <c r="L723" s="215" t="s">
        <v>578</v>
      </c>
      <c r="AD723" s="217"/>
    </row>
    <row r="724" spans="1:30" s="215" customFormat="1" x14ac:dyDescent="0.25">
      <c r="A724" s="215" t="s">
        <v>126</v>
      </c>
      <c r="B724" s="215">
        <v>2197</v>
      </c>
      <c r="C724" s="215" t="s">
        <v>255</v>
      </c>
      <c r="D724" s="215">
        <v>191499612</v>
      </c>
      <c r="E724" s="215">
        <v>1060</v>
      </c>
      <c r="F724" s="215">
        <v>1230</v>
      </c>
      <c r="G724" s="215">
        <v>1004</v>
      </c>
      <c r="I724" s="215" t="s">
        <v>3158</v>
      </c>
      <c r="J724" s="216" t="s">
        <v>330</v>
      </c>
      <c r="K724" s="215" t="s">
        <v>331</v>
      </c>
      <c r="L724" s="215" t="s">
        <v>861</v>
      </c>
      <c r="AD724" s="217"/>
    </row>
    <row r="725" spans="1:30" s="215" customFormat="1" x14ac:dyDescent="0.25">
      <c r="A725" s="215" t="s">
        <v>126</v>
      </c>
      <c r="B725" s="215">
        <v>2197</v>
      </c>
      <c r="C725" s="215" t="s">
        <v>255</v>
      </c>
      <c r="D725" s="215">
        <v>191499613</v>
      </c>
      <c r="E725" s="215">
        <v>1060</v>
      </c>
      <c r="F725" s="215">
        <v>1230</v>
      </c>
      <c r="G725" s="215">
        <v>1004</v>
      </c>
      <c r="I725" s="215" t="s">
        <v>3159</v>
      </c>
      <c r="J725" s="216" t="s">
        <v>330</v>
      </c>
      <c r="K725" s="215" t="s">
        <v>331</v>
      </c>
      <c r="L725" s="215" t="s">
        <v>861</v>
      </c>
      <c r="AD725" s="217"/>
    </row>
    <row r="726" spans="1:30" s="215" customFormat="1" x14ac:dyDescent="0.25">
      <c r="A726" s="215" t="s">
        <v>126</v>
      </c>
      <c r="B726" s="215">
        <v>2198</v>
      </c>
      <c r="C726" s="215" t="s">
        <v>256</v>
      </c>
      <c r="D726" s="215">
        <v>191961607</v>
      </c>
      <c r="E726" s="215">
        <v>1060</v>
      </c>
      <c r="F726" s="215">
        <v>1242</v>
      </c>
      <c r="G726" s="215">
        <v>1003</v>
      </c>
      <c r="I726" s="215" t="s">
        <v>3160</v>
      </c>
      <c r="J726" s="216" t="s">
        <v>330</v>
      </c>
      <c r="K726" s="215" t="s">
        <v>319</v>
      </c>
      <c r="L726" s="215" t="s">
        <v>1919</v>
      </c>
      <c r="AD726" s="217"/>
    </row>
    <row r="727" spans="1:30" s="215" customFormat="1" x14ac:dyDescent="0.25">
      <c r="A727" s="215" t="s">
        <v>126</v>
      </c>
      <c r="B727" s="215">
        <v>2198</v>
      </c>
      <c r="C727" s="215" t="s">
        <v>256</v>
      </c>
      <c r="D727" s="215">
        <v>502185986</v>
      </c>
      <c r="E727" s="215">
        <v>1060</v>
      </c>
      <c r="F727" s="215">
        <v>1274</v>
      </c>
      <c r="G727" s="215">
        <v>1004</v>
      </c>
      <c r="I727" s="215" t="s">
        <v>3161</v>
      </c>
      <c r="J727" s="216" t="s">
        <v>330</v>
      </c>
      <c r="K727" s="215" t="s">
        <v>319</v>
      </c>
      <c r="L727" s="215" t="s">
        <v>1335</v>
      </c>
      <c r="AD727" s="217"/>
    </row>
    <row r="728" spans="1:30" s="215" customFormat="1" x14ac:dyDescent="0.25">
      <c r="A728" s="215" t="s">
        <v>126</v>
      </c>
      <c r="B728" s="215">
        <v>2200</v>
      </c>
      <c r="C728" s="215" t="s">
        <v>257</v>
      </c>
      <c r="D728" s="215">
        <v>191791767</v>
      </c>
      <c r="E728" s="215">
        <v>1020</v>
      </c>
      <c r="F728" s="215">
        <v>1110</v>
      </c>
      <c r="G728" s="215">
        <v>1004</v>
      </c>
      <c r="I728" s="215" t="s">
        <v>3162</v>
      </c>
      <c r="J728" s="216" t="s">
        <v>330</v>
      </c>
      <c r="K728" s="215" t="s">
        <v>319</v>
      </c>
      <c r="L728" s="215" t="s">
        <v>579</v>
      </c>
      <c r="AD728" s="217"/>
    </row>
    <row r="729" spans="1:30" s="215" customFormat="1" x14ac:dyDescent="0.25">
      <c r="A729" s="215" t="s">
        <v>126</v>
      </c>
      <c r="B729" s="215">
        <v>2200</v>
      </c>
      <c r="C729" s="215" t="s">
        <v>257</v>
      </c>
      <c r="D729" s="215">
        <v>191857417</v>
      </c>
      <c r="E729" s="215">
        <v>1060</v>
      </c>
      <c r="F729" s="215">
        <v>1252</v>
      </c>
      <c r="G729" s="215">
        <v>1004</v>
      </c>
      <c r="I729" s="215" t="s">
        <v>3163</v>
      </c>
      <c r="J729" s="216" t="s">
        <v>330</v>
      </c>
      <c r="K729" s="215" t="s">
        <v>319</v>
      </c>
      <c r="L729" s="215" t="s">
        <v>580</v>
      </c>
      <c r="AD729" s="217"/>
    </row>
    <row r="730" spans="1:30" s="215" customFormat="1" x14ac:dyDescent="0.25">
      <c r="A730" s="215" t="s">
        <v>126</v>
      </c>
      <c r="B730" s="215">
        <v>2200</v>
      </c>
      <c r="C730" s="215" t="s">
        <v>257</v>
      </c>
      <c r="D730" s="215">
        <v>191907924</v>
      </c>
      <c r="E730" s="215">
        <v>1060</v>
      </c>
      <c r="F730" s="215">
        <v>1274</v>
      </c>
      <c r="G730" s="215">
        <v>1004</v>
      </c>
      <c r="I730" s="215" t="s">
        <v>3164</v>
      </c>
      <c r="J730" s="216" t="s">
        <v>330</v>
      </c>
      <c r="K730" s="215" t="s">
        <v>331</v>
      </c>
      <c r="L730" s="215" t="s">
        <v>862</v>
      </c>
      <c r="AD730" s="217"/>
    </row>
    <row r="731" spans="1:30" s="215" customFormat="1" x14ac:dyDescent="0.25">
      <c r="A731" s="215" t="s">
        <v>126</v>
      </c>
      <c r="B731" s="215">
        <v>2200</v>
      </c>
      <c r="C731" s="215" t="s">
        <v>257</v>
      </c>
      <c r="D731" s="215">
        <v>191919334</v>
      </c>
      <c r="E731" s="215">
        <v>1060</v>
      </c>
      <c r="F731" s="215">
        <v>1242</v>
      </c>
      <c r="G731" s="215">
        <v>1004</v>
      </c>
      <c r="I731" s="215" t="s">
        <v>3165</v>
      </c>
      <c r="J731" s="216" t="s">
        <v>330</v>
      </c>
      <c r="K731" s="215" t="s">
        <v>331</v>
      </c>
      <c r="L731" s="215" t="s">
        <v>1230</v>
      </c>
      <c r="AD731" s="217"/>
    </row>
    <row r="732" spans="1:30" s="215" customFormat="1" x14ac:dyDescent="0.25">
      <c r="A732" s="215" t="s">
        <v>126</v>
      </c>
      <c r="B732" s="215">
        <v>2200</v>
      </c>
      <c r="C732" s="215" t="s">
        <v>257</v>
      </c>
      <c r="D732" s="215">
        <v>191956398</v>
      </c>
      <c r="E732" s="215">
        <v>1060</v>
      </c>
      <c r="F732" s="215">
        <v>1242</v>
      </c>
      <c r="G732" s="215">
        <v>1004</v>
      </c>
      <c r="I732" s="215" t="s">
        <v>3166</v>
      </c>
      <c r="J732" s="216" t="s">
        <v>330</v>
      </c>
      <c r="K732" s="215" t="s">
        <v>319</v>
      </c>
      <c r="L732" s="215" t="s">
        <v>581</v>
      </c>
      <c r="AD732" s="217"/>
    </row>
    <row r="733" spans="1:30" s="215" customFormat="1" x14ac:dyDescent="0.25">
      <c r="A733" s="215" t="s">
        <v>126</v>
      </c>
      <c r="B733" s="215">
        <v>2200</v>
      </c>
      <c r="C733" s="215" t="s">
        <v>257</v>
      </c>
      <c r="D733" s="215">
        <v>191956403</v>
      </c>
      <c r="E733" s="215">
        <v>1080</v>
      </c>
      <c r="F733" s="215">
        <v>1274</v>
      </c>
      <c r="G733" s="215">
        <v>1003</v>
      </c>
      <c r="I733" s="215" t="s">
        <v>3167</v>
      </c>
      <c r="J733" s="216" t="s">
        <v>330</v>
      </c>
      <c r="K733" s="215" t="s">
        <v>331</v>
      </c>
      <c r="L733" s="215" t="s">
        <v>1690</v>
      </c>
      <c r="AD733" s="217"/>
    </row>
    <row r="734" spans="1:30" s="215" customFormat="1" x14ac:dyDescent="0.25">
      <c r="A734" s="215" t="s">
        <v>126</v>
      </c>
      <c r="B734" s="215">
        <v>2200</v>
      </c>
      <c r="C734" s="215" t="s">
        <v>257</v>
      </c>
      <c r="D734" s="215">
        <v>191956415</v>
      </c>
      <c r="E734" s="215">
        <v>1060</v>
      </c>
      <c r="F734" s="215">
        <v>1242</v>
      </c>
      <c r="G734" s="215">
        <v>1004</v>
      </c>
      <c r="I734" s="215" t="s">
        <v>3168</v>
      </c>
      <c r="J734" s="216" t="s">
        <v>330</v>
      </c>
      <c r="K734" s="215" t="s">
        <v>319</v>
      </c>
      <c r="L734" s="215" t="s">
        <v>582</v>
      </c>
      <c r="AD734" s="217"/>
    </row>
    <row r="735" spans="1:30" s="215" customFormat="1" x14ac:dyDescent="0.25">
      <c r="A735" s="215" t="s">
        <v>126</v>
      </c>
      <c r="B735" s="215">
        <v>2200</v>
      </c>
      <c r="C735" s="215" t="s">
        <v>257</v>
      </c>
      <c r="D735" s="215">
        <v>191964031</v>
      </c>
      <c r="E735" s="215">
        <v>1060</v>
      </c>
      <c r="F735" s="215">
        <v>1242</v>
      </c>
      <c r="G735" s="215">
        <v>1004</v>
      </c>
      <c r="I735" s="215" t="s">
        <v>3169</v>
      </c>
      <c r="J735" s="216" t="s">
        <v>330</v>
      </c>
      <c r="K735" s="215" t="s">
        <v>319</v>
      </c>
      <c r="L735" s="215" t="s">
        <v>583</v>
      </c>
      <c r="AD735" s="217"/>
    </row>
    <row r="736" spans="1:30" s="215" customFormat="1" x14ac:dyDescent="0.25">
      <c r="A736" s="215" t="s">
        <v>126</v>
      </c>
      <c r="B736" s="215">
        <v>2200</v>
      </c>
      <c r="C736" s="215" t="s">
        <v>257</v>
      </c>
      <c r="D736" s="215">
        <v>191974561</v>
      </c>
      <c r="E736" s="215">
        <v>1060</v>
      </c>
      <c r="F736" s="215">
        <v>1242</v>
      </c>
      <c r="G736" s="215">
        <v>1004</v>
      </c>
      <c r="I736" s="215" t="s">
        <v>3170</v>
      </c>
      <c r="J736" s="216" t="s">
        <v>330</v>
      </c>
      <c r="K736" s="215" t="s">
        <v>319</v>
      </c>
      <c r="L736" s="215" t="s">
        <v>584</v>
      </c>
      <c r="AD736" s="217"/>
    </row>
    <row r="737" spans="1:30" s="215" customFormat="1" x14ac:dyDescent="0.25">
      <c r="A737" s="215" t="s">
        <v>126</v>
      </c>
      <c r="B737" s="215">
        <v>2200</v>
      </c>
      <c r="C737" s="215" t="s">
        <v>257</v>
      </c>
      <c r="D737" s="215">
        <v>191979008</v>
      </c>
      <c r="E737" s="215">
        <v>1060</v>
      </c>
      <c r="F737" s="215">
        <v>1242</v>
      </c>
      <c r="G737" s="215">
        <v>1004</v>
      </c>
      <c r="I737" s="215" t="s">
        <v>3171</v>
      </c>
      <c r="J737" s="216" t="s">
        <v>330</v>
      </c>
      <c r="K737" s="215" t="s">
        <v>319</v>
      </c>
      <c r="L737" s="215" t="s">
        <v>1006</v>
      </c>
      <c r="AD737" s="217"/>
    </row>
    <row r="738" spans="1:30" s="215" customFormat="1" x14ac:dyDescent="0.25">
      <c r="A738" s="215" t="s">
        <v>126</v>
      </c>
      <c r="B738" s="215">
        <v>2206</v>
      </c>
      <c r="C738" s="215" t="s">
        <v>258</v>
      </c>
      <c r="D738" s="215">
        <v>1528616</v>
      </c>
      <c r="E738" s="215">
        <v>1020</v>
      </c>
      <c r="F738" s="215">
        <v>1121</v>
      </c>
      <c r="G738" s="215">
        <v>1004</v>
      </c>
      <c r="I738" s="215" t="s">
        <v>3172</v>
      </c>
      <c r="J738" s="216" t="s">
        <v>330</v>
      </c>
      <c r="K738" s="215" t="s">
        <v>319</v>
      </c>
      <c r="L738" s="215" t="s">
        <v>1615</v>
      </c>
      <c r="AD738" s="217"/>
    </row>
    <row r="739" spans="1:30" s="215" customFormat="1" x14ac:dyDescent="0.25">
      <c r="A739" s="215" t="s">
        <v>126</v>
      </c>
      <c r="B739" s="215">
        <v>2206</v>
      </c>
      <c r="C739" s="215" t="s">
        <v>258</v>
      </c>
      <c r="D739" s="215">
        <v>191848430</v>
      </c>
      <c r="E739" s="215">
        <v>1020</v>
      </c>
      <c r="F739" s="215">
        <v>1122</v>
      </c>
      <c r="G739" s="215">
        <v>1004</v>
      </c>
      <c r="I739" s="215" t="s">
        <v>3173</v>
      </c>
      <c r="J739" s="216" t="s">
        <v>330</v>
      </c>
      <c r="K739" s="215" t="s">
        <v>331</v>
      </c>
      <c r="L739" s="215" t="s">
        <v>1628</v>
      </c>
      <c r="AD739" s="217"/>
    </row>
    <row r="740" spans="1:30" s="215" customFormat="1" x14ac:dyDescent="0.25">
      <c r="A740" s="215" t="s">
        <v>126</v>
      </c>
      <c r="B740" s="215">
        <v>2206</v>
      </c>
      <c r="C740" s="215" t="s">
        <v>258</v>
      </c>
      <c r="D740" s="215">
        <v>191964689</v>
      </c>
      <c r="E740" s="215">
        <v>1020</v>
      </c>
      <c r="F740" s="215">
        <v>1122</v>
      </c>
      <c r="G740" s="215">
        <v>1004</v>
      </c>
      <c r="I740" s="215" t="s">
        <v>3174</v>
      </c>
      <c r="J740" s="216" t="s">
        <v>330</v>
      </c>
      <c r="K740" s="215" t="s">
        <v>331</v>
      </c>
      <c r="L740" s="215" t="s">
        <v>1628</v>
      </c>
      <c r="AD740" s="217"/>
    </row>
    <row r="741" spans="1:30" s="215" customFormat="1" x14ac:dyDescent="0.25">
      <c r="A741" s="215" t="s">
        <v>126</v>
      </c>
      <c r="B741" s="215">
        <v>2206</v>
      </c>
      <c r="C741" s="215" t="s">
        <v>258</v>
      </c>
      <c r="D741" s="215">
        <v>191974583</v>
      </c>
      <c r="E741" s="215">
        <v>1020</v>
      </c>
      <c r="F741" s="215">
        <v>1110</v>
      </c>
      <c r="G741" s="215">
        <v>1004</v>
      </c>
      <c r="I741" s="215" t="s">
        <v>3175</v>
      </c>
      <c r="J741" s="216" t="s">
        <v>330</v>
      </c>
      <c r="K741" s="215" t="s">
        <v>331</v>
      </c>
      <c r="L741" s="215" t="s">
        <v>863</v>
      </c>
      <c r="AD741" s="217"/>
    </row>
    <row r="742" spans="1:30" s="215" customFormat="1" x14ac:dyDescent="0.25">
      <c r="A742" s="215" t="s">
        <v>126</v>
      </c>
      <c r="B742" s="215">
        <v>2206</v>
      </c>
      <c r="C742" s="215" t="s">
        <v>258</v>
      </c>
      <c r="D742" s="215">
        <v>191985629</v>
      </c>
      <c r="E742" s="215">
        <v>1030</v>
      </c>
      <c r="F742" s="215">
        <v>1122</v>
      </c>
      <c r="G742" s="215">
        <v>1003</v>
      </c>
      <c r="I742" s="215" t="s">
        <v>3176</v>
      </c>
      <c r="J742" s="216" t="s">
        <v>330</v>
      </c>
      <c r="K742" s="215" t="s">
        <v>331</v>
      </c>
      <c r="L742" s="215" t="s">
        <v>1513</v>
      </c>
      <c r="AD742" s="217"/>
    </row>
    <row r="743" spans="1:30" s="215" customFormat="1" x14ac:dyDescent="0.25">
      <c r="A743" s="215" t="s">
        <v>126</v>
      </c>
      <c r="B743" s="215">
        <v>2206</v>
      </c>
      <c r="C743" s="215" t="s">
        <v>258</v>
      </c>
      <c r="D743" s="215">
        <v>192022553</v>
      </c>
      <c r="E743" s="215">
        <v>1060</v>
      </c>
      <c r="F743" s="215">
        <v>1242</v>
      </c>
      <c r="G743" s="215">
        <v>1004</v>
      </c>
      <c r="I743" s="215" t="s">
        <v>3177</v>
      </c>
      <c r="J743" s="216" t="s">
        <v>330</v>
      </c>
      <c r="K743" s="215" t="s">
        <v>319</v>
      </c>
      <c r="L743" s="215" t="s">
        <v>1720</v>
      </c>
      <c r="AD743" s="217"/>
    </row>
    <row r="744" spans="1:30" s="215" customFormat="1" x14ac:dyDescent="0.25">
      <c r="A744" s="215" t="s">
        <v>126</v>
      </c>
      <c r="B744" s="215">
        <v>2206</v>
      </c>
      <c r="C744" s="215" t="s">
        <v>258</v>
      </c>
      <c r="D744" s="215">
        <v>192030108</v>
      </c>
      <c r="E744" s="215">
        <v>1060</v>
      </c>
      <c r="F744" s="215">
        <v>1242</v>
      </c>
      <c r="G744" s="215">
        <v>1004</v>
      </c>
      <c r="I744" s="215" t="s">
        <v>3178</v>
      </c>
      <c r="J744" s="216" t="s">
        <v>330</v>
      </c>
      <c r="K744" s="215" t="s">
        <v>319</v>
      </c>
      <c r="L744" s="215" t="s">
        <v>1739</v>
      </c>
      <c r="AD744" s="217"/>
    </row>
    <row r="745" spans="1:30" s="215" customFormat="1" x14ac:dyDescent="0.25">
      <c r="A745" s="215" t="s">
        <v>126</v>
      </c>
      <c r="B745" s="215">
        <v>2206</v>
      </c>
      <c r="C745" s="215" t="s">
        <v>258</v>
      </c>
      <c r="D745" s="215">
        <v>192030253</v>
      </c>
      <c r="E745" s="215">
        <v>1060</v>
      </c>
      <c r="F745" s="215">
        <v>1242</v>
      </c>
      <c r="G745" s="215">
        <v>1004</v>
      </c>
      <c r="I745" s="215" t="s">
        <v>3179</v>
      </c>
      <c r="J745" s="216" t="s">
        <v>330</v>
      </c>
      <c r="K745" s="215" t="s">
        <v>319</v>
      </c>
      <c r="L745" s="215" t="s">
        <v>1721</v>
      </c>
      <c r="AD745" s="217"/>
    </row>
    <row r="746" spans="1:30" s="215" customFormat="1" x14ac:dyDescent="0.25">
      <c r="A746" s="215" t="s">
        <v>126</v>
      </c>
      <c r="B746" s="215">
        <v>2206</v>
      </c>
      <c r="C746" s="215" t="s">
        <v>258</v>
      </c>
      <c r="D746" s="215">
        <v>192042995</v>
      </c>
      <c r="E746" s="215">
        <v>1080</v>
      </c>
      <c r="F746" s="215">
        <v>1274</v>
      </c>
      <c r="G746" s="215">
        <v>1004</v>
      </c>
      <c r="I746" s="215" t="s">
        <v>3180</v>
      </c>
      <c r="J746" s="216" t="s">
        <v>330</v>
      </c>
      <c r="K746" s="215" t="s">
        <v>319</v>
      </c>
      <c r="L746" s="215" t="s">
        <v>1722</v>
      </c>
      <c r="AD746" s="217"/>
    </row>
    <row r="747" spans="1:30" s="215" customFormat="1" x14ac:dyDescent="0.25">
      <c r="A747" s="215" t="s">
        <v>126</v>
      </c>
      <c r="B747" s="215">
        <v>2206</v>
      </c>
      <c r="C747" s="215" t="s">
        <v>258</v>
      </c>
      <c r="D747" s="215">
        <v>192049089</v>
      </c>
      <c r="E747" s="215">
        <v>1060</v>
      </c>
      <c r="G747" s="215">
        <v>1004</v>
      </c>
      <c r="I747" s="215" t="s">
        <v>3181</v>
      </c>
      <c r="J747" s="216" t="s">
        <v>330</v>
      </c>
      <c r="K747" s="215" t="s">
        <v>331</v>
      </c>
      <c r="L747" s="215" t="s">
        <v>1786</v>
      </c>
      <c r="AD747" s="217"/>
    </row>
    <row r="748" spans="1:30" s="215" customFormat="1" x14ac:dyDescent="0.25">
      <c r="A748" s="215" t="s">
        <v>126</v>
      </c>
      <c r="B748" s="215">
        <v>2206</v>
      </c>
      <c r="C748" s="215" t="s">
        <v>258</v>
      </c>
      <c r="D748" s="215">
        <v>502186191</v>
      </c>
      <c r="E748" s="215">
        <v>1080</v>
      </c>
      <c r="F748" s="215">
        <v>1271</v>
      </c>
      <c r="G748" s="215">
        <v>1004</v>
      </c>
      <c r="I748" s="215" t="s">
        <v>3182</v>
      </c>
      <c r="J748" s="216" t="s">
        <v>330</v>
      </c>
      <c r="K748" s="215" t="s">
        <v>319</v>
      </c>
      <c r="L748" s="215" t="s">
        <v>1692</v>
      </c>
      <c r="AD748" s="217"/>
    </row>
    <row r="749" spans="1:30" s="215" customFormat="1" x14ac:dyDescent="0.25">
      <c r="A749" s="215" t="s">
        <v>126</v>
      </c>
      <c r="B749" s="215">
        <v>2206</v>
      </c>
      <c r="C749" s="215" t="s">
        <v>258</v>
      </c>
      <c r="D749" s="215">
        <v>502186322</v>
      </c>
      <c r="E749" s="215">
        <v>1060</v>
      </c>
      <c r="F749" s="215">
        <v>1242</v>
      </c>
      <c r="G749" s="215">
        <v>1004</v>
      </c>
      <c r="I749" s="215" t="s">
        <v>3183</v>
      </c>
      <c r="J749" s="216" t="s">
        <v>330</v>
      </c>
      <c r="K749" s="215" t="s">
        <v>331</v>
      </c>
      <c r="L749" s="215" t="s">
        <v>1560</v>
      </c>
      <c r="AD749" s="217"/>
    </row>
    <row r="750" spans="1:30" s="215" customFormat="1" x14ac:dyDescent="0.25">
      <c r="A750" s="215" t="s">
        <v>126</v>
      </c>
      <c r="B750" s="215">
        <v>2206</v>
      </c>
      <c r="C750" s="215" t="s">
        <v>258</v>
      </c>
      <c r="D750" s="215">
        <v>502186327</v>
      </c>
      <c r="E750" s="215">
        <v>1060</v>
      </c>
      <c r="F750" s="215">
        <v>1271</v>
      </c>
      <c r="G750" s="215">
        <v>1004</v>
      </c>
      <c r="I750" s="215" t="s">
        <v>3184</v>
      </c>
      <c r="J750" s="216" t="s">
        <v>330</v>
      </c>
      <c r="K750" s="215" t="s">
        <v>319</v>
      </c>
      <c r="L750" s="215" t="s">
        <v>1693</v>
      </c>
      <c r="AD750" s="217"/>
    </row>
    <row r="751" spans="1:30" s="215" customFormat="1" x14ac:dyDescent="0.25">
      <c r="A751" s="215" t="s">
        <v>126</v>
      </c>
      <c r="B751" s="215">
        <v>2206</v>
      </c>
      <c r="C751" s="215" t="s">
        <v>258</v>
      </c>
      <c r="D751" s="215">
        <v>502186328</v>
      </c>
      <c r="E751" s="215">
        <v>1060</v>
      </c>
      <c r="F751" s="215">
        <v>1271</v>
      </c>
      <c r="G751" s="215">
        <v>1004</v>
      </c>
      <c r="I751" s="215" t="s">
        <v>3185</v>
      </c>
      <c r="J751" s="216" t="s">
        <v>330</v>
      </c>
      <c r="K751" s="215" t="s">
        <v>319</v>
      </c>
      <c r="L751" s="215" t="s">
        <v>1694</v>
      </c>
      <c r="AD751" s="217"/>
    </row>
    <row r="752" spans="1:30" s="215" customFormat="1" x14ac:dyDescent="0.25">
      <c r="A752" s="215" t="s">
        <v>126</v>
      </c>
      <c r="B752" s="215">
        <v>2206</v>
      </c>
      <c r="C752" s="215" t="s">
        <v>258</v>
      </c>
      <c r="D752" s="215">
        <v>502186329</v>
      </c>
      <c r="E752" s="215">
        <v>1060</v>
      </c>
      <c r="F752" s="215">
        <v>1274</v>
      </c>
      <c r="G752" s="215">
        <v>1004</v>
      </c>
      <c r="I752" s="215" t="s">
        <v>3186</v>
      </c>
      <c r="J752" s="216" t="s">
        <v>330</v>
      </c>
      <c r="K752" s="215" t="s">
        <v>319</v>
      </c>
      <c r="L752" s="215" t="s">
        <v>1695</v>
      </c>
      <c r="AD752" s="217"/>
    </row>
    <row r="753" spans="1:30" s="215" customFormat="1" x14ac:dyDescent="0.25">
      <c r="A753" s="215" t="s">
        <v>126</v>
      </c>
      <c r="B753" s="215">
        <v>2206</v>
      </c>
      <c r="C753" s="215" t="s">
        <v>258</v>
      </c>
      <c r="D753" s="215">
        <v>502186604</v>
      </c>
      <c r="E753" s="215">
        <v>1060</v>
      </c>
      <c r="F753" s="215">
        <v>1271</v>
      </c>
      <c r="G753" s="215">
        <v>1004</v>
      </c>
      <c r="I753" s="215" t="s">
        <v>3187</v>
      </c>
      <c r="J753" s="216" t="s">
        <v>330</v>
      </c>
      <c r="K753" s="215" t="s">
        <v>319</v>
      </c>
      <c r="L753" s="215" t="s">
        <v>585</v>
      </c>
      <c r="AD753" s="217"/>
    </row>
    <row r="754" spans="1:30" s="215" customFormat="1" x14ac:dyDescent="0.25">
      <c r="A754" s="215" t="s">
        <v>126</v>
      </c>
      <c r="B754" s="215">
        <v>2206</v>
      </c>
      <c r="C754" s="215" t="s">
        <v>258</v>
      </c>
      <c r="D754" s="215">
        <v>502186625</v>
      </c>
      <c r="E754" s="215">
        <v>1060</v>
      </c>
      <c r="F754" s="215">
        <v>1271</v>
      </c>
      <c r="G754" s="215">
        <v>1004</v>
      </c>
      <c r="I754" s="215" t="s">
        <v>3188</v>
      </c>
      <c r="J754" s="216" t="s">
        <v>330</v>
      </c>
      <c r="K754" s="215" t="s">
        <v>319</v>
      </c>
      <c r="L754" s="215" t="s">
        <v>586</v>
      </c>
      <c r="AD754" s="217"/>
    </row>
    <row r="755" spans="1:30" s="215" customFormat="1" x14ac:dyDescent="0.25">
      <c r="A755" s="215" t="s">
        <v>126</v>
      </c>
      <c r="B755" s="215">
        <v>2206</v>
      </c>
      <c r="C755" s="215" t="s">
        <v>258</v>
      </c>
      <c r="D755" s="215">
        <v>502186638</v>
      </c>
      <c r="E755" s="215">
        <v>1060</v>
      </c>
      <c r="F755" s="215">
        <v>1271</v>
      </c>
      <c r="G755" s="215">
        <v>1004</v>
      </c>
      <c r="I755" s="215" t="s">
        <v>3189</v>
      </c>
      <c r="J755" s="216" t="s">
        <v>330</v>
      </c>
      <c r="K755" s="215" t="s">
        <v>319</v>
      </c>
      <c r="L755" s="215" t="s">
        <v>587</v>
      </c>
      <c r="AD755" s="217"/>
    </row>
    <row r="756" spans="1:30" s="215" customFormat="1" x14ac:dyDescent="0.25">
      <c r="A756" s="215" t="s">
        <v>126</v>
      </c>
      <c r="B756" s="215">
        <v>2206</v>
      </c>
      <c r="C756" s="215" t="s">
        <v>258</v>
      </c>
      <c r="D756" s="215">
        <v>502186643</v>
      </c>
      <c r="E756" s="215">
        <v>1060</v>
      </c>
      <c r="F756" s="215">
        <v>1271</v>
      </c>
      <c r="G756" s="215">
        <v>1004</v>
      </c>
      <c r="I756" s="215" t="s">
        <v>3190</v>
      </c>
      <c r="J756" s="216" t="s">
        <v>330</v>
      </c>
      <c r="K756" s="215" t="s">
        <v>319</v>
      </c>
      <c r="L756" s="215" t="s">
        <v>588</v>
      </c>
      <c r="AD756" s="217"/>
    </row>
    <row r="757" spans="1:30" s="215" customFormat="1" x14ac:dyDescent="0.25">
      <c r="A757" s="215" t="s">
        <v>126</v>
      </c>
      <c r="B757" s="215">
        <v>2206</v>
      </c>
      <c r="C757" s="215" t="s">
        <v>258</v>
      </c>
      <c r="D757" s="215">
        <v>502186659</v>
      </c>
      <c r="E757" s="215">
        <v>1060</v>
      </c>
      <c r="F757" s="215">
        <v>1274</v>
      </c>
      <c r="G757" s="215">
        <v>1004</v>
      </c>
      <c r="I757" s="215" t="s">
        <v>3191</v>
      </c>
      <c r="J757" s="216" t="s">
        <v>330</v>
      </c>
      <c r="K757" s="215" t="s">
        <v>319</v>
      </c>
      <c r="L757" s="215" t="s">
        <v>589</v>
      </c>
      <c r="AD757" s="217"/>
    </row>
    <row r="758" spans="1:30" s="215" customFormat="1" x14ac:dyDescent="0.25">
      <c r="A758" s="215" t="s">
        <v>126</v>
      </c>
      <c r="B758" s="215">
        <v>2206</v>
      </c>
      <c r="C758" s="215" t="s">
        <v>258</v>
      </c>
      <c r="D758" s="215">
        <v>502186803</v>
      </c>
      <c r="E758" s="215">
        <v>1060</v>
      </c>
      <c r="F758" s="215">
        <v>1251</v>
      </c>
      <c r="G758" s="215">
        <v>1004</v>
      </c>
      <c r="I758" s="215" t="s">
        <v>3192</v>
      </c>
      <c r="J758" s="216" t="s">
        <v>330</v>
      </c>
      <c r="K758" s="215" t="s">
        <v>319</v>
      </c>
      <c r="L758" s="215" t="s">
        <v>590</v>
      </c>
      <c r="AD758" s="217"/>
    </row>
    <row r="759" spans="1:30" s="215" customFormat="1" x14ac:dyDescent="0.25">
      <c r="A759" s="215" t="s">
        <v>126</v>
      </c>
      <c r="B759" s="215">
        <v>2206</v>
      </c>
      <c r="C759" s="215" t="s">
        <v>258</v>
      </c>
      <c r="D759" s="215">
        <v>502186896</v>
      </c>
      <c r="E759" s="215">
        <v>1060</v>
      </c>
      <c r="F759" s="215">
        <v>1251</v>
      </c>
      <c r="G759" s="215">
        <v>1004</v>
      </c>
      <c r="I759" s="215" t="s">
        <v>3193</v>
      </c>
      <c r="J759" s="216" t="s">
        <v>330</v>
      </c>
      <c r="K759" s="215" t="s">
        <v>319</v>
      </c>
      <c r="L759" s="215" t="s">
        <v>1646</v>
      </c>
      <c r="AD759" s="217"/>
    </row>
    <row r="760" spans="1:30" s="215" customFormat="1" x14ac:dyDescent="0.25">
      <c r="A760" s="215" t="s">
        <v>126</v>
      </c>
      <c r="B760" s="215">
        <v>2206</v>
      </c>
      <c r="C760" s="215" t="s">
        <v>258</v>
      </c>
      <c r="D760" s="215">
        <v>502186915</v>
      </c>
      <c r="E760" s="215">
        <v>1060</v>
      </c>
      <c r="F760" s="215">
        <v>1252</v>
      </c>
      <c r="G760" s="215">
        <v>1004</v>
      </c>
      <c r="I760" s="215" t="s">
        <v>3194</v>
      </c>
      <c r="J760" s="216" t="s">
        <v>330</v>
      </c>
      <c r="K760" s="215" t="s">
        <v>319</v>
      </c>
      <c r="L760" s="215" t="s">
        <v>1647</v>
      </c>
      <c r="AD760" s="217"/>
    </row>
    <row r="761" spans="1:30" s="215" customFormat="1" x14ac:dyDescent="0.25">
      <c r="A761" s="215" t="s">
        <v>126</v>
      </c>
      <c r="B761" s="215">
        <v>2206</v>
      </c>
      <c r="C761" s="215" t="s">
        <v>258</v>
      </c>
      <c r="D761" s="215">
        <v>502186939</v>
      </c>
      <c r="E761" s="215">
        <v>1060</v>
      </c>
      <c r="F761" s="215">
        <v>1271</v>
      </c>
      <c r="G761" s="215">
        <v>1004</v>
      </c>
      <c r="I761" s="215" t="s">
        <v>3195</v>
      </c>
      <c r="J761" s="216" t="s">
        <v>330</v>
      </c>
      <c r="K761" s="215" t="s">
        <v>319</v>
      </c>
      <c r="L761" s="215" t="s">
        <v>1185</v>
      </c>
      <c r="AD761" s="217"/>
    </row>
    <row r="762" spans="1:30" s="215" customFormat="1" x14ac:dyDescent="0.25">
      <c r="A762" s="215" t="s">
        <v>126</v>
      </c>
      <c r="B762" s="215">
        <v>2206</v>
      </c>
      <c r="C762" s="215" t="s">
        <v>258</v>
      </c>
      <c r="D762" s="215">
        <v>502186943</v>
      </c>
      <c r="E762" s="215">
        <v>1060</v>
      </c>
      <c r="F762" s="215">
        <v>1274</v>
      </c>
      <c r="G762" s="215">
        <v>1004</v>
      </c>
      <c r="I762" s="215" t="s">
        <v>3196</v>
      </c>
      <c r="J762" s="216" t="s">
        <v>330</v>
      </c>
      <c r="K762" s="215" t="s">
        <v>319</v>
      </c>
      <c r="L762" s="215" t="s">
        <v>1648</v>
      </c>
      <c r="AD762" s="217"/>
    </row>
    <row r="763" spans="1:30" s="215" customFormat="1" x14ac:dyDescent="0.25">
      <c r="A763" s="215" t="s">
        <v>126</v>
      </c>
      <c r="B763" s="215">
        <v>2206</v>
      </c>
      <c r="C763" s="215" t="s">
        <v>258</v>
      </c>
      <c r="D763" s="215">
        <v>502187027</v>
      </c>
      <c r="E763" s="215">
        <v>1060</v>
      </c>
      <c r="F763" s="215">
        <v>1242</v>
      </c>
      <c r="G763" s="215">
        <v>1004</v>
      </c>
      <c r="I763" s="215" t="s">
        <v>3197</v>
      </c>
      <c r="J763" s="216" t="s">
        <v>330</v>
      </c>
      <c r="K763" s="215" t="s">
        <v>319</v>
      </c>
      <c r="L763" s="215" t="s">
        <v>1796</v>
      </c>
      <c r="AD763" s="217"/>
    </row>
    <row r="764" spans="1:30" s="215" customFormat="1" x14ac:dyDescent="0.25">
      <c r="A764" s="215" t="s">
        <v>126</v>
      </c>
      <c r="B764" s="215">
        <v>2206</v>
      </c>
      <c r="C764" s="215" t="s">
        <v>258</v>
      </c>
      <c r="D764" s="215">
        <v>502187029</v>
      </c>
      <c r="E764" s="215">
        <v>1060</v>
      </c>
      <c r="F764" s="215">
        <v>1274</v>
      </c>
      <c r="G764" s="215">
        <v>1004</v>
      </c>
      <c r="I764" s="215" t="s">
        <v>3198</v>
      </c>
      <c r="J764" s="216" t="s">
        <v>330</v>
      </c>
      <c r="K764" s="215" t="s">
        <v>319</v>
      </c>
      <c r="L764" s="215" t="s">
        <v>1797</v>
      </c>
      <c r="AD764" s="217"/>
    </row>
    <row r="765" spans="1:30" s="215" customFormat="1" x14ac:dyDescent="0.25">
      <c r="A765" s="215" t="s">
        <v>126</v>
      </c>
      <c r="B765" s="215">
        <v>2206</v>
      </c>
      <c r="C765" s="215" t="s">
        <v>258</v>
      </c>
      <c r="D765" s="215">
        <v>502187227</v>
      </c>
      <c r="E765" s="215">
        <v>1060</v>
      </c>
      <c r="F765" s="215">
        <v>1242</v>
      </c>
      <c r="G765" s="215">
        <v>1004</v>
      </c>
      <c r="I765" s="215" t="s">
        <v>3199</v>
      </c>
      <c r="J765" s="216" t="s">
        <v>330</v>
      </c>
      <c r="K765" s="215" t="s">
        <v>319</v>
      </c>
      <c r="L765" s="215" t="s">
        <v>1616</v>
      </c>
      <c r="AD765" s="217"/>
    </row>
    <row r="766" spans="1:30" s="215" customFormat="1" x14ac:dyDescent="0.25">
      <c r="A766" s="215" t="s">
        <v>126</v>
      </c>
      <c r="B766" s="215">
        <v>2206</v>
      </c>
      <c r="C766" s="215" t="s">
        <v>258</v>
      </c>
      <c r="D766" s="215">
        <v>502187230</v>
      </c>
      <c r="E766" s="215">
        <v>1060</v>
      </c>
      <c r="F766" s="215">
        <v>1274</v>
      </c>
      <c r="G766" s="215">
        <v>1004</v>
      </c>
      <c r="I766" s="215" t="s">
        <v>3200</v>
      </c>
      <c r="J766" s="216" t="s">
        <v>330</v>
      </c>
      <c r="K766" s="215" t="s">
        <v>319</v>
      </c>
      <c r="L766" s="215" t="s">
        <v>1617</v>
      </c>
      <c r="AD766" s="217"/>
    </row>
    <row r="767" spans="1:30" s="215" customFormat="1" x14ac:dyDescent="0.25">
      <c r="A767" s="215" t="s">
        <v>126</v>
      </c>
      <c r="B767" s="215">
        <v>2208</v>
      </c>
      <c r="C767" s="215" t="s">
        <v>259</v>
      </c>
      <c r="D767" s="215">
        <v>191983893</v>
      </c>
      <c r="E767" s="215">
        <v>1060</v>
      </c>
      <c r="F767" s="215">
        <v>1242</v>
      </c>
      <c r="G767" s="215">
        <v>1004</v>
      </c>
      <c r="I767" s="215" t="s">
        <v>3201</v>
      </c>
      <c r="J767" s="216" t="s">
        <v>330</v>
      </c>
      <c r="K767" s="215" t="s">
        <v>319</v>
      </c>
      <c r="L767" s="215" t="s">
        <v>1639</v>
      </c>
      <c r="AD767" s="217"/>
    </row>
    <row r="768" spans="1:30" s="215" customFormat="1" x14ac:dyDescent="0.25">
      <c r="A768" s="215" t="s">
        <v>126</v>
      </c>
      <c r="B768" s="215">
        <v>2208</v>
      </c>
      <c r="C768" s="215" t="s">
        <v>259</v>
      </c>
      <c r="D768" s="215">
        <v>192000728</v>
      </c>
      <c r="E768" s="215">
        <v>1030</v>
      </c>
      <c r="F768" s="215">
        <v>1110</v>
      </c>
      <c r="G768" s="215">
        <v>1004</v>
      </c>
      <c r="I768" s="215" t="s">
        <v>3202</v>
      </c>
      <c r="J768" s="216" t="s">
        <v>330</v>
      </c>
      <c r="K768" s="215" t="s">
        <v>331</v>
      </c>
      <c r="L768" s="215" t="s">
        <v>1595</v>
      </c>
      <c r="AD768" s="217"/>
    </row>
    <row r="769" spans="1:30" s="215" customFormat="1" x14ac:dyDescent="0.25">
      <c r="A769" s="215" t="s">
        <v>126</v>
      </c>
      <c r="B769" s="215">
        <v>2208</v>
      </c>
      <c r="C769" s="215" t="s">
        <v>259</v>
      </c>
      <c r="D769" s="215">
        <v>235002848</v>
      </c>
      <c r="E769" s="215">
        <v>1020</v>
      </c>
      <c r="F769" s="215">
        <v>1122</v>
      </c>
      <c r="G769" s="215">
        <v>1004</v>
      </c>
      <c r="I769" s="215" t="s">
        <v>3203</v>
      </c>
      <c r="J769" s="216" t="s">
        <v>330</v>
      </c>
      <c r="K769" s="215" t="s">
        <v>331</v>
      </c>
      <c r="L769" s="215" t="s">
        <v>864</v>
      </c>
      <c r="AD769" s="217"/>
    </row>
    <row r="770" spans="1:30" s="215" customFormat="1" x14ac:dyDescent="0.25">
      <c r="A770" s="215" t="s">
        <v>126</v>
      </c>
      <c r="B770" s="215">
        <v>2208</v>
      </c>
      <c r="C770" s="215" t="s">
        <v>259</v>
      </c>
      <c r="D770" s="215">
        <v>502187404</v>
      </c>
      <c r="E770" s="215">
        <v>1060</v>
      </c>
      <c r="F770" s="215">
        <v>1271</v>
      </c>
      <c r="G770" s="215">
        <v>1004</v>
      </c>
      <c r="I770" s="215" t="s">
        <v>3204</v>
      </c>
      <c r="J770" s="216" t="s">
        <v>330</v>
      </c>
      <c r="K770" s="215" t="s">
        <v>331</v>
      </c>
      <c r="L770" s="215" t="s">
        <v>1683</v>
      </c>
      <c r="AD770" s="217"/>
    </row>
    <row r="771" spans="1:30" s="215" customFormat="1" x14ac:dyDescent="0.25">
      <c r="A771" s="215" t="s">
        <v>126</v>
      </c>
      <c r="B771" s="215">
        <v>2208</v>
      </c>
      <c r="C771" s="215" t="s">
        <v>259</v>
      </c>
      <c r="D771" s="215">
        <v>502187413</v>
      </c>
      <c r="E771" s="215">
        <v>1060</v>
      </c>
      <c r="F771" s="215">
        <v>1251</v>
      </c>
      <c r="G771" s="215">
        <v>1004</v>
      </c>
      <c r="I771" s="215" t="s">
        <v>3205</v>
      </c>
      <c r="J771" s="216" t="s">
        <v>330</v>
      </c>
      <c r="K771" s="215" t="s">
        <v>319</v>
      </c>
      <c r="L771" s="215" t="s">
        <v>2420</v>
      </c>
      <c r="AD771" s="217"/>
    </row>
    <row r="772" spans="1:30" s="215" customFormat="1" x14ac:dyDescent="0.25">
      <c r="A772" s="215" t="s">
        <v>126</v>
      </c>
      <c r="B772" s="215">
        <v>2208</v>
      </c>
      <c r="C772" s="215" t="s">
        <v>259</v>
      </c>
      <c r="D772" s="215">
        <v>502187507</v>
      </c>
      <c r="E772" s="215">
        <v>1060</v>
      </c>
      <c r="F772" s="215">
        <v>1271</v>
      </c>
      <c r="G772" s="215">
        <v>1004</v>
      </c>
      <c r="I772" s="215" t="s">
        <v>3206</v>
      </c>
      <c r="J772" s="216" t="s">
        <v>330</v>
      </c>
      <c r="K772" s="215" t="s">
        <v>319</v>
      </c>
      <c r="L772" s="215" t="s">
        <v>1358</v>
      </c>
      <c r="AD772" s="217"/>
    </row>
    <row r="773" spans="1:30" s="215" customFormat="1" x14ac:dyDescent="0.25">
      <c r="A773" s="215" t="s">
        <v>126</v>
      </c>
      <c r="B773" s="215">
        <v>2211</v>
      </c>
      <c r="C773" s="215" t="s">
        <v>260</v>
      </c>
      <c r="D773" s="215">
        <v>191671934</v>
      </c>
      <c r="E773" s="215">
        <v>1020</v>
      </c>
      <c r="F773" s="215">
        <v>1122</v>
      </c>
      <c r="G773" s="215">
        <v>1004</v>
      </c>
      <c r="I773" s="215" t="s">
        <v>3207</v>
      </c>
      <c r="J773" s="216" t="s">
        <v>330</v>
      </c>
      <c r="K773" s="215" t="s">
        <v>331</v>
      </c>
      <c r="L773" s="215" t="s">
        <v>865</v>
      </c>
      <c r="AD773" s="217"/>
    </row>
    <row r="774" spans="1:30" s="215" customFormat="1" x14ac:dyDescent="0.25">
      <c r="A774" s="215" t="s">
        <v>126</v>
      </c>
      <c r="B774" s="215">
        <v>2211</v>
      </c>
      <c r="C774" s="215" t="s">
        <v>260</v>
      </c>
      <c r="D774" s="215">
        <v>191671952</v>
      </c>
      <c r="E774" s="215">
        <v>1020</v>
      </c>
      <c r="F774" s="215">
        <v>1122</v>
      </c>
      <c r="G774" s="215">
        <v>1004</v>
      </c>
      <c r="I774" s="215" t="s">
        <v>3208</v>
      </c>
      <c r="J774" s="216" t="s">
        <v>330</v>
      </c>
      <c r="K774" s="215" t="s">
        <v>331</v>
      </c>
      <c r="L774" s="215" t="s">
        <v>866</v>
      </c>
      <c r="AD774" s="217"/>
    </row>
    <row r="775" spans="1:30" s="215" customFormat="1" x14ac:dyDescent="0.25">
      <c r="A775" s="215" t="s">
        <v>126</v>
      </c>
      <c r="B775" s="215">
        <v>2211</v>
      </c>
      <c r="C775" s="215" t="s">
        <v>260</v>
      </c>
      <c r="D775" s="215">
        <v>191678470</v>
      </c>
      <c r="E775" s="215">
        <v>1020</v>
      </c>
      <c r="F775" s="215">
        <v>1122</v>
      </c>
      <c r="G775" s="215">
        <v>1004</v>
      </c>
      <c r="I775" s="215" t="s">
        <v>3209</v>
      </c>
      <c r="J775" s="216" t="s">
        <v>330</v>
      </c>
      <c r="K775" s="215" t="s">
        <v>319</v>
      </c>
      <c r="L775" s="215" t="s">
        <v>591</v>
      </c>
      <c r="AD775" s="217"/>
    </row>
    <row r="776" spans="1:30" s="215" customFormat="1" x14ac:dyDescent="0.25">
      <c r="A776" s="215" t="s">
        <v>126</v>
      </c>
      <c r="B776" s="215">
        <v>2211</v>
      </c>
      <c r="C776" s="215" t="s">
        <v>260</v>
      </c>
      <c r="D776" s="215">
        <v>191892768</v>
      </c>
      <c r="E776" s="215">
        <v>1060</v>
      </c>
      <c r="F776" s="215">
        <v>1263</v>
      </c>
      <c r="G776" s="215">
        <v>1004</v>
      </c>
      <c r="I776" s="215" t="s">
        <v>3210</v>
      </c>
      <c r="J776" s="216" t="s">
        <v>330</v>
      </c>
      <c r="K776" s="215" t="s">
        <v>319</v>
      </c>
      <c r="L776" s="215" t="s">
        <v>592</v>
      </c>
      <c r="AD776" s="217"/>
    </row>
    <row r="777" spans="1:30" s="215" customFormat="1" x14ac:dyDescent="0.25">
      <c r="A777" s="215" t="s">
        <v>126</v>
      </c>
      <c r="B777" s="215">
        <v>2211</v>
      </c>
      <c r="C777" s="215" t="s">
        <v>260</v>
      </c>
      <c r="D777" s="215">
        <v>191987386</v>
      </c>
      <c r="E777" s="215">
        <v>1060</v>
      </c>
      <c r="F777" s="215">
        <v>1263</v>
      </c>
      <c r="G777" s="215">
        <v>1004</v>
      </c>
      <c r="I777" s="215" t="s">
        <v>3211</v>
      </c>
      <c r="J777" s="216" t="s">
        <v>330</v>
      </c>
      <c r="K777" s="215" t="s">
        <v>319</v>
      </c>
      <c r="L777" s="215" t="s">
        <v>1210</v>
      </c>
      <c r="AD777" s="217"/>
    </row>
    <row r="778" spans="1:30" s="215" customFormat="1" x14ac:dyDescent="0.25">
      <c r="A778" s="215" t="s">
        <v>126</v>
      </c>
      <c r="B778" s="215">
        <v>2211</v>
      </c>
      <c r="C778" s="215" t="s">
        <v>260</v>
      </c>
      <c r="D778" s="215">
        <v>191995688</v>
      </c>
      <c r="E778" s="215">
        <v>1060</v>
      </c>
      <c r="F778" s="215">
        <v>1242</v>
      </c>
      <c r="G778" s="215">
        <v>1004</v>
      </c>
      <c r="I778" s="215" t="s">
        <v>3212</v>
      </c>
      <c r="J778" s="216" t="s">
        <v>330</v>
      </c>
      <c r="K778" s="215" t="s">
        <v>319</v>
      </c>
      <c r="L778" s="215" t="s">
        <v>1537</v>
      </c>
      <c r="AD778" s="217"/>
    </row>
    <row r="779" spans="1:30" s="215" customFormat="1" x14ac:dyDescent="0.25">
      <c r="A779" s="215" t="s">
        <v>126</v>
      </c>
      <c r="B779" s="215">
        <v>2211</v>
      </c>
      <c r="C779" s="215" t="s">
        <v>260</v>
      </c>
      <c r="D779" s="215">
        <v>235002281</v>
      </c>
      <c r="E779" s="215">
        <v>1020</v>
      </c>
      <c r="F779" s="215">
        <v>1110</v>
      </c>
      <c r="G779" s="215">
        <v>1004</v>
      </c>
      <c r="I779" s="215" t="s">
        <v>3213</v>
      </c>
      <c r="J779" s="216" t="s">
        <v>330</v>
      </c>
      <c r="K779" s="215" t="s">
        <v>331</v>
      </c>
      <c r="L779" s="215" t="s">
        <v>867</v>
      </c>
      <c r="AD779" s="217"/>
    </row>
    <row r="780" spans="1:30" s="215" customFormat="1" x14ac:dyDescent="0.25">
      <c r="A780" s="215" t="s">
        <v>126</v>
      </c>
      <c r="B780" s="215">
        <v>2211</v>
      </c>
      <c r="C780" s="215" t="s">
        <v>260</v>
      </c>
      <c r="D780" s="215">
        <v>235556469</v>
      </c>
      <c r="E780" s="215">
        <v>1020</v>
      </c>
      <c r="F780" s="215">
        <v>1110</v>
      </c>
      <c r="G780" s="215">
        <v>1004</v>
      </c>
      <c r="I780" s="215" t="s">
        <v>3214</v>
      </c>
      <c r="J780" s="216" t="s">
        <v>330</v>
      </c>
      <c r="K780" s="215" t="s">
        <v>331</v>
      </c>
      <c r="L780" s="215" t="s">
        <v>868</v>
      </c>
      <c r="AD780" s="217"/>
    </row>
    <row r="781" spans="1:30" s="215" customFormat="1" x14ac:dyDescent="0.25">
      <c r="A781" s="215" t="s">
        <v>126</v>
      </c>
      <c r="B781" s="215">
        <v>2211</v>
      </c>
      <c r="C781" s="215" t="s">
        <v>260</v>
      </c>
      <c r="D781" s="215">
        <v>235557602</v>
      </c>
      <c r="E781" s="215">
        <v>1020</v>
      </c>
      <c r="F781" s="215">
        <v>1110</v>
      </c>
      <c r="G781" s="215">
        <v>1004</v>
      </c>
      <c r="I781" s="215" t="s">
        <v>3215</v>
      </c>
      <c r="J781" s="216" t="s">
        <v>330</v>
      </c>
      <c r="K781" s="215" t="s">
        <v>331</v>
      </c>
      <c r="L781" s="215" t="s">
        <v>869</v>
      </c>
      <c r="AD781" s="217"/>
    </row>
    <row r="782" spans="1:30" s="215" customFormat="1" x14ac:dyDescent="0.25">
      <c r="A782" s="215" t="s">
        <v>126</v>
      </c>
      <c r="B782" s="215">
        <v>2211</v>
      </c>
      <c r="C782" s="215" t="s">
        <v>260</v>
      </c>
      <c r="D782" s="215">
        <v>235557603</v>
      </c>
      <c r="E782" s="215">
        <v>1020</v>
      </c>
      <c r="F782" s="215">
        <v>1110</v>
      </c>
      <c r="G782" s="215">
        <v>1004</v>
      </c>
      <c r="I782" s="215" t="s">
        <v>3216</v>
      </c>
      <c r="J782" s="216" t="s">
        <v>330</v>
      </c>
      <c r="K782" s="215" t="s">
        <v>331</v>
      </c>
      <c r="L782" s="215" t="s">
        <v>870</v>
      </c>
      <c r="AD782" s="217"/>
    </row>
    <row r="783" spans="1:30" s="215" customFormat="1" x14ac:dyDescent="0.25">
      <c r="A783" s="215" t="s">
        <v>126</v>
      </c>
      <c r="B783" s="215">
        <v>2211</v>
      </c>
      <c r="C783" s="215" t="s">
        <v>260</v>
      </c>
      <c r="D783" s="215">
        <v>235557605</v>
      </c>
      <c r="E783" s="215">
        <v>1020</v>
      </c>
      <c r="F783" s="215">
        <v>1110</v>
      </c>
      <c r="G783" s="215">
        <v>1004</v>
      </c>
      <c r="I783" s="215" t="s">
        <v>3215</v>
      </c>
      <c r="J783" s="216" t="s">
        <v>330</v>
      </c>
      <c r="K783" s="215" t="s">
        <v>331</v>
      </c>
      <c r="L783" s="215" t="s">
        <v>869</v>
      </c>
      <c r="AD783" s="217"/>
    </row>
    <row r="784" spans="1:30" s="215" customFormat="1" x14ac:dyDescent="0.25">
      <c r="A784" s="215" t="s">
        <v>126</v>
      </c>
      <c r="B784" s="215">
        <v>2211</v>
      </c>
      <c r="C784" s="215" t="s">
        <v>260</v>
      </c>
      <c r="D784" s="215">
        <v>235557609</v>
      </c>
      <c r="E784" s="215">
        <v>1020</v>
      </c>
      <c r="F784" s="215">
        <v>1110</v>
      </c>
      <c r="G784" s="215">
        <v>1004</v>
      </c>
      <c r="I784" s="215" t="s">
        <v>3216</v>
      </c>
      <c r="J784" s="216" t="s">
        <v>330</v>
      </c>
      <c r="K784" s="215" t="s">
        <v>331</v>
      </c>
      <c r="L784" s="215" t="s">
        <v>870</v>
      </c>
      <c r="AD784" s="217"/>
    </row>
    <row r="785" spans="1:30" s="215" customFormat="1" x14ac:dyDescent="0.25">
      <c r="A785" s="215" t="s">
        <v>126</v>
      </c>
      <c r="B785" s="215">
        <v>2211</v>
      </c>
      <c r="C785" s="215" t="s">
        <v>260</v>
      </c>
      <c r="D785" s="215">
        <v>235557611</v>
      </c>
      <c r="E785" s="215">
        <v>1020</v>
      </c>
      <c r="F785" s="215">
        <v>1110</v>
      </c>
      <c r="G785" s="215">
        <v>1004</v>
      </c>
      <c r="I785" s="215" t="s">
        <v>3214</v>
      </c>
      <c r="J785" s="216" t="s">
        <v>330</v>
      </c>
      <c r="K785" s="215" t="s">
        <v>331</v>
      </c>
      <c r="L785" s="215" t="s">
        <v>868</v>
      </c>
      <c r="AD785" s="217"/>
    </row>
    <row r="786" spans="1:30" s="215" customFormat="1" x14ac:dyDescent="0.25">
      <c r="A786" s="215" t="s">
        <v>126</v>
      </c>
      <c r="B786" s="215">
        <v>2211</v>
      </c>
      <c r="C786" s="215" t="s">
        <v>260</v>
      </c>
      <c r="D786" s="215">
        <v>235557613</v>
      </c>
      <c r="E786" s="215">
        <v>1020</v>
      </c>
      <c r="F786" s="215">
        <v>1110</v>
      </c>
      <c r="G786" s="215">
        <v>1004</v>
      </c>
      <c r="I786" s="215" t="s">
        <v>3214</v>
      </c>
      <c r="J786" s="216" t="s">
        <v>330</v>
      </c>
      <c r="K786" s="215" t="s">
        <v>331</v>
      </c>
      <c r="L786" s="215" t="s">
        <v>868</v>
      </c>
      <c r="AD786" s="217"/>
    </row>
    <row r="787" spans="1:30" s="215" customFormat="1" x14ac:dyDescent="0.25">
      <c r="A787" s="215" t="s">
        <v>126</v>
      </c>
      <c r="B787" s="215">
        <v>2211</v>
      </c>
      <c r="C787" s="215" t="s">
        <v>260</v>
      </c>
      <c r="D787" s="215">
        <v>235557614</v>
      </c>
      <c r="E787" s="215">
        <v>1020</v>
      </c>
      <c r="F787" s="215">
        <v>1110</v>
      </c>
      <c r="G787" s="215">
        <v>1004</v>
      </c>
      <c r="I787" s="215" t="s">
        <v>3217</v>
      </c>
      <c r="J787" s="216" t="s">
        <v>330</v>
      </c>
      <c r="K787" s="215" t="s">
        <v>331</v>
      </c>
      <c r="L787" s="215" t="s">
        <v>871</v>
      </c>
      <c r="AD787" s="217"/>
    </row>
    <row r="788" spans="1:30" s="215" customFormat="1" x14ac:dyDescent="0.25">
      <c r="A788" s="215" t="s">
        <v>126</v>
      </c>
      <c r="B788" s="215">
        <v>2211</v>
      </c>
      <c r="C788" s="215" t="s">
        <v>260</v>
      </c>
      <c r="D788" s="215">
        <v>235557615</v>
      </c>
      <c r="E788" s="215">
        <v>1020</v>
      </c>
      <c r="F788" s="215">
        <v>1110</v>
      </c>
      <c r="G788" s="215">
        <v>1004</v>
      </c>
      <c r="I788" s="215" t="s">
        <v>3217</v>
      </c>
      <c r="J788" s="216" t="s">
        <v>330</v>
      </c>
      <c r="K788" s="215" t="s">
        <v>331</v>
      </c>
      <c r="L788" s="215" t="s">
        <v>871</v>
      </c>
      <c r="AD788" s="217"/>
    </row>
    <row r="789" spans="1:30" s="215" customFormat="1" x14ac:dyDescent="0.25">
      <c r="A789" s="215" t="s">
        <v>126</v>
      </c>
      <c r="B789" s="215">
        <v>2211</v>
      </c>
      <c r="C789" s="215" t="s">
        <v>260</v>
      </c>
      <c r="D789" s="215">
        <v>235557616</v>
      </c>
      <c r="E789" s="215">
        <v>1020</v>
      </c>
      <c r="F789" s="215">
        <v>1110</v>
      </c>
      <c r="G789" s="215">
        <v>1004</v>
      </c>
      <c r="I789" s="215" t="s">
        <v>3217</v>
      </c>
      <c r="J789" s="216" t="s">
        <v>330</v>
      </c>
      <c r="K789" s="215" t="s">
        <v>331</v>
      </c>
      <c r="L789" s="215" t="s">
        <v>871</v>
      </c>
      <c r="AD789" s="217"/>
    </row>
    <row r="790" spans="1:30" s="215" customFormat="1" x14ac:dyDescent="0.25">
      <c r="A790" s="215" t="s">
        <v>126</v>
      </c>
      <c r="B790" s="215">
        <v>2211</v>
      </c>
      <c r="C790" s="215" t="s">
        <v>260</v>
      </c>
      <c r="D790" s="215">
        <v>235557620</v>
      </c>
      <c r="E790" s="215">
        <v>1020</v>
      </c>
      <c r="F790" s="215">
        <v>1110</v>
      </c>
      <c r="G790" s="215">
        <v>1004</v>
      </c>
      <c r="I790" s="215" t="s">
        <v>3215</v>
      </c>
      <c r="J790" s="216" t="s">
        <v>330</v>
      </c>
      <c r="K790" s="215" t="s">
        <v>331</v>
      </c>
      <c r="L790" s="215" t="s">
        <v>869</v>
      </c>
      <c r="AD790" s="217"/>
    </row>
    <row r="791" spans="1:30" s="215" customFormat="1" x14ac:dyDescent="0.25">
      <c r="A791" s="215" t="s">
        <v>126</v>
      </c>
      <c r="B791" s="215">
        <v>2211</v>
      </c>
      <c r="C791" s="215" t="s">
        <v>260</v>
      </c>
      <c r="D791" s="215">
        <v>235557621</v>
      </c>
      <c r="E791" s="215">
        <v>1020</v>
      </c>
      <c r="F791" s="215">
        <v>1110</v>
      </c>
      <c r="G791" s="215">
        <v>1004</v>
      </c>
      <c r="I791" s="215" t="s">
        <v>3216</v>
      </c>
      <c r="J791" s="216" t="s">
        <v>330</v>
      </c>
      <c r="K791" s="215" t="s">
        <v>331</v>
      </c>
      <c r="L791" s="215" t="s">
        <v>870</v>
      </c>
      <c r="AD791" s="217"/>
    </row>
    <row r="792" spans="1:30" s="215" customFormat="1" x14ac:dyDescent="0.25">
      <c r="A792" s="215" t="s">
        <v>126</v>
      </c>
      <c r="B792" s="215">
        <v>2211</v>
      </c>
      <c r="C792" s="215" t="s">
        <v>260</v>
      </c>
      <c r="D792" s="215">
        <v>504123844</v>
      </c>
      <c r="E792" s="215">
        <v>1060</v>
      </c>
      <c r="F792" s="215">
        <v>1242</v>
      </c>
      <c r="G792" s="215">
        <v>1004</v>
      </c>
      <c r="I792" s="215" t="s">
        <v>3218</v>
      </c>
      <c r="J792" s="216" t="s">
        <v>330</v>
      </c>
      <c r="K792" s="215" t="s">
        <v>319</v>
      </c>
      <c r="L792" s="215" t="s">
        <v>593</v>
      </c>
      <c r="AD792" s="217"/>
    </row>
    <row r="793" spans="1:30" s="215" customFormat="1" x14ac:dyDescent="0.25">
      <c r="A793" s="215" t="s">
        <v>126</v>
      </c>
      <c r="B793" s="215">
        <v>2216</v>
      </c>
      <c r="C793" s="215" t="s">
        <v>261</v>
      </c>
      <c r="D793" s="215">
        <v>502021691</v>
      </c>
      <c r="E793" s="215">
        <v>1060</v>
      </c>
      <c r="F793" s="215">
        <v>1252</v>
      </c>
      <c r="G793" s="215">
        <v>1004</v>
      </c>
      <c r="I793" s="215" t="s">
        <v>3219</v>
      </c>
      <c r="J793" s="216" t="s">
        <v>330</v>
      </c>
      <c r="K793" s="215" t="s">
        <v>319</v>
      </c>
      <c r="L793" s="215" t="s">
        <v>1715</v>
      </c>
      <c r="AD793" s="217"/>
    </row>
    <row r="794" spans="1:30" s="215" customFormat="1" x14ac:dyDescent="0.25">
      <c r="A794" s="215" t="s">
        <v>126</v>
      </c>
      <c r="B794" s="215">
        <v>2216</v>
      </c>
      <c r="C794" s="215" t="s">
        <v>261</v>
      </c>
      <c r="D794" s="215">
        <v>502021694</v>
      </c>
      <c r="E794" s="215">
        <v>1060</v>
      </c>
      <c r="F794" s="215">
        <v>1274</v>
      </c>
      <c r="G794" s="215">
        <v>1004</v>
      </c>
      <c r="I794" s="215" t="s">
        <v>3220</v>
      </c>
      <c r="J794" s="216" t="s">
        <v>330</v>
      </c>
      <c r="K794" s="215" t="s">
        <v>319</v>
      </c>
      <c r="L794" s="215" t="s">
        <v>594</v>
      </c>
      <c r="AD794" s="217"/>
    </row>
    <row r="795" spans="1:30" s="215" customFormat="1" x14ac:dyDescent="0.25">
      <c r="A795" s="215" t="s">
        <v>126</v>
      </c>
      <c r="B795" s="215">
        <v>2217</v>
      </c>
      <c r="C795" s="215" t="s">
        <v>262</v>
      </c>
      <c r="D795" s="215">
        <v>1530599</v>
      </c>
      <c r="E795" s="215">
        <v>1020</v>
      </c>
      <c r="F795" s="215">
        <v>1110</v>
      </c>
      <c r="G795" s="215">
        <v>1004</v>
      </c>
      <c r="I795" s="215" t="s">
        <v>3221</v>
      </c>
      <c r="J795" s="216" t="s">
        <v>330</v>
      </c>
      <c r="K795" s="215" t="s">
        <v>331</v>
      </c>
      <c r="L795" s="215" t="s">
        <v>2411</v>
      </c>
      <c r="AD795" s="217"/>
    </row>
    <row r="796" spans="1:30" s="215" customFormat="1" x14ac:dyDescent="0.25">
      <c r="A796" s="215" t="s">
        <v>126</v>
      </c>
      <c r="B796" s="215">
        <v>2217</v>
      </c>
      <c r="C796" s="215" t="s">
        <v>262</v>
      </c>
      <c r="D796" s="215">
        <v>191908912</v>
      </c>
      <c r="E796" s="215">
        <v>1020</v>
      </c>
      <c r="F796" s="215">
        <v>1110</v>
      </c>
      <c r="G796" s="215">
        <v>1004</v>
      </c>
      <c r="I796" s="215" t="s">
        <v>3222</v>
      </c>
      <c r="J796" s="216" t="s">
        <v>330</v>
      </c>
      <c r="K796" s="215" t="s">
        <v>331</v>
      </c>
      <c r="L796" s="215" t="s">
        <v>1034</v>
      </c>
      <c r="AD796" s="217"/>
    </row>
    <row r="797" spans="1:30" s="215" customFormat="1" x14ac:dyDescent="0.25">
      <c r="A797" s="215" t="s">
        <v>126</v>
      </c>
      <c r="B797" s="215">
        <v>2217</v>
      </c>
      <c r="C797" s="215" t="s">
        <v>262</v>
      </c>
      <c r="D797" s="215">
        <v>191974691</v>
      </c>
      <c r="E797" s="215">
        <v>1060</v>
      </c>
      <c r="F797" s="215">
        <v>1271</v>
      </c>
      <c r="G797" s="215">
        <v>1003</v>
      </c>
      <c r="I797" s="215" t="s">
        <v>3223</v>
      </c>
      <c r="J797" s="216" t="s">
        <v>330</v>
      </c>
      <c r="K797" s="215" t="s">
        <v>319</v>
      </c>
      <c r="L797" s="215" t="s">
        <v>1284</v>
      </c>
      <c r="AD797" s="217"/>
    </row>
    <row r="798" spans="1:30" s="215" customFormat="1" x14ac:dyDescent="0.25">
      <c r="A798" s="215" t="s">
        <v>126</v>
      </c>
      <c r="B798" s="215">
        <v>2217</v>
      </c>
      <c r="C798" s="215" t="s">
        <v>262</v>
      </c>
      <c r="D798" s="215">
        <v>504123611</v>
      </c>
      <c r="E798" s="215">
        <v>1060</v>
      </c>
      <c r="F798" s="215">
        <v>1274</v>
      </c>
      <c r="G798" s="215">
        <v>1004</v>
      </c>
      <c r="I798" s="215" t="s">
        <v>3224</v>
      </c>
      <c r="J798" s="216" t="s">
        <v>330</v>
      </c>
      <c r="K798" s="215" t="s">
        <v>319</v>
      </c>
      <c r="L798" s="215" t="s">
        <v>1336</v>
      </c>
      <c r="AD798" s="217"/>
    </row>
    <row r="799" spans="1:30" s="215" customFormat="1" x14ac:dyDescent="0.25">
      <c r="A799" s="215" t="s">
        <v>126</v>
      </c>
      <c r="B799" s="215">
        <v>2217</v>
      </c>
      <c r="C799" s="215" t="s">
        <v>262</v>
      </c>
      <c r="D799" s="215">
        <v>504123615</v>
      </c>
      <c r="E799" s="215">
        <v>1060</v>
      </c>
      <c r="F799" s="215">
        <v>1271</v>
      </c>
      <c r="G799" s="215">
        <v>1004</v>
      </c>
      <c r="I799" s="215" t="s">
        <v>3225</v>
      </c>
      <c r="J799" s="216" t="s">
        <v>330</v>
      </c>
      <c r="K799" s="215" t="s">
        <v>319</v>
      </c>
      <c r="L799" s="215" t="s">
        <v>1337</v>
      </c>
      <c r="AD799" s="217"/>
    </row>
    <row r="800" spans="1:30" s="215" customFormat="1" x14ac:dyDescent="0.25">
      <c r="A800" s="215" t="s">
        <v>126</v>
      </c>
      <c r="B800" s="215">
        <v>2220</v>
      </c>
      <c r="C800" s="215" t="s">
        <v>263</v>
      </c>
      <c r="D800" s="215">
        <v>9015594</v>
      </c>
      <c r="E800" s="215">
        <v>1060</v>
      </c>
      <c r="G800" s="215">
        <v>1004</v>
      </c>
      <c r="I800" s="215" t="s">
        <v>3226</v>
      </c>
      <c r="J800" s="216" t="s">
        <v>330</v>
      </c>
      <c r="K800" s="215" t="s">
        <v>319</v>
      </c>
      <c r="L800" s="215" t="s">
        <v>595</v>
      </c>
      <c r="AD800" s="217"/>
    </row>
    <row r="801" spans="1:30" s="215" customFormat="1" x14ac:dyDescent="0.25">
      <c r="A801" s="215" t="s">
        <v>126</v>
      </c>
      <c r="B801" s="215">
        <v>2220</v>
      </c>
      <c r="C801" s="215" t="s">
        <v>263</v>
      </c>
      <c r="D801" s="215">
        <v>9035746</v>
      </c>
      <c r="E801" s="215">
        <v>1060</v>
      </c>
      <c r="G801" s="215">
        <v>1004</v>
      </c>
      <c r="I801" s="215" t="s">
        <v>3227</v>
      </c>
      <c r="J801" s="216" t="s">
        <v>330</v>
      </c>
      <c r="K801" s="215" t="s">
        <v>319</v>
      </c>
      <c r="L801" s="215" t="s">
        <v>596</v>
      </c>
      <c r="AD801" s="217"/>
    </row>
    <row r="802" spans="1:30" s="215" customFormat="1" x14ac:dyDescent="0.25">
      <c r="A802" s="215" t="s">
        <v>126</v>
      </c>
      <c r="B802" s="215">
        <v>2220</v>
      </c>
      <c r="C802" s="215" t="s">
        <v>263</v>
      </c>
      <c r="D802" s="215">
        <v>9080002</v>
      </c>
      <c r="E802" s="215">
        <v>1060</v>
      </c>
      <c r="G802" s="215">
        <v>1004</v>
      </c>
      <c r="I802" s="215" t="s">
        <v>3228</v>
      </c>
      <c r="J802" s="216" t="s">
        <v>330</v>
      </c>
      <c r="K802" s="215" t="s">
        <v>319</v>
      </c>
      <c r="L802" s="215" t="s">
        <v>1313</v>
      </c>
      <c r="AD802" s="217"/>
    </row>
    <row r="803" spans="1:30" s="215" customFormat="1" x14ac:dyDescent="0.25">
      <c r="A803" s="215" t="s">
        <v>126</v>
      </c>
      <c r="B803" s="215">
        <v>2220</v>
      </c>
      <c r="C803" s="215" t="s">
        <v>263</v>
      </c>
      <c r="D803" s="215">
        <v>191966096</v>
      </c>
      <c r="E803" s="215">
        <v>1020</v>
      </c>
      <c r="F803" s="215">
        <v>1110</v>
      </c>
      <c r="G803" s="215">
        <v>1004</v>
      </c>
      <c r="I803" s="215" t="s">
        <v>3229</v>
      </c>
      <c r="J803" s="216" t="s">
        <v>330</v>
      </c>
      <c r="K803" s="215" t="s">
        <v>331</v>
      </c>
      <c r="L803" s="215" t="s">
        <v>1596</v>
      </c>
      <c r="AD803" s="217"/>
    </row>
    <row r="804" spans="1:30" s="215" customFormat="1" x14ac:dyDescent="0.25">
      <c r="A804" s="215" t="s">
        <v>126</v>
      </c>
      <c r="B804" s="215">
        <v>2220</v>
      </c>
      <c r="C804" s="215" t="s">
        <v>263</v>
      </c>
      <c r="D804" s="215">
        <v>191977460</v>
      </c>
      <c r="E804" s="215">
        <v>1040</v>
      </c>
      <c r="F804" s="215">
        <v>1251</v>
      </c>
      <c r="G804" s="215">
        <v>1004</v>
      </c>
      <c r="I804" s="215" t="s">
        <v>3230</v>
      </c>
      <c r="J804" s="216" t="s">
        <v>330</v>
      </c>
      <c r="K804" s="215" t="s">
        <v>331</v>
      </c>
      <c r="L804" s="215" t="s">
        <v>872</v>
      </c>
      <c r="AD804" s="217"/>
    </row>
    <row r="805" spans="1:30" s="215" customFormat="1" x14ac:dyDescent="0.25">
      <c r="A805" s="215" t="s">
        <v>126</v>
      </c>
      <c r="B805" s="215">
        <v>2220</v>
      </c>
      <c r="C805" s="215" t="s">
        <v>263</v>
      </c>
      <c r="D805" s="215">
        <v>191983310</v>
      </c>
      <c r="E805" s="215">
        <v>1060</v>
      </c>
      <c r="F805" s="215">
        <v>1242</v>
      </c>
      <c r="G805" s="215">
        <v>1004</v>
      </c>
      <c r="I805" s="215" t="s">
        <v>3231</v>
      </c>
      <c r="J805" s="216" t="s">
        <v>330</v>
      </c>
      <c r="K805" s="215" t="s">
        <v>319</v>
      </c>
      <c r="L805" s="215" t="s">
        <v>991</v>
      </c>
      <c r="AD805" s="217"/>
    </row>
    <row r="806" spans="1:30" s="215" customFormat="1" x14ac:dyDescent="0.25">
      <c r="A806" s="215" t="s">
        <v>126</v>
      </c>
      <c r="B806" s="215">
        <v>2220</v>
      </c>
      <c r="C806" s="215" t="s">
        <v>263</v>
      </c>
      <c r="D806" s="215">
        <v>192000983</v>
      </c>
      <c r="E806" s="215">
        <v>1020</v>
      </c>
      <c r="F806" s="215">
        <v>1110</v>
      </c>
      <c r="G806" s="215">
        <v>1004</v>
      </c>
      <c r="I806" s="215" t="s">
        <v>3232</v>
      </c>
      <c r="J806" s="216" t="s">
        <v>330</v>
      </c>
      <c r="K806" s="215" t="s">
        <v>319</v>
      </c>
      <c r="L806" s="215" t="s">
        <v>5599</v>
      </c>
      <c r="AD806" s="217"/>
    </row>
    <row r="807" spans="1:30" s="215" customFormat="1" x14ac:dyDescent="0.25">
      <c r="A807" s="215" t="s">
        <v>126</v>
      </c>
      <c r="B807" s="215">
        <v>2220</v>
      </c>
      <c r="C807" s="215" t="s">
        <v>263</v>
      </c>
      <c r="D807" s="215">
        <v>504122409</v>
      </c>
      <c r="E807" s="215">
        <v>1080</v>
      </c>
      <c r="F807" s="215">
        <v>1274</v>
      </c>
      <c r="G807" s="215">
        <v>1004</v>
      </c>
      <c r="I807" s="215" t="s">
        <v>3233</v>
      </c>
      <c r="J807" s="216" t="s">
        <v>330</v>
      </c>
      <c r="K807" s="215" t="s">
        <v>331</v>
      </c>
      <c r="L807" s="215" t="s">
        <v>1296</v>
      </c>
      <c r="AD807" s="217"/>
    </row>
    <row r="808" spans="1:30" s="215" customFormat="1" x14ac:dyDescent="0.25">
      <c r="A808" s="215" t="s">
        <v>126</v>
      </c>
      <c r="B808" s="215">
        <v>2220</v>
      </c>
      <c r="C808" s="215" t="s">
        <v>263</v>
      </c>
      <c r="D808" s="215">
        <v>504122757</v>
      </c>
      <c r="E808" s="215">
        <v>1060</v>
      </c>
      <c r="F808" s="215">
        <v>1251</v>
      </c>
      <c r="G808" s="215">
        <v>1004</v>
      </c>
      <c r="I808" s="215" t="s">
        <v>3234</v>
      </c>
      <c r="J808" s="216" t="s">
        <v>330</v>
      </c>
      <c r="K808" s="215" t="s">
        <v>331</v>
      </c>
      <c r="L808" s="215" t="s">
        <v>1320</v>
      </c>
      <c r="AD808" s="217"/>
    </row>
    <row r="809" spans="1:30" s="215" customFormat="1" x14ac:dyDescent="0.25">
      <c r="A809" s="215" t="s">
        <v>126</v>
      </c>
      <c r="B809" s="215">
        <v>2220</v>
      </c>
      <c r="C809" s="215" t="s">
        <v>263</v>
      </c>
      <c r="D809" s="215">
        <v>504123201</v>
      </c>
      <c r="E809" s="215">
        <v>1060</v>
      </c>
      <c r="F809" s="215">
        <v>1274</v>
      </c>
      <c r="G809" s="215">
        <v>1004</v>
      </c>
      <c r="I809" s="215" t="s">
        <v>3235</v>
      </c>
      <c r="J809" s="216" t="s">
        <v>330</v>
      </c>
      <c r="K809" s="215" t="s">
        <v>319</v>
      </c>
      <c r="L809" s="215" t="s">
        <v>597</v>
      </c>
      <c r="AD809" s="217"/>
    </row>
    <row r="810" spans="1:30" s="215" customFormat="1" x14ac:dyDescent="0.25">
      <c r="A810" s="215" t="s">
        <v>126</v>
      </c>
      <c r="B810" s="215">
        <v>2220</v>
      </c>
      <c r="C810" s="215" t="s">
        <v>263</v>
      </c>
      <c r="D810" s="215">
        <v>504123269</v>
      </c>
      <c r="E810" s="215">
        <v>1060</v>
      </c>
      <c r="F810" s="215">
        <v>1274</v>
      </c>
      <c r="G810" s="215">
        <v>1004</v>
      </c>
      <c r="I810" s="215" t="s">
        <v>3236</v>
      </c>
      <c r="J810" s="216" t="s">
        <v>330</v>
      </c>
      <c r="K810" s="215" t="s">
        <v>319</v>
      </c>
      <c r="L810" s="215" t="s">
        <v>1575</v>
      </c>
      <c r="AD810" s="217"/>
    </row>
    <row r="811" spans="1:30" s="215" customFormat="1" x14ac:dyDescent="0.25">
      <c r="A811" s="215" t="s">
        <v>126</v>
      </c>
      <c r="B811" s="215">
        <v>2226</v>
      </c>
      <c r="C811" s="215" t="s">
        <v>264</v>
      </c>
      <c r="D811" s="215">
        <v>191864014</v>
      </c>
      <c r="E811" s="215">
        <v>1060</v>
      </c>
      <c r="F811" s="215">
        <v>1274</v>
      </c>
      <c r="G811" s="215">
        <v>1004</v>
      </c>
      <c r="I811" s="215" t="s">
        <v>3237</v>
      </c>
      <c r="J811" s="216" t="s">
        <v>330</v>
      </c>
      <c r="K811" s="215" t="s">
        <v>319</v>
      </c>
      <c r="L811" s="215" t="s">
        <v>598</v>
      </c>
      <c r="AD811" s="217"/>
    </row>
    <row r="812" spans="1:30" s="215" customFormat="1" x14ac:dyDescent="0.25">
      <c r="A812" s="215" t="s">
        <v>126</v>
      </c>
      <c r="B812" s="215">
        <v>2226</v>
      </c>
      <c r="C812" s="215" t="s">
        <v>264</v>
      </c>
      <c r="D812" s="215">
        <v>191881265</v>
      </c>
      <c r="E812" s="215">
        <v>1060</v>
      </c>
      <c r="F812" s="215">
        <v>1274</v>
      </c>
      <c r="G812" s="215">
        <v>1004</v>
      </c>
      <c r="I812" s="215" t="s">
        <v>3238</v>
      </c>
      <c r="J812" s="216" t="s">
        <v>330</v>
      </c>
      <c r="K812" s="215" t="s">
        <v>319</v>
      </c>
      <c r="L812" s="215" t="s">
        <v>599</v>
      </c>
      <c r="AD812" s="217"/>
    </row>
    <row r="813" spans="1:30" s="215" customFormat="1" x14ac:dyDescent="0.25">
      <c r="A813" s="215" t="s">
        <v>126</v>
      </c>
      <c r="B813" s="215">
        <v>2226</v>
      </c>
      <c r="C813" s="215" t="s">
        <v>264</v>
      </c>
      <c r="D813" s="215">
        <v>191882806</v>
      </c>
      <c r="E813" s="215">
        <v>1060</v>
      </c>
      <c r="F813" s="215">
        <v>1252</v>
      </c>
      <c r="G813" s="215">
        <v>1004</v>
      </c>
      <c r="I813" s="215" t="s">
        <v>3239</v>
      </c>
      <c r="J813" s="216" t="s">
        <v>330</v>
      </c>
      <c r="K813" s="215" t="s">
        <v>319</v>
      </c>
      <c r="L813" s="215" t="s">
        <v>600</v>
      </c>
      <c r="AD813" s="217"/>
    </row>
    <row r="814" spans="1:30" s="215" customFormat="1" x14ac:dyDescent="0.25">
      <c r="A814" s="215" t="s">
        <v>126</v>
      </c>
      <c r="B814" s="215">
        <v>2226</v>
      </c>
      <c r="C814" s="215" t="s">
        <v>264</v>
      </c>
      <c r="D814" s="215">
        <v>191961168</v>
      </c>
      <c r="E814" s="215">
        <v>1060</v>
      </c>
      <c r="F814" s="215">
        <v>1252</v>
      </c>
      <c r="G814" s="215">
        <v>1004</v>
      </c>
      <c r="I814" s="215" t="s">
        <v>3240</v>
      </c>
      <c r="J814" s="216" t="s">
        <v>330</v>
      </c>
      <c r="K814" s="215" t="s">
        <v>319</v>
      </c>
      <c r="L814" s="215" t="s">
        <v>1225</v>
      </c>
      <c r="AD814" s="217"/>
    </row>
    <row r="815" spans="1:30" s="215" customFormat="1" x14ac:dyDescent="0.25">
      <c r="A815" s="215" t="s">
        <v>126</v>
      </c>
      <c r="B815" s="215">
        <v>2226</v>
      </c>
      <c r="C815" s="215" t="s">
        <v>264</v>
      </c>
      <c r="D815" s="215">
        <v>191977851</v>
      </c>
      <c r="E815" s="215">
        <v>1060</v>
      </c>
      <c r="F815" s="215">
        <v>1242</v>
      </c>
      <c r="G815" s="215">
        <v>1004</v>
      </c>
      <c r="I815" s="215" t="s">
        <v>3241</v>
      </c>
      <c r="J815" s="216" t="s">
        <v>330</v>
      </c>
      <c r="K815" s="215" t="s">
        <v>319</v>
      </c>
      <c r="L815" s="215" t="s">
        <v>1285</v>
      </c>
      <c r="AD815" s="217"/>
    </row>
    <row r="816" spans="1:30" s="215" customFormat="1" x14ac:dyDescent="0.25">
      <c r="A816" s="215" t="s">
        <v>126</v>
      </c>
      <c r="B816" s="215">
        <v>2226</v>
      </c>
      <c r="C816" s="215" t="s">
        <v>264</v>
      </c>
      <c r="D816" s="215">
        <v>191983524</v>
      </c>
      <c r="E816" s="215">
        <v>1060</v>
      </c>
      <c r="F816" s="215">
        <v>1242</v>
      </c>
      <c r="G816" s="215">
        <v>1004</v>
      </c>
      <c r="I816" s="215" t="s">
        <v>3242</v>
      </c>
      <c r="J816" s="216" t="s">
        <v>330</v>
      </c>
      <c r="K816" s="215" t="s">
        <v>319</v>
      </c>
      <c r="L816" s="215" t="s">
        <v>1506</v>
      </c>
      <c r="AD816" s="217"/>
    </row>
    <row r="817" spans="1:30" s="215" customFormat="1" x14ac:dyDescent="0.25">
      <c r="A817" s="215" t="s">
        <v>126</v>
      </c>
      <c r="B817" s="215">
        <v>2226</v>
      </c>
      <c r="C817" s="215" t="s">
        <v>264</v>
      </c>
      <c r="D817" s="215">
        <v>191987357</v>
      </c>
      <c r="E817" s="215">
        <v>1060</v>
      </c>
      <c r="F817" s="215">
        <v>1252</v>
      </c>
      <c r="G817" s="215">
        <v>1004</v>
      </c>
      <c r="I817" s="215" t="s">
        <v>3243</v>
      </c>
      <c r="J817" s="216" t="s">
        <v>330</v>
      </c>
      <c r="K817" s="215" t="s">
        <v>319</v>
      </c>
      <c r="L817" s="215" t="s">
        <v>1011</v>
      </c>
      <c r="AD817" s="217"/>
    </row>
    <row r="818" spans="1:30" s="215" customFormat="1" x14ac:dyDescent="0.25">
      <c r="A818" s="215" t="s">
        <v>126</v>
      </c>
      <c r="B818" s="215">
        <v>2226</v>
      </c>
      <c r="C818" s="215" t="s">
        <v>264</v>
      </c>
      <c r="D818" s="215">
        <v>191987362</v>
      </c>
      <c r="E818" s="215">
        <v>1060</v>
      </c>
      <c r="F818" s="215">
        <v>1242</v>
      </c>
      <c r="G818" s="215">
        <v>1004</v>
      </c>
      <c r="I818" s="215" t="s">
        <v>3244</v>
      </c>
      <c r="J818" s="216" t="s">
        <v>330</v>
      </c>
      <c r="K818" s="215" t="s">
        <v>319</v>
      </c>
      <c r="L818" s="215" t="s">
        <v>1675</v>
      </c>
      <c r="AD818" s="217"/>
    </row>
    <row r="819" spans="1:30" s="215" customFormat="1" x14ac:dyDescent="0.25">
      <c r="A819" s="215" t="s">
        <v>126</v>
      </c>
      <c r="B819" s="215">
        <v>2226</v>
      </c>
      <c r="C819" s="215" t="s">
        <v>264</v>
      </c>
      <c r="D819" s="215">
        <v>191987368</v>
      </c>
      <c r="E819" s="215">
        <v>1060</v>
      </c>
      <c r="F819" s="215">
        <v>1242</v>
      </c>
      <c r="G819" s="215">
        <v>1004</v>
      </c>
      <c r="I819" s="215" t="s">
        <v>3245</v>
      </c>
      <c r="J819" s="216" t="s">
        <v>330</v>
      </c>
      <c r="K819" s="215" t="s">
        <v>319</v>
      </c>
      <c r="L819" s="215" t="s">
        <v>1226</v>
      </c>
      <c r="AD819" s="217"/>
    </row>
    <row r="820" spans="1:30" s="215" customFormat="1" x14ac:dyDescent="0.25">
      <c r="A820" s="215" t="s">
        <v>126</v>
      </c>
      <c r="B820" s="215">
        <v>2226</v>
      </c>
      <c r="C820" s="215" t="s">
        <v>264</v>
      </c>
      <c r="D820" s="215">
        <v>191988056</v>
      </c>
      <c r="E820" s="215">
        <v>1060</v>
      </c>
      <c r="F820" s="215">
        <v>1242</v>
      </c>
      <c r="G820" s="215">
        <v>1004</v>
      </c>
      <c r="I820" s="215" t="s">
        <v>3246</v>
      </c>
      <c r="J820" s="216" t="s">
        <v>330</v>
      </c>
      <c r="K820" s="215" t="s">
        <v>319</v>
      </c>
      <c r="L820" s="215" t="s">
        <v>1606</v>
      </c>
      <c r="AD820" s="217"/>
    </row>
    <row r="821" spans="1:30" s="215" customFormat="1" x14ac:dyDescent="0.25">
      <c r="A821" s="215" t="s">
        <v>126</v>
      </c>
      <c r="B821" s="215">
        <v>2226</v>
      </c>
      <c r="C821" s="215" t="s">
        <v>264</v>
      </c>
      <c r="D821" s="215">
        <v>192046149</v>
      </c>
      <c r="E821" s="215">
        <v>1060</v>
      </c>
      <c r="F821" s="215">
        <v>1242</v>
      </c>
      <c r="G821" s="215">
        <v>1004</v>
      </c>
      <c r="I821" s="215" t="s">
        <v>3247</v>
      </c>
      <c r="J821" s="216" t="s">
        <v>330</v>
      </c>
      <c r="K821" s="215" t="s">
        <v>332</v>
      </c>
      <c r="L821" s="215" t="s">
        <v>2433</v>
      </c>
      <c r="AD821" s="217"/>
    </row>
    <row r="822" spans="1:30" s="215" customFormat="1" x14ac:dyDescent="0.25">
      <c r="A822" s="215" t="s">
        <v>126</v>
      </c>
      <c r="B822" s="215">
        <v>2226</v>
      </c>
      <c r="C822" s="215" t="s">
        <v>264</v>
      </c>
      <c r="D822" s="215">
        <v>502196656</v>
      </c>
      <c r="E822" s="215">
        <v>1080</v>
      </c>
      <c r="F822" s="215">
        <v>1274</v>
      </c>
      <c r="G822" s="215">
        <v>1004</v>
      </c>
      <c r="I822" s="215" t="s">
        <v>3248</v>
      </c>
      <c r="J822" s="216" t="s">
        <v>330</v>
      </c>
      <c r="K822" s="215" t="s">
        <v>319</v>
      </c>
      <c r="L822" s="215" t="s">
        <v>1753</v>
      </c>
      <c r="AD822" s="217"/>
    </row>
    <row r="823" spans="1:30" s="215" customFormat="1" x14ac:dyDescent="0.25">
      <c r="A823" s="215" t="s">
        <v>126</v>
      </c>
      <c r="B823" s="215">
        <v>2226</v>
      </c>
      <c r="C823" s="215" t="s">
        <v>264</v>
      </c>
      <c r="D823" s="215">
        <v>502196766</v>
      </c>
      <c r="E823" s="215">
        <v>1060</v>
      </c>
      <c r="F823" s="215">
        <v>1271</v>
      </c>
      <c r="G823" s="215">
        <v>1004</v>
      </c>
      <c r="I823" s="215" t="s">
        <v>3249</v>
      </c>
      <c r="J823" s="216" t="s">
        <v>330</v>
      </c>
      <c r="K823" s="215" t="s">
        <v>319</v>
      </c>
      <c r="L823" s="215" t="s">
        <v>1571</v>
      </c>
      <c r="AD823" s="217"/>
    </row>
    <row r="824" spans="1:30" s="215" customFormat="1" x14ac:dyDescent="0.25">
      <c r="A824" s="215" t="s">
        <v>126</v>
      </c>
      <c r="B824" s="215">
        <v>2226</v>
      </c>
      <c r="C824" s="215" t="s">
        <v>264</v>
      </c>
      <c r="D824" s="215">
        <v>502197040</v>
      </c>
      <c r="E824" s="215">
        <v>1060</v>
      </c>
      <c r="F824" s="215">
        <v>1274</v>
      </c>
      <c r="G824" s="215">
        <v>1004</v>
      </c>
      <c r="I824" s="215" t="s">
        <v>3250</v>
      </c>
      <c r="J824" s="216" t="s">
        <v>330</v>
      </c>
      <c r="K824" s="215" t="s">
        <v>319</v>
      </c>
      <c r="L824" s="215" t="s">
        <v>1046</v>
      </c>
      <c r="AD824" s="217"/>
    </row>
    <row r="825" spans="1:30" s="215" customFormat="1" x14ac:dyDescent="0.25">
      <c r="A825" s="215" t="s">
        <v>126</v>
      </c>
      <c r="B825" s="215">
        <v>2226</v>
      </c>
      <c r="C825" s="215" t="s">
        <v>264</v>
      </c>
      <c r="D825" s="215">
        <v>502197077</v>
      </c>
      <c r="E825" s="215">
        <v>1060</v>
      </c>
      <c r="F825" s="215">
        <v>1271</v>
      </c>
      <c r="G825" s="215">
        <v>1004</v>
      </c>
      <c r="I825" s="215" t="s">
        <v>3251</v>
      </c>
      <c r="J825" s="216" t="s">
        <v>330</v>
      </c>
      <c r="K825" s="215" t="s">
        <v>319</v>
      </c>
      <c r="L825" s="215" t="s">
        <v>1039</v>
      </c>
      <c r="AD825" s="217"/>
    </row>
    <row r="826" spans="1:30" s="215" customFormat="1" x14ac:dyDescent="0.25">
      <c r="A826" s="215" t="s">
        <v>126</v>
      </c>
      <c r="B826" s="215">
        <v>2226</v>
      </c>
      <c r="C826" s="215" t="s">
        <v>264</v>
      </c>
      <c r="D826" s="215">
        <v>502197123</v>
      </c>
      <c r="E826" s="215">
        <v>1060</v>
      </c>
      <c r="F826" s="215">
        <v>1271</v>
      </c>
      <c r="G826" s="215">
        <v>1004</v>
      </c>
      <c r="I826" s="215" t="s">
        <v>3252</v>
      </c>
      <c r="J826" s="216" t="s">
        <v>330</v>
      </c>
      <c r="K826" s="215" t="s">
        <v>319</v>
      </c>
      <c r="L826" s="215" t="s">
        <v>1253</v>
      </c>
      <c r="AD826" s="217"/>
    </row>
    <row r="827" spans="1:30" s="215" customFormat="1" x14ac:dyDescent="0.25">
      <c r="A827" s="215" t="s">
        <v>126</v>
      </c>
      <c r="B827" s="215">
        <v>2228</v>
      </c>
      <c r="C827" s="215" t="s">
        <v>265</v>
      </c>
      <c r="D827" s="215">
        <v>1532416</v>
      </c>
      <c r="E827" s="215">
        <v>1060</v>
      </c>
      <c r="F827" s="215">
        <v>1264</v>
      </c>
      <c r="G827" s="215">
        <v>1004</v>
      </c>
      <c r="I827" s="215" t="s">
        <v>3253</v>
      </c>
      <c r="J827" s="216" t="s">
        <v>330</v>
      </c>
      <c r="K827" s="215" t="s">
        <v>331</v>
      </c>
      <c r="L827" s="215" t="s">
        <v>873</v>
      </c>
      <c r="AD827" s="217"/>
    </row>
    <row r="828" spans="1:30" s="215" customFormat="1" x14ac:dyDescent="0.25">
      <c r="A828" s="215" t="s">
        <v>126</v>
      </c>
      <c r="B828" s="215">
        <v>2228</v>
      </c>
      <c r="C828" s="215" t="s">
        <v>265</v>
      </c>
      <c r="D828" s="215">
        <v>190352649</v>
      </c>
      <c r="E828" s="215">
        <v>1060</v>
      </c>
      <c r="F828" s="215">
        <v>1242</v>
      </c>
      <c r="G828" s="215">
        <v>1004</v>
      </c>
      <c r="I828" s="215" t="s">
        <v>3254</v>
      </c>
      <c r="J828" s="216" t="s">
        <v>330</v>
      </c>
      <c r="K828" s="215" t="s">
        <v>331</v>
      </c>
      <c r="L828" s="215" t="s">
        <v>874</v>
      </c>
      <c r="AD828" s="217"/>
    </row>
    <row r="829" spans="1:30" s="215" customFormat="1" x14ac:dyDescent="0.25">
      <c r="A829" s="215" t="s">
        <v>126</v>
      </c>
      <c r="B829" s="215">
        <v>2228</v>
      </c>
      <c r="C829" s="215" t="s">
        <v>265</v>
      </c>
      <c r="D829" s="215">
        <v>191031695</v>
      </c>
      <c r="E829" s="215">
        <v>1060</v>
      </c>
      <c r="F829" s="215">
        <v>1220</v>
      </c>
      <c r="G829" s="215">
        <v>1004</v>
      </c>
      <c r="I829" s="215" t="s">
        <v>3255</v>
      </c>
      <c r="J829" s="216" t="s">
        <v>330</v>
      </c>
      <c r="K829" s="215" t="s">
        <v>331</v>
      </c>
      <c r="L829" s="215" t="s">
        <v>875</v>
      </c>
      <c r="AD829" s="217"/>
    </row>
    <row r="830" spans="1:30" s="215" customFormat="1" x14ac:dyDescent="0.25">
      <c r="A830" s="215" t="s">
        <v>126</v>
      </c>
      <c r="B830" s="215">
        <v>2228</v>
      </c>
      <c r="C830" s="215" t="s">
        <v>265</v>
      </c>
      <c r="D830" s="215">
        <v>191911527</v>
      </c>
      <c r="E830" s="215">
        <v>1060</v>
      </c>
      <c r="F830" s="215">
        <v>1274</v>
      </c>
      <c r="G830" s="215">
        <v>1004</v>
      </c>
      <c r="I830" s="215" t="s">
        <v>3256</v>
      </c>
      <c r="J830" s="216" t="s">
        <v>330</v>
      </c>
      <c r="K830" s="215" t="s">
        <v>319</v>
      </c>
      <c r="L830" s="215" t="s">
        <v>601</v>
      </c>
      <c r="AD830" s="217"/>
    </row>
    <row r="831" spans="1:30" s="215" customFormat="1" x14ac:dyDescent="0.25">
      <c r="A831" s="215" t="s">
        <v>126</v>
      </c>
      <c r="B831" s="215">
        <v>2228</v>
      </c>
      <c r="C831" s="215" t="s">
        <v>265</v>
      </c>
      <c r="D831" s="215">
        <v>191931155</v>
      </c>
      <c r="E831" s="215">
        <v>1060</v>
      </c>
      <c r="F831" s="215">
        <v>1242</v>
      </c>
      <c r="G831" s="215">
        <v>1004</v>
      </c>
      <c r="I831" s="215" t="s">
        <v>3257</v>
      </c>
      <c r="J831" s="216" t="s">
        <v>330</v>
      </c>
      <c r="K831" s="215" t="s">
        <v>319</v>
      </c>
      <c r="L831" s="215" t="s">
        <v>1186</v>
      </c>
      <c r="AD831" s="217"/>
    </row>
    <row r="832" spans="1:30" s="215" customFormat="1" x14ac:dyDescent="0.25">
      <c r="A832" s="215" t="s">
        <v>126</v>
      </c>
      <c r="B832" s="215">
        <v>2228</v>
      </c>
      <c r="C832" s="215" t="s">
        <v>265</v>
      </c>
      <c r="D832" s="215">
        <v>191960786</v>
      </c>
      <c r="E832" s="215">
        <v>1060</v>
      </c>
      <c r="F832" s="215">
        <v>1242</v>
      </c>
      <c r="G832" s="215">
        <v>1004</v>
      </c>
      <c r="I832" s="215" t="s">
        <v>3258</v>
      </c>
      <c r="J832" s="216" t="s">
        <v>330</v>
      </c>
      <c r="K832" s="215" t="s">
        <v>331</v>
      </c>
      <c r="L832" s="215" t="s">
        <v>876</v>
      </c>
      <c r="AD832" s="217"/>
    </row>
    <row r="833" spans="1:30" s="215" customFormat="1" x14ac:dyDescent="0.25">
      <c r="A833" s="215" t="s">
        <v>126</v>
      </c>
      <c r="B833" s="215">
        <v>2228</v>
      </c>
      <c r="C833" s="215" t="s">
        <v>265</v>
      </c>
      <c r="D833" s="215">
        <v>191963849</v>
      </c>
      <c r="E833" s="215">
        <v>1060</v>
      </c>
      <c r="F833" s="215">
        <v>1252</v>
      </c>
      <c r="G833" s="215">
        <v>1004</v>
      </c>
      <c r="I833" s="215" t="s">
        <v>3259</v>
      </c>
      <c r="J833" s="216" t="s">
        <v>330</v>
      </c>
      <c r="K833" s="215" t="s">
        <v>319</v>
      </c>
      <c r="L833" s="215" t="s">
        <v>989</v>
      </c>
      <c r="AD833" s="217"/>
    </row>
    <row r="834" spans="1:30" s="215" customFormat="1" x14ac:dyDescent="0.25">
      <c r="A834" s="215" t="s">
        <v>126</v>
      </c>
      <c r="B834" s="215">
        <v>2228</v>
      </c>
      <c r="C834" s="215" t="s">
        <v>265</v>
      </c>
      <c r="D834" s="215">
        <v>191967740</v>
      </c>
      <c r="E834" s="215">
        <v>1020</v>
      </c>
      <c r="F834" s="215">
        <v>1122</v>
      </c>
      <c r="G834" s="215">
        <v>1004</v>
      </c>
      <c r="I834" s="215" t="s">
        <v>3260</v>
      </c>
      <c r="J834" s="216" t="s">
        <v>330</v>
      </c>
      <c r="K834" s="215" t="s">
        <v>331</v>
      </c>
      <c r="L834" s="215" t="s">
        <v>987</v>
      </c>
      <c r="AD834" s="217"/>
    </row>
    <row r="835" spans="1:30" s="215" customFormat="1" x14ac:dyDescent="0.25">
      <c r="A835" s="215" t="s">
        <v>126</v>
      </c>
      <c r="B835" s="215">
        <v>2228</v>
      </c>
      <c r="C835" s="215" t="s">
        <v>265</v>
      </c>
      <c r="D835" s="215">
        <v>191990541</v>
      </c>
      <c r="E835" s="215">
        <v>1060</v>
      </c>
      <c r="F835" s="215">
        <v>1274</v>
      </c>
      <c r="G835" s="215">
        <v>1004</v>
      </c>
      <c r="I835" s="215" t="s">
        <v>3261</v>
      </c>
      <c r="J835" s="216" t="s">
        <v>330</v>
      </c>
      <c r="K835" s="215" t="s">
        <v>319</v>
      </c>
      <c r="L835" s="215" t="s">
        <v>1187</v>
      </c>
      <c r="AD835" s="217"/>
    </row>
    <row r="836" spans="1:30" s="215" customFormat="1" x14ac:dyDescent="0.25">
      <c r="A836" s="215" t="s">
        <v>126</v>
      </c>
      <c r="B836" s="215">
        <v>2228</v>
      </c>
      <c r="C836" s="215" t="s">
        <v>265</v>
      </c>
      <c r="D836" s="215">
        <v>191992515</v>
      </c>
      <c r="E836" s="215">
        <v>1060</v>
      </c>
      <c r="F836" s="215">
        <v>1274</v>
      </c>
      <c r="G836" s="215">
        <v>1004</v>
      </c>
      <c r="I836" s="215" t="s">
        <v>3262</v>
      </c>
      <c r="J836" s="216" t="s">
        <v>330</v>
      </c>
      <c r="K836" s="215" t="s">
        <v>319</v>
      </c>
      <c r="L836" s="215" t="s">
        <v>1202</v>
      </c>
      <c r="AD836" s="217"/>
    </row>
    <row r="837" spans="1:30" s="215" customFormat="1" x14ac:dyDescent="0.25">
      <c r="A837" s="215" t="s">
        <v>126</v>
      </c>
      <c r="B837" s="215">
        <v>2228</v>
      </c>
      <c r="C837" s="215" t="s">
        <v>265</v>
      </c>
      <c r="D837" s="215">
        <v>191993581</v>
      </c>
      <c r="E837" s="215">
        <v>1060</v>
      </c>
      <c r="F837" s="215">
        <v>1274</v>
      </c>
      <c r="G837" s="215">
        <v>1004</v>
      </c>
      <c r="I837" s="215" t="s">
        <v>3263</v>
      </c>
      <c r="J837" s="216" t="s">
        <v>330</v>
      </c>
      <c r="K837" s="215" t="s">
        <v>319</v>
      </c>
      <c r="L837" s="215" t="s">
        <v>1371</v>
      </c>
      <c r="AD837" s="217"/>
    </row>
    <row r="838" spans="1:30" s="215" customFormat="1" x14ac:dyDescent="0.25">
      <c r="A838" s="215" t="s">
        <v>126</v>
      </c>
      <c r="B838" s="215">
        <v>2228</v>
      </c>
      <c r="C838" s="215" t="s">
        <v>265</v>
      </c>
      <c r="D838" s="215">
        <v>192030657</v>
      </c>
      <c r="E838" s="215">
        <v>1060</v>
      </c>
      <c r="F838" s="215">
        <v>1252</v>
      </c>
      <c r="G838" s="215">
        <v>1004</v>
      </c>
      <c r="I838" s="215" t="s">
        <v>3264</v>
      </c>
      <c r="J838" s="216" t="s">
        <v>330</v>
      </c>
      <c r="K838" s="215" t="s">
        <v>319</v>
      </c>
      <c r="L838" s="215" t="s">
        <v>1705</v>
      </c>
      <c r="AD838" s="217"/>
    </row>
    <row r="839" spans="1:30" s="215" customFormat="1" x14ac:dyDescent="0.25">
      <c r="A839" s="215" t="s">
        <v>126</v>
      </c>
      <c r="B839" s="215">
        <v>2228</v>
      </c>
      <c r="C839" s="215" t="s">
        <v>265</v>
      </c>
      <c r="D839" s="215">
        <v>192030658</v>
      </c>
      <c r="E839" s="215">
        <v>1060</v>
      </c>
      <c r="F839" s="215">
        <v>1252</v>
      </c>
      <c r="G839" s="215">
        <v>1004</v>
      </c>
      <c r="I839" s="215" t="s">
        <v>3265</v>
      </c>
      <c r="J839" s="216" t="s">
        <v>330</v>
      </c>
      <c r="K839" s="215" t="s">
        <v>319</v>
      </c>
      <c r="L839" s="215" t="s">
        <v>1706</v>
      </c>
      <c r="AD839" s="217"/>
    </row>
    <row r="840" spans="1:30" s="215" customFormat="1" x14ac:dyDescent="0.25">
      <c r="A840" s="215" t="s">
        <v>126</v>
      </c>
      <c r="B840" s="215">
        <v>2228</v>
      </c>
      <c r="C840" s="215" t="s">
        <v>265</v>
      </c>
      <c r="D840" s="215">
        <v>192030659</v>
      </c>
      <c r="E840" s="215">
        <v>1060</v>
      </c>
      <c r="F840" s="215">
        <v>1252</v>
      </c>
      <c r="G840" s="215">
        <v>1004</v>
      </c>
      <c r="I840" s="215" t="s">
        <v>3266</v>
      </c>
      <c r="J840" s="216" t="s">
        <v>330</v>
      </c>
      <c r="K840" s="215" t="s">
        <v>319</v>
      </c>
      <c r="L840" s="215" t="s">
        <v>1707</v>
      </c>
      <c r="AD840" s="217"/>
    </row>
    <row r="841" spans="1:30" s="215" customFormat="1" x14ac:dyDescent="0.25">
      <c r="A841" s="215" t="s">
        <v>126</v>
      </c>
      <c r="B841" s="215">
        <v>2228</v>
      </c>
      <c r="C841" s="215" t="s">
        <v>265</v>
      </c>
      <c r="D841" s="215">
        <v>192045200</v>
      </c>
      <c r="E841" s="215">
        <v>1060</v>
      </c>
      <c r="F841" s="215">
        <v>1242</v>
      </c>
      <c r="G841" s="215">
        <v>1004</v>
      </c>
      <c r="I841" s="215" t="s">
        <v>3267</v>
      </c>
      <c r="J841" s="216" t="s">
        <v>330</v>
      </c>
      <c r="K841" s="215" t="s">
        <v>319</v>
      </c>
      <c r="L841" s="215" t="s">
        <v>1726</v>
      </c>
      <c r="AD841" s="217"/>
    </row>
    <row r="842" spans="1:30" s="215" customFormat="1" x14ac:dyDescent="0.25">
      <c r="A842" s="215" t="s">
        <v>126</v>
      </c>
      <c r="B842" s="215">
        <v>2228</v>
      </c>
      <c r="C842" s="215" t="s">
        <v>265</v>
      </c>
      <c r="D842" s="215">
        <v>192045202</v>
      </c>
      <c r="E842" s="215">
        <v>1060</v>
      </c>
      <c r="F842" s="215">
        <v>1242</v>
      </c>
      <c r="G842" s="215">
        <v>1004</v>
      </c>
      <c r="I842" s="215" t="s">
        <v>3268</v>
      </c>
      <c r="J842" s="216" t="s">
        <v>330</v>
      </c>
      <c r="K842" s="215" t="s">
        <v>319</v>
      </c>
      <c r="L842" s="215" t="s">
        <v>1727</v>
      </c>
      <c r="AD842" s="217"/>
    </row>
    <row r="843" spans="1:30" s="215" customFormat="1" x14ac:dyDescent="0.25">
      <c r="A843" s="215" t="s">
        <v>126</v>
      </c>
      <c r="B843" s="215">
        <v>2228</v>
      </c>
      <c r="C843" s="215" t="s">
        <v>265</v>
      </c>
      <c r="D843" s="215">
        <v>192045204</v>
      </c>
      <c r="E843" s="215">
        <v>1060</v>
      </c>
      <c r="F843" s="215">
        <v>1242</v>
      </c>
      <c r="G843" s="215">
        <v>1004</v>
      </c>
      <c r="I843" s="215" t="s">
        <v>3269</v>
      </c>
      <c r="J843" s="216" t="s">
        <v>330</v>
      </c>
      <c r="K843" s="215" t="s">
        <v>319</v>
      </c>
      <c r="L843" s="215" t="s">
        <v>1728</v>
      </c>
      <c r="AD843" s="217"/>
    </row>
    <row r="844" spans="1:30" s="215" customFormat="1" x14ac:dyDescent="0.25">
      <c r="A844" s="215" t="s">
        <v>126</v>
      </c>
      <c r="B844" s="215">
        <v>2228</v>
      </c>
      <c r="C844" s="215" t="s">
        <v>265</v>
      </c>
      <c r="D844" s="215">
        <v>235554693</v>
      </c>
      <c r="E844" s="215">
        <v>1060</v>
      </c>
      <c r="G844" s="215">
        <v>1004</v>
      </c>
      <c r="I844" s="215" t="s">
        <v>3270</v>
      </c>
      <c r="J844" s="216" t="s">
        <v>330</v>
      </c>
      <c r="K844" s="215" t="s">
        <v>319</v>
      </c>
      <c r="L844" s="215" t="s">
        <v>602</v>
      </c>
      <c r="AD844" s="217"/>
    </row>
    <row r="845" spans="1:30" s="215" customFormat="1" x14ac:dyDescent="0.25">
      <c r="A845" s="215" t="s">
        <v>126</v>
      </c>
      <c r="B845" s="215">
        <v>2228</v>
      </c>
      <c r="C845" s="215" t="s">
        <v>265</v>
      </c>
      <c r="D845" s="215">
        <v>235554765</v>
      </c>
      <c r="E845" s="215">
        <v>1060</v>
      </c>
      <c r="G845" s="215">
        <v>1004</v>
      </c>
      <c r="I845" s="215" t="s">
        <v>3271</v>
      </c>
      <c r="J845" s="216" t="s">
        <v>330</v>
      </c>
      <c r="K845" s="215" t="s">
        <v>319</v>
      </c>
      <c r="L845" s="215" t="s">
        <v>1026</v>
      </c>
      <c r="AD845" s="217"/>
    </row>
    <row r="846" spans="1:30" s="215" customFormat="1" x14ac:dyDescent="0.25">
      <c r="A846" s="215" t="s">
        <v>126</v>
      </c>
      <c r="B846" s="215">
        <v>2228</v>
      </c>
      <c r="C846" s="215" t="s">
        <v>265</v>
      </c>
      <c r="D846" s="215">
        <v>235554921</v>
      </c>
      <c r="E846" s="215">
        <v>1060</v>
      </c>
      <c r="G846" s="215">
        <v>1004</v>
      </c>
      <c r="I846" s="215" t="s">
        <v>3272</v>
      </c>
      <c r="J846" s="216" t="s">
        <v>330</v>
      </c>
      <c r="K846" s="215" t="s">
        <v>319</v>
      </c>
      <c r="L846" s="215" t="s">
        <v>2421</v>
      </c>
      <c r="AD846" s="217"/>
    </row>
    <row r="847" spans="1:30" s="215" customFormat="1" x14ac:dyDescent="0.25">
      <c r="A847" s="215" t="s">
        <v>126</v>
      </c>
      <c r="B847" s="215">
        <v>2228</v>
      </c>
      <c r="C847" s="215" t="s">
        <v>265</v>
      </c>
      <c r="D847" s="215">
        <v>504122116</v>
      </c>
      <c r="E847" s="215">
        <v>1060</v>
      </c>
      <c r="F847" s="215">
        <v>1251</v>
      </c>
      <c r="G847" s="215">
        <v>1004</v>
      </c>
      <c r="I847" s="215" t="s">
        <v>3273</v>
      </c>
      <c r="J847" s="216" t="s">
        <v>330</v>
      </c>
      <c r="K847" s="215" t="s">
        <v>319</v>
      </c>
      <c r="L847" s="215" t="s">
        <v>2440</v>
      </c>
      <c r="AD847" s="217"/>
    </row>
    <row r="848" spans="1:30" s="215" customFormat="1" x14ac:dyDescent="0.25">
      <c r="A848" s="215" t="s">
        <v>126</v>
      </c>
      <c r="B848" s="215">
        <v>2228</v>
      </c>
      <c r="C848" s="215" t="s">
        <v>265</v>
      </c>
      <c r="D848" s="215">
        <v>504122120</v>
      </c>
      <c r="E848" s="215">
        <v>1060</v>
      </c>
      <c r="F848" s="215">
        <v>1274</v>
      </c>
      <c r="G848" s="215">
        <v>1004</v>
      </c>
      <c r="I848" s="215" t="s">
        <v>3274</v>
      </c>
      <c r="J848" s="216" t="s">
        <v>330</v>
      </c>
      <c r="K848" s="215" t="s">
        <v>319</v>
      </c>
      <c r="L848" s="215" t="s">
        <v>603</v>
      </c>
      <c r="AD848" s="217"/>
    </row>
    <row r="849" spans="1:30" s="215" customFormat="1" x14ac:dyDescent="0.25">
      <c r="A849" s="215" t="s">
        <v>126</v>
      </c>
      <c r="B849" s="215">
        <v>2228</v>
      </c>
      <c r="C849" s="215" t="s">
        <v>265</v>
      </c>
      <c r="D849" s="215">
        <v>504122226</v>
      </c>
      <c r="E849" s="215">
        <v>1060</v>
      </c>
      <c r="F849" s="215">
        <v>1271</v>
      </c>
      <c r="G849" s="215">
        <v>1004</v>
      </c>
      <c r="I849" s="215" t="s">
        <v>3275</v>
      </c>
      <c r="J849" s="216" t="s">
        <v>330</v>
      </c>
      <c r="K849" s="215" t="s">
        <v>319</v>
      </c>
      <c r="L849" s="215" t="s">
        <v>604</v>
      </c>
      <c r="AD849" s="217"/>
    </row>
    <row r="850" spans="1:30" s="215" customFormat="1" x14ac:dyDescent="0.25">
      <c r="A850" s="215" t="s">
        <v>126</v>
      </c>
      <c r="B850" s="215">
        <v>2228</v>
      </c>
      <c r="C850" s="215" t="s">
        <v>265</v>
      </c>
      <c r="D850" s="215">
        <v>504122230</v>
      </c>
      <c r="E850" s="215">
        <v>1060</v>
      </c>
      <c r="F850" s="215">
        <v>1274</v>
      </c>
      <c r="G850" s="215">
        <v>1004</v>
      </c>
      <c r="I850" s="215" t="s">
        <v>3276</v>
      </c>
      <c r="J850" s="216" t="s">
        <v>330</v>
      </c>
      <c r="K850" s="215" t="s">
        <v>319</v>
      </c>
      <c r="L850" s="215" t="s">
        <v>605</v>
      </c>
      <c r="AD850" s="217"/>
    </row>
    <row r="851" spans="1:30" s="215" customFormat="1" x14ac:dyDescent="0.25">
      <c r="A851" s="215" t="s">
        <v>126</v>
      </c>
      <c r="B851" s="215">
        <v>2228</v>
      </c>
      <c r="C851" s="215" t="s">
        <v>265</v>
      </c>
      <c r="D851" s="215">
        <v>504122246</v>
      </c>
      <c r="E851" s="215">
        <v>1060</v>
      </c>
      <c r="F851" s="215">
        <v>1274</v>
      </c>
      <c r="G851" s="215">
        <v>1004</v>
      </c>
      <c r="I851" s="215" t="s">
        <v>3277</v>
      </c>
      <c r="J851" s="216" t="s">
        <v>330</v>
      </c>
      <c r="K851" s="215" t="s">
        <v>319</v>
      </c>
      <c r="L851" s="215" t="s">
        <v>1293</v>
      </c>
      <c r="AD851" s="217"/>
    </row>
    <row r="852" spans="1:30" s="215" customFormat="1" x14ac:dyDescent="0.25">
      <c r="A852" s="215" t="s">
        <v>126</v>
      </c>
      <c r="B852" s="215">
        <v>2228</v>
      </c>
      <c r="C852" s="215" t="s">
        <v>265</v>
      </c>
      <c r="D852" s="215">
        <v>504122385</v>
      </c>
      <c r="E852" s="215">
        <v>1060</v>
      </c>
      <c r="F852" s="215">
        <v>1274</v>
      </c>
      <c r="G852" s="215">
        <v>1004</v>
      </c>
      <c r="I852" s="215" t="s">
        <v>3278</v>
      </c>
      <c r="J852" s="216" t="s">
        <v>330</v>
      </c>
      <c r="K852" s="215" t="s">
        <v>319</v>
      </c>
      <c r="L852" s="215" t="s">
        <v>606</v>
      </c>
      <c r="AD852" s="217"/>
    </row>
    <row r="853" spans="1:30" s="215" customFormat="1" x14ac:dyDescent="0.25">
      <c r="A853" s="215" t="s">
        <v>126</v>
      </c>
      <c r="B853" s="215">
        <v>2228</v>
      </c>
      <c r="C853" s="215" t="s">
        <v>265</v>
      </c>
      <c r="D853" s="215">
        <v>504122386</v>
      </c>
      <c r="E853" s="215">
        <v>1060</v>
      </c>
      <c r="F853" s="215">
        <v>1271</v>
      </c>
      <c r="G853" s="215">
        <v>1004</v>
      </c>
      <c r="I853" s="215" t="s">
        <v>3279</v>
      </c>
      <c r="J853" s="216" t="s">
        <v>330</v>
      </c>
      <c r="K853" s="215" t="s">
        <v>319</v>
      </c>
      <c r="L853" s="215" t="s">
        <v>607</v>
      </c>
      <c r="AD853" s="217"/>
    </row>
    <row r="854" spans="1:30" s="215" customFormat="1" x14ac:dyDescent="0.25">
      <c r="A854" s="215" t="s">
        <v>126</v>
      </c>
      <c r="B854" s="215">
        <v>2233</v>
      </c>
      <c r="C854" s="215" t="s">
        <v>267</v>
      </c>
      <c r="D854" s="215">
        <v>192001402</v>
      </c>
      <c r="E854" s="215">
        <v>1020</v>
      </c>
      <c r="F854" s="215">
        <v>1110</v>
      </c>
      <c r="G854" s="215">
        <v>1003</v>
      </c>
      <c r="I854" s="215" t="s">
        <v>3280</v>
      </c>
      <c r="J854" s="216" t="s">
        <v>330</v>
      </c>
      <c r="K854" s="215" t="s">
        <v>331</v>
      </c>
      <c r="L854" s="215" t="s">
        <v>2375</v>
      </c>
      <c r="AD854" s="217"/>
    </row>
    <row r="855" spans="1:30" s="215" customFormat="1" x14ac:dyDescent="0.25">
      <c r="A855" s="215" t="s">
        <v>126</v>
      </c>
      <c r="B855" s="215">
        <v>2233</v>
      </c>
      <c r="C855" s="215" t="s">
        <v>267</v>
      </c>
      <c r="D855" s="215">
        <v>192001403</v>
      </c>
      <c r="E855" s="215">
        <v>1020</v>
      </c>
      <c r="F855" s="215">
        <v>1110</v>
      </c>
      <c r="G855" s="215">
        <v>1003</v>
      </c>
      <c r="I855" s="215" t="s">
        <v>3281</v>
      </c>
      <c r="J855" s="216" t="s">
        <v>330</v>
      </c>
      <c r="K855" s="215" t="s">
        <v>331</v>
      </c>
      <c r="L855" s="215" t="s">
        <v>2375</v>
      </c>
      <c r="AD855" s="217"/>
    </row>
    <row r="856" spans="1:30" s="215" customFormat="1" x14ac:dyDescent="0.25">
      <c r="A856" s="215" t="s">
        <v>126</v>
      </c>
      <c r="B856" s="215">
        <v>2233</v>
      </c>
      <c r="C856" s="215" t="s">
        <v>267</v>
      </c>
      <c r="D856" s="215">
        <v>192001405</v>
      </c>
      <c r="E856" s="215">
        <v>1020</v>
      </c>
      <c r="F856" s="215">
        <v>1110</v>
      </c>
      <c r="G856" s="215">
        <v>1003</v>
      </c>
      <c r="I856" s="215" t="s">
        <v>3282</v>
      </c>
      <c r="J856" s="216" t="s">
        <v>330</v>
      </c>
      <c r="K856" s="215" t="s">
        <v>331</v>
      </c>
      <c r="L856" s="215" t="s">
        <v>2375</v>
      </c>
      <c r="AD856" s="217"/>
    </row>
    <row r="857" spans="1:30" s="215" customFormat="1" x14ac:dyDescent="0.25">
      <c r="A857" s="215" t="s">
        <v>126</v>
      </c>
      <c r="B857" s="215">
        <v>2233</v>
      </c>
      <c r="C857" s="215" t="s">
        <v>267</v>
      </c>
      <c r="D857" s="215">
        <v>192015707</v>
      </c>
      <c r="E857" s="215">
        <v>1060</v>
      </c>
      <c r="F857" s="215">
        <v>1242</v>
      </c>
      <c r="G857" s="215">
        <v>1004</v>
      </c>
      <c r="I857" s="215" t="s">
        <v>3283</v>
      </c>
      <c r="J857" s="216" t="s">
        <v>330</v>
      </c>
      <c r="K857" s="215" t="s">
        <v>319</v>
      </c>
      <c r="L857" s="215" t="s">
        <v>1483</v>
      </c>
      <c r="AD857" s="217"/>
    </row>
    <row r="858" spans="1:30" s="215" customFormat="1" x14ac:dyDescent="0.25">
      <c r="A858" s="215" t="s">
        <v>126</v>
      </c>
      <c r="B858" s="215">
        <v>2233</v>
      </c>
      <c r="C858" s="215" t="s">
        <v>267</v>
      </c>
      <c r="D858" s="215">
        <v>504121511</v>
      </c>
      <c r="E858" s="215">
        <v>1060</v>
      </c>
      <c r="F858" s="215">
        <v>1271</v>
      </c>
      <c r="G858" s="215">
        <v>1004</v>
      </c>
      <c r="I858" s="215" t="s">
        <v>3284</v>
      </c>
      <c r="J858" s="216" t="s">
        <v>330</v>
      </c>
      <c r="K858" s="215" t="s">
        <v>331</v>
      </c>
      <c r="L858" s="215" t="s">
        <v>1235</v>
      </c>
      <c r="AD858" s="217"/>
    </row>
    <row r="859" spans="1:30" s="215" customFormat="1" x14ac:dyDescent="0.25">
      <c r="A859" s="215" t="s">
        <v>126</v>
      </c>
      <c r="B859" s="215">
        <v>2233</v>
      </c>
      <c r="C859" s="215" t="s">
        <v>267</v>
      </c>
      <c r="D859" s="215">
        <v>504121596</v>
      </c>
      <c r="E859" s="215">
        <v>1060</v>
      </c>
      <c r="F859" s="215">
        <v>1274</v>
      </c>
      <c r="G859" s="215">
        <v>1004</v>
      </c>
      <c r="I859" s="215" t="s">
        <v>3285</v>
      </c>
      <c r="J859" s="216" t="s">
        <v>330</v>
      </c>
      <c r="K859" s="215" t="s">
        <v>320</v>
      </c>
      <c r="L859" s="215" t="s">
        <v>2417</v>
      </c>
      <c r="AD859" s="217"/>
    </row>
    <row r="860" spans="1:30" s="215" customFormat="1" x14ac:dyDescent="0.25">
      <c r="A860" s="215" t="s">
        <v>126</v>
      </c>
      <c r="B860" s="215">
        <v>2233</v>
      </c>
      <c r="C860" s="215" t="s">
        <v>267</v>
      </c>
      <c r="D860" s="215">
        <v>504121861</v>
      </c>
      <c r="E860" s="215">
        <v>1060</v>
      </c>
      <c r="F860" s="215">
        <v>1274</v>
      </c>
      <c r="G860" s="215">
        <v>1004</v>
      </c>
      <c r="I860" s="215" t="s">
        <v>3286</v>
      </c>
      <c r="J860" s="216" t="s">
        <v>330</v>
      </c>
      <c r="K860" s="215" t="s">
        <v>319</v>
      </c>
      <c r="L860" s="215" t="s">
        <v>1458</v>
      </c>
      <c r="AD860" s="217"/>
    </row>
    <row r="861" spans="1:30" s="215" customFormat="1" x14ac:dyDescent="0.25">
      <c r="A861" s="215" t="s">
        <v>126</v>
      </c>
      <c r="B861" s="215">
        <v>2234</v>
      </c>
      <c r="C861" s="215" t="s">
        <v>268</v>
      </c>
      <c r="D861" s="215">
        <v>1530495</v>
      </c>
      <c r="E861" s="215">
        <v>1060</v>
      </c>
      <c r="F861" s="215">
        <v>1252</v>
      </c>
      <c r="G861" s="215">
        <v>1004</v>
      </c>
      <c r="I861" s="215" t="s">
        <v>3287</v>
      </c>
      <c r="J861" s="216" t="s">
        <v>330</v>
      </c>
      <c r="K861" s="215" t="s">
        <v>319</v>
      </c>
      <c r="L861" s="215" t="s">
        <v>608</v>
      </c>
      <c r="AD861" s="217"/>
    </row>
    <row r="862" spans="1:30" s="215" customFormat="1" x14ac:dyDescent="0.25">
      <c r="A862" s="215" t="s">
        <v>126</v>
      </c>
      <c r="B862" s="215">
        <v>2234</v>
      </c>
      <c r="C862" s="215" t="s">
        <v>268</v>
      </c>
      <c r="D862" s="215">
        <v>3121084</v>
      </c>
      <c r="E862" s="215">
        <v>1020</v>
      </c>
      <c r="F862" s="215">
        <v>1110</v>
      </c>
      <c r="G862" s="215">
        <v>1004</v>
      </c>
      <c r="I862" s="215" t="s">
        <v>3288</v>
      </c>
      <c r="J862" s="216" t="s">
        <v>330</v>
      </c>
      <c r="K862" s="215" t="s">
        <v>331</v>
      </c>
      <c r="L862" s="215" t="s">
        <v>877</v>
      </c>
      <c r="AD862" s="217"/>
    </row>
    <row r="863" spans="1:30" s="215" customFormat="1" x14ac:dyDescent="0.25">
      <c r="A863" s="215" t="s">
        <v>126</v>
      </c>
      <c r="B863" s="215">
        <v>2234</v>
      </c>
      <c r="C863" s="215" t="s">
        <v>268</v>
      </c>
      <c r="D863" s="215">
        <v>191517351</v>
      </c>
      <c r="E863" s="215">
        <v>1020</v>
      </c>
      <c r="F863" s="215">
        <v>1121</v>
      </c>
      <c r="G863" s="215">
        <v>1003</v>
      </c>
      <c r="I863" s="215" t="s">
        <v>3289</v>
      </c>
      <c r="J863" s="216" t="s">
        <v>330</v>
      </c>
      <c r="K863" s="215" t="s">
        <v>319</v>
      </c>
      <c r="L863" s="215" t="s">
        <v>1286</v>
      </c>
      <c r="AD863" s="217"/>
    </row>
    <row r="864" spans="1:30" s="215" customFormat="1" x14ac:dyDescent="0.25">
      <c r="A864" s="215" t="s">
        <v>126</v>
      </c>
      <c r="B864" s="215">
        <v>2234</v>
      </c>
      <c r="C864" s="215" t="s">
        <v>268</v>
      </c>
      <c r="D864" s="215">
        <v>191968068</v>
      </c>
      <c r="E864" s="215">
        <v>1060</v>
      </c>
      <c r="F864" s="215">
        <v>1274</v>
      </c>
      <c r="G864" s="215">
        <v>1004</v>
      </c>
      <c r="I864" s="215" t="s">
        <v>3290</v>
      </c>
      <c r="J864" s="216" t="s">
        <v>330</v>
      </c>
      <c r="K864" s="215" t="s">
        <v>319</v>
      </c>
      <c r="L864" s="215" t="s">
        <v>1237</v>
      </c>
      <c r="AD864" s="217"/>
    </row>
    <row r="865" spans="1:30" s="215" customFormat="1" x14ac:dyDescent="0.25">
      <c r="A865" s="215" t="s">
        <v>126</v>
      </c>
      <c r="B865" s="215">
        <v>2234</v>
      </c>
      <c r="C865" s="215" t="s">
        <v>268</v>
      </c>
      <c r="D865" s="215">
        <v>191988470</v>
      </c>
      <c r="E865" s="215">
        <v>1060</v>
      </c>
      <c r="F865" s="215">
        <v>1242</v>
      </c>
      <c r="G865" s="215">
        <v>1004</v>
      </c>
      <c r="I865" s="215" t="s">
        <v>3291</v>
      </c>
      <c r="J865" s="216" t="s">
        <v>330</v>
      </c>
      <c r="K865" s="215" t="s">
        <v>319</v>
      </c>
      <c r="L865" s="215" t="s">
        <v>1632</v>
      </c>
      <c r="AD865" s="217"/>
    </row>
    <row r="866" spans="1:30" s="215" customFormat="1" x14ac:dyDescent="0.25">
      <c r="A866" s="215" t="s">
        <v>126</v>
      </c>
      <c r="B866" s="215">
        <v>2234</v>
      </c>
      <c r="C866" s="215" t="s">
        <v>268</v>
      </c>
      <c r="D866" s="215">
        <v>192052878</v>
      </c>
      <c r="E866" s="215">
        <v>1080</v>
      </c>
      <c r="F866" s="215">
        <v>1242</v>
      </c>
      <c r="G866" s="215">
        <v>1004</v>
      </c>
      <c r="I866" s="215" t="s">
        <v>3292</v>
      </c>
      <c r="J866" s="216" t="s">
        <v>330</v>
      </c>
      <c r="K866" s="215" t="s">
        <v>319</v>
      </c>
      <c r="L866" s="215" t="s">
        <v>2422</v>
      </c>
      <c r="AD866" s="217"/>
    </row>
    <row r="867" spans="1:30" s="215" customFormat="1" x14ac:dyDescent="0.25">
      <c r="A867" s="215" t="s">
        <v>126</v>
      </c>
      <c r="B867" s="215">
        <v>2234</v>
      </c>
      <c r="C867" s="215" t="s">
        <v>268</v>
      </c>
      <c r="D867" s="215">
        <v>502197431</v>
      </c>
      <c r="E867" s="215">
        <v>1060</v>
      </c>
      <c r="F867" s="215">
        <v>1274</v>
      </c>
      <c r="G867" s="215">
        <v>1004</v>
      </c>
      <c r="I867" s="215" t="s">
        <v>3293</v>
      </c>
      <c r="J867" s="216" t="s">
        <v>330</v>
      </c>
      <c r="K867" s="215" t="s">
        <v>319</v>
      </c>
      <c r="L867" s="215" t="s">
        <v>1740</v>
      </c>
      <c r="AD867" s="217"/>
    </row>
    <row r="868" spans="1:30" s="215" customFormat="1" x14ac:dyDescent="0.25">
      <c r="A868" s="215" t="s">
        <v>126</v>
      </c>
      <c r="B868" s="215">
        <v>2235</v>
      </c>
      <c r="C868" s="215" t="s">
        <v>269</v>
      </c>
      <c r="D868" s="215">
        <v>11527339</v>
      </c>
      <c r="E868" s="215">
        <v>1020</v>
      </c>
      <c r="F868" s="215">
        <v>1122</v>
      </c>
      <c r="G868" s="215">
        <v>1004</v>
      </c>
      <c r="I868" s="215" t="s">
        <v>3294</v>
      </c>
      <c r="J868" s="216" t="s">
        <v>330</v>
      </c>
      <c r="K868" s="215" t="s">
        <v>331</v>
      </c>
      <c r="L868" s="215" t="s">
        <v>878</v>
      </c>
      <c r="AD868" s="217"/>
    </row>
    <row r="869" spans="1:30" s="215" customFormat="1" x14ac:dyDescent="0.25">
      <c r="A869" s="215" t="s">
        <v>126</v>
      </c>
      <c r="B869" s="215">
        <v>2235</v>
      </c>
      <c r="C869" s="215" t="s">
        <v>269</v>
      </c>
      <c r="D869" s="215">
        <v>190614463</v>
      </c>
      <c r="E869" s="215">
        <v>1080</v>
      </c>
      <c r="F869" s="215">
        <v>1274</v>
      </c>
      <c r="G869" s="215">
        <v>1004</v>
      </c>
      <c r="I869" s="215" t="s">
        <v>3295</v>
      </c>
      <c r="J869" s="216" t="s">
        <v>330</v>
      </c>
      <c r="K869" s="215" t="s">
        <v>331</v>
      </c>
      <c r="L869" s="215" t="s">
        <v>1561</v>
      </c>
      <c r="AD869" s="217"/>
    </row>
    <row r="870" spans="1:30" s="215" customFormat="1" x14ac:dyDescent="0.25">
      <c r="A870" s="215" t="s">
        <v>126</v>
      </c>
      <c r="B870" s="215">
        <v>2235</v>
      </c>
      <c r="C870" s="215" t="s">
        <v>269</v>
      </c>
      <c r="D870" s="215">
        <v>191864521</v>
      </c>
      <c r="E870" s="215">
        <v>1060</v>
      </c>
      <c r="F870" s="215">
        <v>1274</v>
      </c>
      <c r="G870" s="215">
        <v>1004</v>
      </c>
      <c r="I870" s="215" t="s">
        <v>3296</v>
      </c>
      <c r="J870" s="216" t="s">
        <v>330</v>
      </c>
      <c r="K870" s="215" t="s">
        <v>319</v>
      </c>
      <c r="L870" s="215" t="s">
        <v>609</v>
      </c>
      <c r="AD870" s="217"/>
    </row>
    <row r="871" spans="1:30" s="215" customFormat="1" x14ac:dyDescent="0.25">
      <c r="A871" s="215" t="s">
        <v>126</v>
      </c>
      <c r="B871" s="215">
        <v>2235</v>
      </c>
      <c r="C871" s="215" t="s">
        <v>269</v>
      </c>
      <c r="D871" s="215">
        <v>191864523</v>
      </c>
      <c r="E871" s="215">
        <v>1060</v>
      </c>
      <c r="F871" s="215">
        <v>1242</v>
      </c>
      <c r="G871" s="215">
        <v>1004</v>
      </c>
      <c r="I871" s="215" t="s">
        <v>3297</v>
      </c>
      <c r="J871" s="216" t="s">
        <v>330</v>
      </c>
      <c r="K871" s="215" t="s">
        <v>319</v>
      </c>
      <c r="L871" s="215" t="s">
        <v>610</v>
      </c>
      <c r="AD871" s="217"/>
    </row>
    <row r="872" spans="1:30" s="215" customFormat="1" x14ac:dyDescent="0.25">
      <c r="A872" s="215" t="s">
        <v>126</v>
      </c>
      <c r="B872" s="215">
        <v>2235</v>
      </c>
      <c r="C872" s="215" t="s">
        <v>269</v>
      </c>
      <c r="D872" s="215">
        <v>191865313</v>
      </c>
      <c r="E872" s="215">
        <v>1060</v>
      </c>
      <c r="F872" s="215">
        <v>1274</v>
      </c>
      <c r="G872" s="215">
        <v>1004</v>
      </c>
      <c r="I872" s="215" t="s">
        <v>3298</v>
      </c>
      <c r="J872" s="216" t="s">
        <v>330</v>
      </c>
      <c r="K872" s="215" t="s">
        <v>319</v>
      </c>
      <c r="L872" s="215" t="s">
        <v>611</v>
      </c>
      <c r="AD872" s="217"/>
    </row>
    <row r="873" spans="1:30" s="215" customFormat="1" x14ac:dyDescent="0.25">
      <c r="A873" s="215" t="s">
        <v>126</v>
      </c>
      <c r="B873" s="215">
        <v>2235</v>
      </c>
      <c r="C873" s="215" t="s">
        <v>269</v>
      </c>
      <c r="D873" s="215">
        <v>191871289</v>
      </c>
      <c r="E873" s="215">
        <v>1020</v>
      </c>
      <c r="F873" s="215">
        <v>1110</v>
      </c>
      <c r="G873" s="215">
        <v>1004</v>
      </c>
      <c r="I873" s="215" t="s">
        <v>3299</v>
      </c>
      <c r="J873" s="216" t="s">
        <v>330</v>
      </c>
      <c r="K873" s="215" t="s">
        <v>319</v>
      </c>
      <c r="L873" s="215" t="s">
        <v>1050</v>
      </c>
      <c r="AD873" s="217"/>
    </row>
    <row r="874" spans="1:30" s="215" customFormat="1" x14ac:dyDescent="0.25">
      <c r="A874" s="215" t="s">
        <v>126</v>
      </c>
      <c r="B874" s="215">
        <v>2235</v>
      </c>
      <c r="C874" s="215" t="s">
        <v>269</v>
      </c>
      <c r="D874" s="215">
        <v>191881620</v>
      </c>
      <c r="E874" s="215">
        <v>1060</v>
      </c>
      <c r="F874" s="215">
        <v>1242</v>
      </c>
      <c r="G874" s="215">
        <v>1004</v>
      </c>
      <c r="I874" s="215" t="s">
        <v>3300</v>
      </c>
      <c r="J874" s="216" t="s">
        <v>330</v>
      </c>
      <c r="K874" s="215" t="s">
        <v>319</v>
      </c>
      <c r="L874" s="215" t="s">
        <v>612</v>
      </c>
      <c r="AD874" s="217"/>
    </row>
    <row r="875" spans="1:30" s="215" customFormat="1" x14ac:dyDescent="0.25">
      <c r="A875" s="215" t="s">
        <v>126</v>
      </c>
      <c r="B875" s="215">
        <v>2235</v>
      </c>
      <c r="C875" s="215" t="s">
        <v>269</v>
      </c>
      <c r="D875" s="215">
        <v>191881635</v>
      </c>
      <c r="E875" s="215">
        <v>1060</v>
      </c>
      <c r="F875" s="215">
        <v>1274</v>
      </c>
      <c r="G875" s="215">
        <v>1004</v>
      </c>
      <c r="I875" s="215" t="s">
        <v>3301</v>
      </c>
      <c r="J875" s="216" t="s">
        <v>330</v>
      </c>
      <c r="K875" s="215" t="s">
        <v>319</v>
      </c>
      <c r="L875" s="215" t="s">
        <v>613</v>
      </c>
      <c r="AD875" s="217"/>
    </row>
    <row r="876" spans="1:30" s="215" customFormat="1" x14ac:dyDescent="0.25">
      <c r="A876" s="215" t="s">
        <v>126</v>
      </c>
      <c r="B876" s="215">
        <v>2235</v>
      </c>
      <c r="C876" s="215" t="s">
        <v>269</v>
      </c>
      <c r="D876" s="215">
        <v>191887600</v>
      </c>
      <c r="E876" s="215">
        <v>1060</v>
      </c>
      <c r="F876" s="215">
        <v>1242</v>
      </c>
      <c r="G876" s="215">
        <v>1004</v>
      </c>
      <c r="I876" s="215" t="s">
        <v>3302</v>
      </c>
      <c r="J876" s="216" t="s">
        <v>330</v>
      </c>
      <c r="K876" s="215" t="s">
        <v>319</v>
      </c>
      <c r="L876" s="215" t="s">
        <v>614</v>
      </c>
      <c r="AD876" s="217"/>
    </row>
    <row r="877" spans="1:30" s="215" customFormat="1" x14ac:dyDescent="0.25">
      <c r="A877" s="215" t="s">
        <v>126</v>
      </c>
      <c r="B877" s="215">
        <v>2235</v>
      </c>
      <c r="C877" s="215" t="s">
        <v>269</v>
      </c>
      <c r="D877" s="215">
        <v>191888491</v>
      </c>
      <c r="E877" s="215">
        <v>1060</v>
      </c>
      <c r="F877" s="215">
        <v>1274</v>
      </c>
      <c r="G877" s="215">
        <v>1004</v>
      </c>
      <c r="I877" s="215" t="s">
        <v>3303</v>
      </c>
      <c r="J877" s="216" t="s">
        <v>330</v>
      </c>
      <c r="K877" s="215" t="s">
        <v>319</v>
      </c>
      <c r="L877" s="215" t="s">
        <v>1203</v>
      </c>
      <c r="AD877" s="217"/>
    </row>
    <row r="878" spans="1:30" s="215" customFormat="1" x14ac:dyDescent="0.25">
      <c r="A878" s="215" t="s">
        <v>126</v>
      </c>
      <c r="B878" s="215">
        <v>2235</v>
      </c>
      <c r="C878" s="215" t="s">
        <v>269</v>
      </c>
      <c r="D878" s="215">
        <v>191908672</v>
      </c>
      <c r="E878" s="215">
        <v>1060</v>
      </c>
      <c r="F878" s="215">
        <v>1242</v>
      </c>
      <c r="G878" s="215">
        <v>1004</v>
      </c>
      <c r="I878" s="215" t="s">
        <v>3304</v>
      </c>
      <c r="J878" s="216" t="s">
        <v>330</v>
      </c>
      <c r="K878" s="215" t="s">
        <v>319</v>
      </c>
      <c r="L878" s="215" t="s">
        <v>615</v>
      </c>
      <c r="AD878" s="217"/>
    </row>
    <row r="879" spans="1:30" s="215" customFormat="1" x14ac:dyDescent="0.25">
      <c r="A879" s="215" t="s">
        <v>126</v>
      </c>
      <c r="B879" s="215">
        <v>2235</v>
      </c>
      <c r="C879" s="215" t="s">
        <v>269</v>
      </c>
      <c r="D879" s="215">
        <v>191955338</v>
      </c>
      <c r="E879" s="215">
        <v>1060</v>
      </c>
      <c r="F879" s="215">
        <v>1242</v>
      </c>
      <c r="G879" s="215">
        <v>1004</v>
      </c>
      <c r="I879" s="215" t="s">
        <v>3305</v>
      </c>
      <c r="J879" s="216" t="s">
        <v>330</v>
      </c>
      <c r="K879" s="215" t="s">
        <v>331</v>
      </c>
      <c r="L879" s="215" t="s">
        <v>1041</v>
      </c>
      <c r="AD879" s="217"/>
    </row>
    <row r="880" spans="1:30" s="215" customFormat="1" x14ac:dyDescent="0.25">
      <c r="A880" s="215" t="s">
        <v>126</v>
      </c>
      <c r="B880" s="215">
        <v>2235</v>
      </c>
      <c r="C880" s="215" t="s">
        <v>269</v>
      </c>
      <c r="D880" s="215">
        <v>191957568</v>
      </c>
      <c r="E880" s="215">
        <v>1060</v>
      </c>
      <c r="F880" s="215">
        <v>1242</v>
      </c>
      <c r="G880" s="215">
        <v>1004</v>
      </c>
      <c r="I880" s="215" t="s">
        <v>3306</v>
      </c>
      <c r="J880" s="216" t="s">
        <v>330</v>
      </c>
      <c r="K880" s="215" t="s">
        <v>319</v>
      </c>
      <c r="L880" s="215" t="s">
        <v>616</v>
      </c>
      <c r="AD880" s="217"/>
    </row>
    <row r="881" spans="1:30" s="215" customFormat="1" x14ac:dyDescent="0.25">
      <c r="A881" s="215" t="s">
        <v>126</v>
      </c>
      <c r="B881" s="215">
        <v>2235</v>
      </c>
      <c r="C881" s="215" t="s">
        <v>269</v>
      </c>
      <c r="D881" s="215">
        <v>191965255</v>
      </c>
      <c r="E881" s="215">
        <v>1020</v>
      </c>
      <c r="F881" s="215">
        <v>1110</v>
      </c>
      <c r="G881" s="215">
        <v>1004</v>
      </c>
      <c r="I881" s="215" t="s">
        <v>3307</v>
      </c>
      <c r="J881" s="216" t="s">
        <v>330</v>
      </c>
      <c r="K881" s="215" t="s">
        <v>319</v>
      </c>
      <c r="L881" s="215" t="s">
        <v>1390</v>
      </c>
      <c r="AD881" s="217"/>
    </row>
    <row r="882" spans="1:30" s="215" customFormat="1" x14ac:dyDescent="0.25">
      <c r="A882" s="215" t="s">
        <v>126</v>
      </c>
      <c r="B882" s="215">
        <v>2235</v>
      </c>
      <c r="C882" s="215" t="s">
        <v>269</v>
      </c>
      <c r="D882" s="215">
        <v>191988920</v>
      </c>
      <c r="E882" s="215">
        <v>1020</v>
      </c>
      <c r="F882" s="215">
        <v>1110</v>
      </c>
      <c r="G882" s="215">
        <v>1004</v>
      </c>
      <c r="I882" s="215" t="s">
        <v>3308</v>
      </c>
      <c r="J882" s="216" t="s">
        <v>330</v>
      </c>
      <c r="K882" s="215" t="s">
        <v>331</v>
      </c>
      <c r="L882" s="215" t="s">
        <v>1466</v>
      </c>
      <c r="AD882" s="217"/>
    </row>
    <row r="883" spans="1:30" s="215" customFormat="1" x14ac:dyDescent="0.25">
      <c r="A883" s="215" t="s">
        <v>126</v>
      </c>
      <c r="B883" s="215">
        <v>2235</v>
      </c>
      <c r="C883" s="215" t="s">
        <v>269</v>
      </c>
      <c r="D883" s="215">
        <v>191988921</v>
      </c>
      <c r="E883" s="215">
        <v>1020</v>
      </c>
      <c r="F883" s="215">
        <v>1110</v>
      </c>
      <c r="G883" s="215">
        <v>1004</v>
      </c>
      <c r="I883" s="215" t="s">
        <v>3309</v>
      </c>
      <c r="J883" s="216" t="s">
        <v>330</v>
      </c>
      <c r="K883" s="215" t="s">
        <v>319</v>
      </c>
      <c r="L883" s="215" t="s">
        <v>1729</v>
      </c>
      <c r="AD883" s="217"/>
    </row>
    <row r="884" spans="1:30" s="215" customFormat="1" x14ac:dyDescent="0.25">
      <c r="A884" s="215" t="s">
        <v>126</v>
      </c>
      <c r="B884" s="215">
        <v>2235</v>
      </c>
      <c r="C884" s="215" t="s">
        <v>269</v>
      </c>
      <c r="D884" s="215">
        <v>191992141</v>
      </c>
      <c r="E884" s="215">
        <v>1020</v>
      </c>
      <c r="F884" s="215">
        <v>1110</v>
      </c>
      <c r="G884" s="215">
        <v>1004</v>
      </c>
      <c r="I884" s="215" t="s">
        <v>3310</v>
      </c>
      <c r="J884" s="216" t="s">
        <v>330</v>
      </c>
      <c r="K884" s="215" t="s">
        <v>319</v>
      </c>
      <c r="L884" s="215" t="s">
        <v>1051</v>
      </c>
      <c r="AD884" s="217"/>
    </row>
    <row r="885" spans="1:30" s="215" customFormat="1" x14ac:dyDescent="0.25">
      <c r="A885" s="215" t="s">
        <v>126</v>
      </c>
      <c r="B885" s="215">
        <v>2235</v>
      </c>
      <c r="C885" s="215" t="s">
        <v>269</v>
      </c>
      <c r="D885" s="215">
        <v>191992144</v>
      </c>
      <c r="E885" s="215">
        <v>1020</v>
      </c>
      <c r="F885" s="215">
        <v>1110</v>
      </c>
      <c r="G885" s="215">
        <v>1004</v>
      </c>
      <c r="I885" s="215" t="s">
        <v>3311</v>
      </c>
      <c r="J885" s="216" t="s">
        <v>330</v>
      </c>
      <c r="K885" s="215" t="s">
        <v>319</v>
      </c>
      <c r="L885" s="215" t="s">
        <v>1052</v>
      </c>
      <c r="AD885" s="217"/>
    </row>
    <row r="886" spans="1:30" s="215" customFormat="1" x14ac:dyDescent="0.25">
      <c r="A886" s="215" t="s">
        <v>126</v>
      </c>
      <c r="B886" s="215">
        <v>2235</v>
      </c>
      <c r="C886" s="215" t="s">
        <v>269</v>
      </c>
      <c r="D886" s="215">
        <v>192018402</v>
      </c>
      <c r="E886" s="215">
        <v>1060</v>
      </c>
      <c r="F886" s="215">
        <v>1242</v>
      </c>
      <c r="G886" s="215">
        <v>1004</v>
      </c>
      <c r="I886" s="215" t="s">
        <v>3312</v>
      </c>
      <c r="J886" s="216" t="s">
        <v>330</v>
      </c>
      <c r="K886" s="215" t="s">
        <v>319</v>
      </c>
      <c r="L886" s="215" t="s">
        <v>1730</v>
      </c>
      <c r="AD886" s="217"/>
    </row>
    <row r="887" spans="1:30" s="215" customFormat="1" x14ac:dyDescent="0.25">
      <c r="A887" s="215" t="s">
        <v>126</v>
      </c>
      <c r="B887" s="215">
        <v>2235</v>
      </c>
      <c r="C887" s="215" t="s">
        <v>269</v>
      </c>
      <c r="D887" s="215">
        <v>192033966</v>
      </c>
      <c r="E887" s="215">
        <v>1060</v>
      </c>
      <c r="F887" s="215">
        <v>1242</v>
      </c>
      <c r="G887" s="215">
        <v>1004</v>
      </c>
      <c r="I887" s="215" t="s">
        <v>3313</v>
      </c>
      <c r="J887" s="216" t="s">
        <v>330</v>
      </c>
      <c r="K887" s="215" t="s">
        <v>319</v>
      </c>
      <c r="L887" s="215" t="s">
        <v>5600</v>
      </c>
      <c r="AD887" s="217"/>
    </row>
    <row r="888" spans="1:30" s="215" customFormat="1" x14ac:dyDescent="0.25">
      <c r="A888" s="215" t="s">
        <v>126</v>
      </c>
      <c r="B888" s="215">
        <v>2236</v>
      </c>
      <c r="C888" s="215" t="s">
        <v>270</v>
      </c>
      <c r="D888" s="215">
        <v>3172468</v>
      </c>
      <c r="E888" s="215">
        <v>1060</v>
      </c>
      <c r="G888" s="215">
        <v>1004</v>
      </c>
      <c r="I888" s="215" t="s">
        <v>3314</v>
      </c>
      <c r="J888" s="216" t="s">
        <v>330</v>
      </c>
      <c r="K888" s="215" t="s">
        <v>331</v>
      </c>
      <c r="L888" s="215" t="s">
        <v>879</v>
      </c>
      <c r="AD888" s="217"/>
    </row>
    <row r="889" spans="1:30" s="215" customFormat="1" x14ac:dyDescent="0.25">
      <c r="A889" s="215" t="s">
        <v>126</v>
      </c>
      <c r="B889" s="215">
        <v>2236</v>
      </c>
      <c r="C889" s="215" t="s">
        <v>270</v>
      </c>
      <c r="D889" s="215">
        <v>191846335</v>
      </c>
      <c r="E889" s="215">
        <v>1020</v>
      </c>
      <c r="F889" s="215">
        <v>1110</v>
      </c>
      <c r="G889" s="215">
        <v>1003</v>
      </c>
      <c r="I889" s="215" t="s">
        <v>3315</v>
      </c>
      <c r="J889" s="216" t="s">
        <v>330</v>
      </c>
      <c r="K889" s="215" t="s">
        <v>331</v>
      </c>
      <c r="L889" s="215" t="s">
        <v>2376</v>
      </c>
      <c r="AD889" s="217"/>
    </row>
    <row r="890" spans="1:30" s="215" customFormat="1" x14ac:dyDescent="0.25">
      <c r="A890" s="215" t="s">
        <v>126</v>
      </c>
      <c r="B890" s="215">
        <v>2236</v>
      </c>
      <c r="C890" s="215" t="s">
        <v>270</v>
      </c>
      <c r="D890" s="215">
        <v>191846376</v>
      </c>
      <c r="E890" s="215">
        <v>1020</v>
      </c>
      <c r="F890" s="215">
        <v>1110</v>
      </c>
      <c r="G890" s="215">
        <v>1003</v>
      </c>
      <c r="I890" s="215" t="s">
        <v>3316</v>
      </c>
      <c r="J890" s="216" t="s">
        <v>330</v>
      </c>
      <c r="K890" s="215" t="s">
        <v>331</v>
      </c>
      <c r="L890" s="215" t="s">
        <v>2377</v>
      </c>
      <c r="AD890" s="217"/>
    </row>
    <row r="891" spans="1:30" s="215" customFormat="1" x14ac:dyDescent="0.25">
      <c r="A891" s="215" t="s">
        <v>126</v>
      </c>
      <c r="B891" s="215">
        <v>2236</v>
      </c>
      <c r="C891" s="215" t="s">
        <v>270</v>
      </c>
      <c r="D891" s="215">
        <v>191846378</v>
      </c>
      <c r="E891" s="215">
        <v>1020</v>
      </c>
      <c r="F891" s="215">
        <v>1110</v>
      </c>
      <c r="G891" s="215">
        <v>1003</v>
      </c>
      <c r="I891" s="215" t="s">
        <v>3317</v>
      </c>
      <c r="J891" s="216" t="s">
        <v>330</v>
      </c>
      <c r="K891" s="215" t="s">
        <v>331</v>
      </c>
      <c r="L891" s="215" t="s">
        <v>2377</v>
      </c>
      <c r="AD891" s="217"/>
    </row>
    <row r="892" spans="1:30" s="215" customFormat="1" x14ac:dyDescent="0.25">
      <c r="A892" s="215" t="s">
        <v>126</v>
      </c>
      <c r="B892" s="215">
        <v>2236</v>
      </c>
      <c r="C892" s="215" t="s">
        <v>270</v>
      </c>
      <c r="D892" s="215">
        <v>191846379</v>
      </c>
      <c r="E892" s="215">
        <v>1020</v>
      </c>
      <c r="F892" s="215">
        <v>1110</v>
      </c>
      <c r="G892" s="215">
        <v>1003</v>
      </c>
      <c r="I892" s="215" t="s">
        <v>3318</v>
      </c>
      <c r="J892" s="216" t="s">
        <v>330</v>
      </c>
      <c r="K892" s="215" t="s">
        <v>331</v>
      </c>
      <c r="L892" s="215" t="s">
        <v>2377</v>
      </c>
      <c r="AD892" s="217"/>
    </row>
    <row r="893" spans="1:30" s="215" customFormat="1" x14ac:dyDescent="0.25">
      <c r="A893" s="215" t="s">
        <v>126</v>
      </c>
      <c r="B893" s="215">
        <v>2236</v>
      </c>
      <c r="C893" s="215" t="s">
        <v>270</v>
      </c>
      <c r="D893" s="215">
        <v>191846384</v>
      </c>
      <c r="E893" s="215">
        <v>1020</v>
      </c>
      <c r="F893" s="215">
        <v>1110</v>
      </c>
      <c r="G893" s="215">
        <v>1003</v>
      </c>
      <c r="I893" s="215" t="s">
        <v>3319</v>
      </c>
      <c r="J893" s="216" t="s">
        <v>330</v>
      </c>
      <c r="K893" s="215" t="s">
        <v>331</v>
      </c>
      <c r="L893" s="215" t="s">
        <v>2378</v>
      </c>
      <c r="AD893" s="217"/>
    </row>
    <row r="894" spans="1:30" s="215" customFormat="1" x14ac:dyDescent="0.25">
      <c r="A894" s="215" t="s">
        <v>126</v>
      </c>
      <c r="B894" s="215">
        <v>2236</v>
      </c>
      <c r="C894" s="215" t="s">
        <v>270</v>
      </c>
      <c r="D894" s="215">
        <v>191846386</v>
      </c>
      <c r="E894" s="215">
        <v>1020</v>
      </c>
      <c r="F894" s="215">
        <v>1110</v>
      </c>
      <c r="G894" s="215">
        <v>1003</v>
      </c>
      <c r="I894" s="215" t="s">
        <v>3320</v>
      </c>
      <c r="J894" s="216" t="s">
        <v>330</v>
      </c>
      <c r="K894" s="215" t="s">
        <v>331</v>
      </c>
      <c r="L894" s="215" t="s">
        <v>2378</v>
      </c>
      <c r="AD894" s="217"/>
    </row>
    <row r="895" spans="1:30" s="215" customFormat="1" x14ac:dyDescent="0.25">
      <c r="A895" s="215" t="s">
        <v>126</v>
      </c>
      <c r="B895" s="215">
        <v>2236</v>
      </c>
      <c r="C895" s="215" t="s">
        <v>270</v>
      </c>
      <c r="D895" s="215">
        <v>191866232</v>
      </c>
      <c r="E895" s="215">
        <v>1020</v>
      </c>
      <c r="F895" s="215">
        <v>1122</v>
      </c>
      <c r="G895" s="215">
        <v>1004</v>
      </c>
      <c r="I895" s="215" t="s">
        <v>3321</v>
      </c>
      <c r="J895" s="216" t="s">
        <v>330</v>
      </c>
      <c r="K895" s="215" t="s">
        <v>320</v>
      </c>
      <c r="L895" s="215" t="s">
        <v>1048</v>
      </c>
      <c r="AD895" s="217"/>
    </row>
    <row r="896" spans="1:30" s="215" customFormat="1" x14ac:dyDescent="0.25">
      <c r="A896" s="215" t="s">
        <v>126</v>
      </c>
      <c r="B896" s="215">
        <v>2236</v>
      </c>
      <c r="C896" s="215" t="s">
        <v>270</v>
      </c>
      <c r="D896" s="215">
        <v>191866237</v>
      </c>
      <c r="E896" s="215">
        <v>1020</v>
      </c>
      <c r="F896" s="215">
        <v>1122</v>
      </c>
      <c r="G896" s="215">
        <v>1004</v>
      </c>
      <c r="I896" s="215" t="s">
        <v>3322</v>
      </c>
      <c r="J896" s="216" t="s">
        <v>330</v>
      </c>
      <c r="K896" s="215" t="s">
        <v>320</v>
      </c>
      <c r="L896" s="215" t="s">
        <v>1048</v>
      </c>
      <c r="AD896" s="217"/>
    </row>
    <row r="897" spans="1:30" s="215" customFormat="1" x14ac:dyDescent="0.25">
      <c r="A897" s="215" t="s">
        <v>126</v>
      </c>
      <c r="B897" s="215">
        <v>2236</v>
      </c>
      <c r="C897" s="215" t="s">
        <v>270</v>
      </c>
      <c r="D897" s="215">
        <v>191961559</v>
      </c>
      <c r="E897" s="215">
        <v>1040</v>
      </c>
      <c r="F897" s="215">
        <v>1230</v>
      </c>
      <c r="G897" s="215">
        <v>1003</v>
      </c>
      <c r="I897" s="215" t="s">
        <v>3323</v>
      </c>
      <c r="J897" s="216" t="s">
        <v>330</v>
      </c>
      <c r="K897" s="215" t="s">
        <v>319</v>
      </c>
      <c r="L897" s="215" t="s">
        <v>1590</v>
      </c>
      <c r="AD897" s="217"/>
    </row>
    <row r="898" spans="1:30" s="215" customFormat="1" x14ac:dyDescent="0.25">
      <c r="A898" s="215" t="s">
        <v>126</v>
      </c>
      <c r="B898" s="215">
        <v>2236</v>
      </c>
      <c r="C898" s="215" t="s">
        <v>270</v>
      </c>
      <c r="D898" s="215">
        <v>191961561</v>
      </c>
      <c r="E898" s="215">
        <v>1060</v>
      </c>
      <c r="F898" s="215">
        <v>1220</v>
      </c>
      <c r="G898" s="215">
        <v>1003</v>
      </c>
      <c r="I898" s="215" t="s">
        <v>3324</v>
      </c>
      <c r="J898" s="216" t="s">
        <v>330</v>
      </c>
      <c r="K898" s="215" t="s">
        <v>319</v>
      </c>
      <c r="L898" s="215" t="s">
        <v>1591</v>
      </c>
      <c r="AD898" s="217"/>
    </row>
    <row r="899" spans="1:30" s="215" customFormat="1" x14ac:dyDescent="0.25">
      <c r="A899" s="215" t="s">
        <v>126</v>
      </c>
      <c r="B899" s="215">
        <v>2236</v>
      </c>
      <c r="C899" s="215" t="s">
        <v>270</v>
      </c>
      <c r="D899" s="215">
        <v>191974309</v>
      </c>
      <c r="E899" s="215">
        <v>1020</v>
      </c>
      <c r="F899" s="215">
        <v>1110</v>
      </c>
      <c r="G899" s="215">
        <v>1004</v>
      </c>
      <c r="I899" s="215" t="s">
        <v>3325</v>
      </c>
      <c r="J899" s="216" t="s">
        <v>330</v>
      </c>
      <c r="K899" s="215" t="s">
        <v>319</v>
      </c>
      <c r="L899" s="215" t="s">
        <v>1640</v>
      </c>
      <c r="AD899" s="217"/>
    </row>
    <row r="900" spans="1:30" s="215" customFormat="1" x14ac:dyDescent="0.25">
      <c r="A900" s="215" t="s">
        <v>126</v>
      </c>
      <c r="B900" s="215">
        <v>2236</v>
      </c>
      <c r="C900" s="215" t="s">
        <v>270</v>
      </c>
      <c r="D900" s="215">
        <v>191998494</v>
      </c>
      <c r="E900" s="215">
        <v>1060</v>
      </c>
      <c r="F900" s="215">
        <v>1274</v>
      </c>
      <c r="G900" s="215">
        <v>1004</v>
      </c>
      <c r="I900" s="215" t="s">
        <v>3326</v>
      </c>
      <c r="J900" s="216" t="s">
        <v>330</v>
      </c>
      <c r="K900" s="215" t="s">
        <v>319</v>
      </c>
      <c r="L900" s="215" t="s">
        <v>1672</v>
      </c>
      <c r="AD900" s="217"/>
    </row>
    <row r="901" spans="1:30" s="215" customFormat="1" x14ac:dyDescent="0.25">
      <c r="A901" s="215" t="s">
        <v>126</v>
      </c>
      <c r="B901" s="215">
        <v>2236</v>
      </c>
      <c r="C901" s="215" t="s">
        <v>270</v>
      </c>
      <c r="D901" s="215">
        <v>192004222</v>
      </c>
      <c r="E901" s="215">
        <v>1020</v>
      </c>
      <c r="F901" s="215">
        <v>1122</v>
      </c>
      <c r="G901" s="215">
        <v>1003</v>
      </c>
      <c r="I901" s="215" t="s">
        <v>3327</v>
      </c>
      <c r="J901" s="216" t="s">
        <v>330</v>
      </c>
      <c r="K901" s="215" t="s">
        <v>319</v>
      </c>
      <c r="L901" s="215" t="s">
        <v>1459</v>
      </c>
      <c r="AD901" s="217"/>
    </row>
    <row r="902" spans="1:30" s="215" customFormat="1" x14ac:dyDescent="0.25">
      <c r="A902" s="215" t="s">
        <v>126</v>
      </c>
      <c r="B902" s="215">
        <v>2236</v>
      </c>
      <c r="C902" s="215" t="s">
        <v>270</v>
      </c>
      <c r="D902" s="215">
        <v>192004227</v>
      </c>
      <c r="E902" s="215">
        <v>1060</v>
      </c>
      <c r="F902" s="215">
        <v>1242</v>
      </c>
      <c r="G902" s="215">
        <v>1003</v>
      </c>
      <c r="I902" s="215" t="s">
        <v>3328</v>
      </c>
      <c r="J902" s="216" t="s">
        <v>330</v>
      </c>
      <c r="K902" s="215" t="s">
        <v>319</v>
      </c>
      <c r="L902" s="215" t="s">
        <v>1460</v>
      </c>
      <c r="AD902" s="217"/>
    </row>
    <row r="903" spans="1:30" s="215" customFormat="1" x14ac:dyDescent="0.25">
      <c r="A903" s="215" t="s">
        <v>126</v>
      </c>
      <c r="B903" s="215">
        <v>2236</v>
      </c>
      <c r="C903" s="215" t="s">
        <v>270</v>
      </c>
      <c r="D903" s="215">
        <v>192004774</v>
      </c>
      <c r="E903" s="215">
        <v>1060</v>
      </c>
      <c r="F903" s="215">
        <v>1274</v>
      </c>
      <c r="G903" s="215">
        <v>1004</v>
      </c>
      <c r="I903" s="215" t="s">
        <v>3329</v>
      </c>
      <c r="J903" s="216" t="s">
        <v>330</v>
      </c>
      <c r="K903" s="215" t="s">
        <v>319</v>
      </c>
      <c r="L903" s="215" t="s">
        <v>1666</v>
      </c>
      <c r="AD903" s="217"/>
    </row>
    <row r="904" spans="1:30" s="215" customFormat="1" x14ac:dyDescent="0.25">
      <c r="A904" s="215" t="s">
        <v>126</v>
      </c>
      <c r="B904" s="215">
        <v>2236</v>
      </c>
      <c r="C904" s="215" t="s">
        <v>270</v>
      </c>
      <c r="D904" s="215">
        <v>192014360</v>
      </c>
      <c r="E904" s="215">
        <v>1020</v>
      </c>
      <c r="F904" s="215">
        <v>1110</v>
      </c>
      <c r="G904" s="215">
        <v>1003</v>
      </c>
      <c r="I904" s="215" t="s">
        <v>3330</v>
      </c>
      <c r="J904" s="216" t="s">
        <v>330</v>
      </c>
      <c r="K904" s="215" t="s">
        <v>331</v>
      </c>
      <c r="L904" s="215" t="s">
        <v>1656</v>
      </c>
      <c r="AD904" s="217"/>
    </row>
    <row r="905" spans="1:30" s="215" customFormat="1" x14ac:dyDescent="0.25">
      <c r="A905" s="215" t="s">
        <v>126</v>
      </c>
      <c r="B905" s="215">
        <v>2236</v>
      </c>
      <c r="C905" s="215" t="s">
        <v>270</v>
      </c>
      <c r="D905" s="215">
        <v>192014362</v>
      </c>
      <c r="E905" s="215">
        <v>1020</v>
      </c>
      <c r="F905" s="215">
        <v>1110</v>
      </c>
      <c r="G905" s="215">
        <v>1003</v>
      </c>
      <c r="I905" s="215" t="s">
        <v>3331</v>
      </c>
      <c r="J905" s="216" t="s">
        <v>330</v>
      </c>
      <c r="K905" s="215" t="s">
        <v>331</v>
      </c>
      <c r="L905" s="215" t="s">
        <v>1656</v>
      </c>
      <c r="AD905" s="217"/>
    </row>
    <row r="906" spans="1:30" s="215" customFormat="1" x14ac:dyDescent="0.25">
      <c r="A906" s="215" t="s">
        <v>126</v>
      </c>
      <c r="B906" s="215">
        <v>2236</v>
      </c>
      <c r="C906" s="215" t="s">
        <v>270</v>
      </c>
      <c r="D906" s="215">
        <v>192014363</v>
      </c>
      <c r="E906" s="215">
        <v>1020</v>
      </c>
      <c r="F906" s="215">
        <v>1110</v>
      </c>
      <c r="G906" s="215">
        <v>1003</v>
      </c>
      <c r="I906" s="215" t="s">
        <v>3332</v>
      </c>
      <c r="J906" s="216" t="s">
        <v>330</v>
      </c>
      <c r="K906" s="215" t="s">
        <v>331</v>
      </c>
      <c r="L906" s="215" t="s">
        <v>1656</v>
      </c>
      <c r="AD906" s="217"/>
    </row>
    <row r="907" spans="1:30" s="215" customFormat="1" x14ac:dyDescent="0.25">
      <c r="A907" s="215" t="s">
        <v>126</v>
      </c>
      <c r="B907" s="215">
        <v>2236</v>
      </c>
      <c r="C907" s="215" t="s">
        <v>270</v>
      </c>
      <c r="D907" s="215">
        <v>192014365</v>
      </c>
      <c r="E907" s="215">
        <v>1020</v>
      </c>
      <c r="F907" s="215">
        <v>1110</v>
      </c>
      <c r="G907" s="215">
        <v>1003</v>
      </c>
      <c r="I907" s="215" t="s">
        <v>3333</v>
      </c>
      <c r="J907" s="216" t="s">
        <v>330</v>
      </c>
      <c r="K907" s="215" t="s">
        <v>331</v>
      </c>
      <c r="L907" s="215" t="s">
        <v>1656</v>
      </c>
      <c r="AD907" s="217"/>
    </row>
    <row r="908" spans="1:30" s="215" customFormat="1" x14ac:dyDescent="0.25">
      <c r="A908" s="215" t="s">
        <v>126</v>
      </c>
      <c r="B908" s="215">
        <v>2236</v>
      </c>
      <c r="C908" s="215" t="s">
        <v>270</v>
      </c>
      <c r="D908" s="215">
        <v>192020657</v>
      </c>
      <c r="E908" s="215">
        <v>1060</v>
      </c>
      <c r="F908" s="215">
        <v>1274</v>
      </c>
      <c r="G908" s="215">
        <v>1004</v>
      </c>
      <c r="I908" s="215" t="s">
        <v>3334</v>
      </c>
      <c r="J908" s="216" t="s">
        <v>330</v>
      </c>
      <c r="K908" s="215" t="s">
        <v>319</v>
      </c>
      <c r="L908" s="215" t="s">
        <v>1678</v>
      </c>
      <c r="AD908" s="217"/>
    </row>
    <row r="909" spans="1:30" s="215" customFormat="1" x14ac:dyDescent="0.25">
      <c r="A909" s="215" t="s">
        <v>126</v>
      </c>
      <c r="B909" s="215">
        <v>2236</v>
      </c>
      <c r="C909" s="215" t="s">
        <v>270</v>
      </c>
      <c r="D909" s="215">
        <v>192020658</v>
      </c>
      <c r="E909" s="215">
        <v>1060</v>
      </c>
      <c r="F909" s="215">
        <v>1274</v>
      </c>
      <c r="G909" s="215">
        <v>1004</v>
      </c>
      <c r="I909" s="215" t="s">
        <v>3335</v>
      </c>
      <c r="J909" s="216" t="s">
        <v>330</v>
      </c>
      <c r="K909" s="215" t="s">
        <v>319</v>
      </c>
      <c r="L909" s="215" t="s">
        <v>1679</v>
      </c>
      <c r="AD909" s="217"/>
    </row>
    <row r="910" spans="1:30" s="215" customFormat="1" x14ac:dyDescent="0.25">
      <c r="A910" s="215" t="s">
        <v>126</v>
      </c>
      <c r="B910" s="215">
        <v>2236</v>
      </c>
      <c r="C910" s="215" t="s">
        <v>270</v>
      </c>
      <c r="D910" s="215">
        <v>192020659</v>
      </c>
      <c r="E910" s="215">
        <v>1060</v>
      </c>
      <c r="F910" s="215">
        <v>1274</v>
      </c>
      <c r="G910" s="215">
        <v>1004</v>
      </c>
      <c r="I910" s="215" t="s">
        <v>3336</v>
      </c>
      <c r="J910" s="216" t="s">
        <v>330</v>
      </c>
      <c r="K910" s="215" t="s">
        <v>319</v>
      </c>
      <c r="L910" s="215" t="s">
        <v>1680</v>
      </c>
      <c r="AD910" s="217"/>
    </row>
    <row r="911" spans="1:30" s="215" customFormat="1" x14ac:dyDescent="0.25">
      <c r="A911" s="215" t="s">
        <v>126</v>
      </c>
      <c r="B911" s="215">
        <v>2236</v>
      </c>
      <c r="C911" s="215" t="s">
        <v>270</v>
      </c>
      <c r="D911" s="215">
        <v>192025318</v>
      </c>
      <c r="E911" s="215">
        <v>1020</v>
      </c>
      <c r="F911" s="215">
        <v>1110</v>
      </c>
      <c r="G911" s="215">
        <v>1003</v>
      </c>
      <c r="I911" s="215" t="s">
        <v>3337</v>
      </c>
      <c r="J911" s="216" t="s">
        <v>330</v>
      </c>
      <c r="K911" s="215" t="s">
        <v>331</v>
      </c>
      <c r="L911" s="215" t="s">
        <v>1629</v>
      </c>
      <c r="AD911" s="217"/>
    </row>
    <row r="912" spans="1:30" s="215" customFormat="1" x14ac:dyDescent="0.25">
      <c r="A912" s="215" t="s">
        <v>126</v>
      </c>
      <c r="B912" s="215">
        <v>2236</v>
      </c>
      <c r="C912" s="215" t="s">
        <v>270</v>
      </c>
      <c r="D912" s="215">
        <v>192026243</v>
      </c>
      <c r="E912" s="215">
        <v>1060</v>
      </c>
      <c r="F912" s="215">
        <v>1274</v>
      </c>
      <c r="G912" s="215">
        <v>1003</v>
      </c>
      <c r="I912" s="215" t="s">
        <v>3338</v>
      </c>
      <c r="J912" s="216" t="s">
        <v>330</v>
      </c>
      <c r="K912" s="215" t="s">
        <v>319</v>
      </c>
      <c r="L912" s="215" t="s">
        <v>1618</v>
      </c>
      <c r="AD912" s="217"/>
    </row>
    <row r="913" spans="1:30" s="215" customFormat="1" x14ac:dyDescent="0.25">
      <c r="A913" s="215" t="s">
        <v>126</v>
      </c>
      <c r="B913" s="215">
        <v>2236</v>
      </c>
      <c r="C913" s="215" t="s">
        <v>270</v>
      </c>
      <c r="D913" s="215">
        <v>192030060</v>
      </c>
      <c r="E913" s="215">
        <v>1020</v>
      </c>
      <c r="F913" s="215">
        <v>1122</v>
      </c>
      <c r="G913" s="215">
        <v>1003</v>
      </c>
      <c r="I913" s="215" t="s">
        <v>3339</v>
      </c>
      <c r="J913" s="216" t="s">
        <v>330</v>
      </c>
      <c r="K913" s="215" t="s">
        <v>331</v>
      </c>
      <c r="L913" s="215" t="s">
        <v>1623</v>
      </c>
      <c r="AD913" s="217"/>
    </row>
    <row r="914" spans="1:30" s="215" customFormat="1" x14ac:dyDescent="0.25">
      <c r="A914" s="215" t="s">
        <v>126</v>
      </c>
      <c r="B914" s="215">
        <v>2236</v>
      </c>
      <c r="C914" s="215" t="s">
        <v>270</v>
      </c>
      <c r="D914" s="215">
        <v>192030064</v>
      </c>
      <c r="E914" s="215">
        <v>1020</v>
      </c>
      <c r="F914" s="215">
        <v>1122</v>
      </c>
      <c r="G914" s="215">
        <v>1003</v>
      </c>
      <c r="I914" s="215" t="s">
        <v>3340</v>
      </c>
      <c r="J914" s="216" t="s">
        <v>330</v>
      </c>
      <c r="K914" s="215" t="s">
        <v>331</v>
      </c>
      <c r="L914" s="215" t="s">
        <v>1623</v>
      </c>
      <c r="AD914" s="217"/>
    </row>
    <row r="915" spans="1:30" s="215" customFormat="1" x14ac:dyDescent="0.25">
      <c r="A915" s="215" t="s">
        <v>126</v>
      </c>
      <c r="B915" s="215">
        <v>2236</v>
      </c>
      <c r="C915" s="215" t="s">
        <v>270</v>
      </c>
      <c r="D915" s="215">
        <v>192030065</v>
      </c>
      <c r="E915" s="215">
        <v>1060</v>
      </c>
      <c r="F915" s="215">
        <v>1242</v>
      </c>
      <c r="G915" s="215">
        <v>1003</v>
      </c>
      <c r="I915" s="215" t="s">
        <v>3341</v>
      </c>
      <c r="J915" s="216" t="s">
        <v>330</v>
      </c>
      <c r="K915" s="215" t="s">
        <v>319</v>
      </c>
      <c r="L915" s="215" t="s">
        <v>1619</v>
      </c>
      <c r="AD915" s="217"/>
    </row>
    <row r="916" spans="1:30" s="215" customFormat="1" x14ac:dyDescent="0.25">
      <c r="A916" s="215" t="s">
        <v>126</v>
      </c>
      <c r="B916" s="215">
        <v>2236</v>
      </c>
      <c r="C916" s="215" t="s">
        <v>270</v>
      </c>
      <c r="D916" s="215">
        <v>192052623</v>
      </c>
      <c r="E916" s="215">
        <v>1060</v>
      </c>
      <c r="F916" s="215">
        <v>1242</v>
      </c>
      <c r="G916" s="215">
        <v>1004</v>
      </c>
      <c r="I916" s="215" t="s">
        <v>3342</v>
      </c>
      <c r="J916" s="216" t="s">
        <v>330</v>
      </c>
      <c r="K916" s="215" t="s">
        <v>331</v>
      </c>
      <c r="L916" s="215" t="s">
        <v>2429</v>
      </c>
      <c r="AD916" s="217"/>
    </row>
    <row r="917" spans="1:30" s="215" customFormat="1" x14ac:dyDescent="0.25">
      <c r="A917" s="215" t="s">
        <v>126</v>
      </c>
      <c r="B917" s="215">
        <v>2236</v>
      </c>
      <c r="C917" s="215" t="s">
        <v>270</v>
      </c>
      <c r="D917" s="215">
        <v>192052625</v>
      </c>
      <c r="E917" s="215">
        <v>1060</v>
      </c>
      <c r="F917" s="215">
        <v>1242</v>
      </c>
      <c r="G917" s="215">
        <v>1004</v>
      </c>
      <c r="I917" s="215" t="s">
        <v>3343</v>
      </c>
      <c r="J917" s="216" t="s">
        <v>330</v>
      </c>
      <c r="K917" s="215" t="s">
        <v>331</v>
      </c>
      <c r="L917" s="215" t="s">
        <v>2430</v>
      </c>
      <c r="AD917" s="217"/>
    </row>
    <row r="918" spans="1:30" s="215" customFormat="1" x14ac:dyDescent="0.25">
      <c r="A918" s="215" t="s">
        <v>126</v>
      </c>
      <c r="B918" s="215">
        <v>2236</v>
      </c>
      <c r="C918" s="215" t="s">
        <v>270</v>
      </c>
      <c r="D918" s="215">
        <v>235005925</v>
      </c>
      <c r="E918" s="215">
        <v>1060</v>
      </c>
      <c r="G918" s="215">
        <v>1004</v>
      </c>
      <c r="I918" s="215" t="s">
        <v>3344</v>
      </c>
      <c r="J918" s="216" t="s">
        <v>330</v>
      </c>
      <c r="K918" s="215" t="s">
        <v>319</v>
      </c>
      <c r="L918" s="215" t="s">
        <v>617</v>
      </c>
      <c r="AD918" s="217"/>
    </row>
    <row r="919" spans="1:30" s="215" customFormat="1" x14ac:dyDescent="0.25">
      <c r="A919" s="215" t="s">
        <v>126</v>
      </c>
      <c r="B919" s="215">
        <v>2236</v>
      </c>
      <c r="C919" s="215" t="s">
        <v>270</v>
      </c>
      <c r="D919" s="215">
        <v>502208237</v>
      </c>
      <c r="E919" s="215">
        <v>1060</v>
      </c>
      <c r="F919" s="215">
        <v>1242</v>
      </c>
      <c r="G919" s="215">
        <v>1004</v>
      </c>
      <c r="I919" s="215" t="s">
        <v>3345</v>
      </c>
      <c r="J919" s="216" t="s">
        <v>330</v>
      </c>
      <c r="K919" s="215" t="s">
        <v>331</v>
      </c>
      <c r="L919" s="215" t="s">
        <v>1521</v>
      </c>
      <c r="AD919" s="217"/>
    </row>
    <row r="920" spans="1:30" s="215" customFormat="1" x14ac:dyDescent="0.25">
      <c r="A920" s="215" t="s">
        <v>126</v>
      </c>
      <c r="B920" s="215">
        <v>2236</v>
      </c>
      <c r="C920" s="215" t="s">
        <v>270</v>
      </c>
      <c r="D920" s="215">
        <v>502208396</v>
      </c>
      <c r="E920" s="215">
        <v>1060</v>
      </c>
      <c r="F920" s="215">
        <v>1274</v>
      </c>
      <c r="G920" s="215">
        <v>1004</v>
      </c>
      <c r="I920" s="215" t="s">
        <v>3346</v>
      </c>
      <c r="J920" s="216" t="s">
        <v>330</v>
      </c>
      <c r="K920" s="215" t="s">
        <v>319</v>
      </c>
      <c r="L920" s="215" t="s">
        <v>1338</v>
      </c>
      <c r="AD920" s="217"/>
    </row>
    <row r="921" spans="1:30" s="215" customFormat="1" x14ac:dyDescent="0.25">
      <c r="A921" s="215" t="s">
        <v>126</v>
      </c>
      <c r="B921" s="215">
        <v>2236</v>
      </c>
      <c r="C921" s="215" t="s">
        <v>270</v>
      </c>
      <c r="D921" s="215">
        <v>502208412</v>
      </c>
      <c r="E921" s="215">
        <v>1060</v>
      </c>
      <c r="F921" s="215">
        <v>1274</v>
      </c>
      <c r="G921" s="215">
        <v>1004</v>
      </c>
      <c r="I921" s="215" t="s">
        <v>3347</v>
      </c>
      <c r="J921" s="216" t="s">
        <v>330</v>
      </c>
      <c r="K921" s="215" t="s">
        <v>319</v>
      </c>
      <c r="L921" s="215" t="s">
        <v>618</v>
      </c>
      <c r="AD921" s="217"/>
    </row>
    <row r="922" spans="1:30" s="215" customFormat="1" x14ac:dyDescent="0.25">
      <c r="A922" s="215" t="s">
        <v>126</v>
      </c>
      <c r="B922" s="215">
        <v>2236</v>
      </c>
      <c r="C922" s="215" t="s">
        <v>270</v>
      </c>
      <c r="D922" s="215">
        <v>502208916</v>
      </c>
      <c r="E922" s="215">
        <v>1060</v>
      </c>
      <c r="F922" s="215">
        <v>1271</v>
      </c>
      <c r="G922" s="215">
        <v>1004</v>
      </c>
      <c r="I922" s="215" t="s">
        <v>3348</v>
      </c>
      <c r="J922" s="216" t="s">
        <v>330</v>
      </c>
      <c r="K922" s="215" t="s">
        <v>319</v>
      </c>
      <c r="L922" s="215" t="s">
        <v>992</v>
      </c>
      <c r="AD922" s="217"/>
    </row>
    <row r="923" spans="1:30" s="215" customFormat="1" x14ac:dyDescent="0.25">
      <c r="A923" s="215" t="s">
        <v>126</v>
      </c>
      <c r="B923" s="215">
        <v>2236</v>
      </c>
      <c r="C923" s="215" t="s">
        <v>270</v>
      </c>
      <c r="D923" s="215">
        <v>502208947</v>
      </c>
      <c r="E923" s="215">
        <v>1060</v>
      </c>
      <c r="F923" s="215">
        <v>1274</v>
      </c>
      <c r="G923" s="215">
        <v>1004</v>
      </c>
      <c r="I923" s="215" t="s">
        <v>3349</v>
      </c>
      <c r="J923" s="216" t="s">
        <v>330</v>
      </c>
      <c r="K923" s="215" t="s">
        <v>319</v>
      </c>
      <c r="L923" s="215" t="s">
        <v>619</v>
      </c>
      <c r="AD923" s="217"/>
    </row>
    <row r="924" spans="1:30" s="215" customFormat="1" x14ac:dyDescent="0.25">
      <c r="A924" s="215" t="s">
        <v>126</v>
      </c>
      <c r="B924" s="215">
        <v>2236</v>
      </c>
      <c r="C924" s="215" t="s">
        <v>270</v>
      </c>
      <c r="D924" s="215">
        <v>502209418</v>
      </c>
      <c r="E924" s="215">
        <v>1060</v>
      </c>
      <c r="F924" s="215">
        <v>1271</v>
      </c>
      <c r="G924" s="215">
        <v>1004</v>
      </c>
      <c r="I924" s="215" t="s">
        <v>3350</v>
      </c>
      <c r="J924" s="216" t="s">
        <v>330</v>
      </c>
      <c r="K924" s="215" t="s">
        <v>331</v>
      </c>
      <c r="L924" s="215" t="s">
        <v>880</v>
      </c>
      <c r="AD924" s="217"/>
    </row>
    <row r="925" spans="1:30" s="215" customFormat="1" x14ac:dyDescent="0.25">
      <c r="A925" s="215" t="s">
        <v>126</v>
      </c>
      <c r="B925" s="215">
        <v>2236</v>
      </c>
      <c r="C925" s="215" t="s">
        <v>270</v>
      </c>
      <c r="D925" s="215">
        <v>502209420</v>
      </c>
      <c r="E925" s="215">
        <v>1060</v>
      </c>
      <c r="F925" s="215">
        <v>1271</v>
      </c>
      <c r="G925" s="215">
        <v>1004</v>
      </c>
      <c r="I925" s="215" t="s">
        <v>3351</v>
      </c>
      <c r="J925" s="216" t="s">
        <v>330</v>
      </c>
      <c r="K925" s="215" t="s">
        <v>319</v>
      </c>
      <c r="L925" s="215" t="s">
        <v>620</v>
      </c>
      <c r="AD925" s="217"/>
    </row>
    <row r="926" spans="1:30" s="215" customFormat="1" x14ac:dyDescent="0.25">
      <c r="A926" s="215" t="s">
        <v>126</v>
      </c>
      <c r="B926" s="215">
        <v>2236</v>
      </c>
      <c r="C926" s="215" t="s">
        <v>270</v>
      </c>
      <c r="D926" s="215">
        <v>502209567</v>
      </c>
      <c r="E926" s="215">
        <v>1060</v>
      </c>
      <c r="F926" s="215">
        <v>1274</v>
      </c>
      <c r="G926" s="215">
        <v>1004</v>
      </c>
      <c r="I926" s="215" t="s">
        <v>3352</v>
      </c>
      <c r="J926" s="216" t="s">
        <v>330</v>
      </c>
      <c r="K926" s="215" t="s">
        <v>319</v>
      </c>
      <c r="L926" s="215" t="s">
        <v>621</v>
      </c>
      <c r="AD926" s="217"/>
    </row>
    <row r="927" spans="1:30" s="215" customFormat="1" x14ac:dyDescent="0.25">
      <c r="A927" s="215" t="s">
        <v>126</v>
      </c>
      <c r="B927" s="215">
        <v>2236</v>
      </c>
      <c r="C927" s="215" t="s">
        <v>270</v>
      </c>
      <c r="D927" s="215">
        <v>502209738</v>
      </c>
      <c r="E927" s="215">
        <v>1060</v>
      </c>
      <c r="F927" s="215">
        <v>1271</v>
      </c>
      <c r="G927" s="215">
        <v>1004</v>
      </c>
      <c r="I927" s="215" t="s">
        <v>3353</v>
      </c>
      <c r="J927" s="216" t="s">
        <v>330</v>
      </c>
      <c r="K927" s="215" t="s">
        <v>319</v>
      </c>
      <c r="L927" s="215" t="s">
        <v>1461</v>
      </c>
      <c r="AD927" s="217"/>
    </row>
    <row r="928" spans="1:30" s="215" customFormat="1" x14ac:dyDescent="0.25">
      <c r="A928" s="215" t="s">
        <v>126</v>
      </c>
      <c r="B928" s="215">
        <v>2237</v>
      </c>
      <c r="C928" s="215" t="s">
        <v>271</v>
      </c>
      <c r="D928" s="215">
        <v>191682754</v>
      </c>
      <c r="E928" s="215">
        <v>1060</v>
      </c>
      <c r="F928" s="215">
        <v>1271</v>
      </c>
      <c r="G928" s="215">
        <v>1004</v>
      </c>
      <c r="I928" s="215" t="s">
        <v>3354</v>
      </c>
      <c r="J928" s="216" t="s">
        <v>330</v>
      </c>
      <c r="K928" s="215" t="s">
        <v>331</v>
      </c>
      <c r="L928" s="215" t="s">
        <v>881</v>
      </c>
      <c r="AD928" s="217"/>
    </row>
    <row r="929" spans="1:30" s="215" customFormat="1" x14ac:dyDescent="0.25">
      <c r="A929" s="215" t="s">
        <v>126</v>
      </c>
      <c r="B929" s="215">
        <v>2237</v>
      </c>
      <c r="C929" s="215" t="s">
        <v>271</v>
      </c>
      <c r="D929" s="215">
        <v>191716829</v>
      </c>
      <c r="E929" s="215">
        <v>1020</v>
      </c>
      <c r="F929" s="215">
        <v>1110</v>
      </c>
      <c r="G929" s="215">
        <v>1004</v>
      </c>
      <c r="I929" s="215" t="s">
        <v>3355</v>
      </c>
      <c r="J929" s="216" t="s">
        <v>330</v>
      </c>
      <c r="K929" s="215" t="s">
        <v>331</v>
      </c>
      <c r="L929" s="215" t="s">
        <v>1562</v>
      </c>
      <c r="AD929" s="217"/>
    </row>
    <row r="930" spans="1:30" s="215" customFormat="1" x14ac:dyDescent="0.25">
      <c r="A930" s="215" t="s">
        <v>126</v>
      </c>
      <c r="B930" s="215">
        <v>2237</v>
      </c>
      <c r="C930" s="215" t="s">
        <v>271</v>
      </c>
      <c r="D930" s="215">
        <v>191731232</v>
      </c>
      <c r="E930" s="215">
        <v>1060</v>
      </c>
      <c r="F930" s="215">
        <v>1230</v>
      </c>
      <c r="G930" s="215">
        <v>1004</v>
      </c>
      <c r="I930" s="215" t="s">
        <v>3356</v>
      </c>
      <c r="J930" s="216" t="s">
        <v>330</v>
      </c>
      <c r="K930" s="215" t="s">
        <v>331</v>
      </c>
      <c r="L930" s="215" t="s">
        <v>882</v>
      </c>
      <c r="AD930" s="217"/>
    </row>
    <row r="931" spans="1:30" s="215" customFormat="1" x14ac:dyDescent="0.25">
      <c r="A931" s="215" t="s">
        <v>126</v>
      </c>
      <c r="B931" s="215">
        <v>2237</v>
      </c>
      <c r="C931" s="215" t="s">
        <v>271</v>
      </c>
      <c r="D931" s="215">
        <v>191731239</v>
      </c>
      <c r="E931" s="215">
        <v>1060</v>
      </c>
      <c r="F931" s="215">
        <v>1271</v>
      </c>
      <c r="G931" s="215">
        <v>1004</v>
      </c>
      <c r="I931" s="215" t="s">
        <v>3357</v>
      </c>
      <c r="J931" s="216" t="s">
        <v>330</v>
      </c>
      <c r="K931" s="215" t="s">
        <v>331</v>
      </c>
      <c r="L931" s="215" t="s">
        <v>882</v>
      </c>
      <c r="AD931" s="217"/>
    </row>
    <row r="932" spans="1:30" s="215" customFormat="1" x14ac:dyDescent="0.25">
      <c r="A932" s="215" t="s">
        <v>126</v>
      </c>
      <c r="B932" s="215">
        <v>2237</v>
      </c>
      <c r="C932" s="215" t="s">
        <v>271</v>
      </c>
      <c r="D932" s="215">
        <v>191800162</v>
      </c>
      <c r="E932" s="215">
        <v>1020</v>
      </c>
      <c r="F932" s="215">
        <v>1110</v>
      </c>
      <c r="G932" s="215">
        <v>1004</v>
      </c>
      <c r="I932" s="215" t="s">
        <v>3358</v>
      </c>
      <c r="J932" s="216" t="s">
        <v>330</v>
      </c>
      <c r="K932" s="215" t="s">
        <v>331</v>
      </c>
      <c r="L932" s="215" t="s">
        <v>883</v>
      </c>
      <c r="AD932" s="217"/>
    </row>
    <row r="933" spans="1:30" s="215" customFormat="1" x14ac:dyDescent="0.25">
      <c r="A933" s="215" t="s">
        <v>126</v>
      </c>
      <c r="B933" s="215">
        <v>2237</v>
      </c>
      <c r="C933" s="215" t="s">
        <v>271</v>
      </c>
      <c r="D933" s="215">
        <v>191828974</v>
      </c>
      <c r="E933" s="215">
        <v>1060</v>
      </c>
      <c r="F933" s="215">
        <v>1274</v>
      </c>
      <c r="G933" s="215">
        <v>1003</v>
      </c>
      <c r="I933" s="215" t="s">
        <v>3359</v>
      </c>
      <c r="J933" s="216" t="s">
        <v>330</v>
      </c>
      <c r="K933" s="215" t="s">
        <v>319</v>
      </c>
      <c r="L933" s="215" t="s">
        <v>1287</v>
      </c>
      <c r="AD933" s="217"/>
    </row>
    <row r="934" spans="1:30" s="215" customFormat="1" x14ac:dyDescent="0.25">
      <c r="A934" s="215" t="s">
        <v>126</v>
      </c>
      <c r="B934" s="215">
        <v>2237</v>
      </c>
      <c r="C934" s="215" t="s">
        <v>271</v>
      </c>
      <c r="D934" s="215">
        <v>191980753</v>
      </c>
      <c r="E934" s="215">
        <v>1030</v>
      </c>
      <c r="F934" s="215">
        <v>1110</v>
      </c>
      <c r="G934" s="215">
        <v>1004</v>
      </c>
      <c r="I934" s="215" t="s">
        <v>3360</v>
      </c>
      <c r="J934" s="216" t="s">
        <v>330</v>
      </c>
      <c r="K934" s="215" t="s">
        <v>319</v>
      </c>
      <c r="L934" s="215" t="s">
        <v>1580</v>
      </c>
      <c r="AD934" s="217"/>
    </row>
    <row r="935" spans="1:30" s="215" customFormat="1" x14ac:dyDescent="0.25">
      <c r="A935" s="215" t="s">
        <v>126</v>
      </c>
      <c r="B935" s="215">
        <v>2237</v>
      </c>
      <c r="C935" s="215" t="s">
        <v>271</v>
      </c>
      <c r="D935" s="215">
        <v>191983567</v>
      </c>
      <c r="E935" s="215">
        <v>1060</v>
      </c>
      <c r="F935" s="215">
        <v>1242</v>
      </c>
      <c r="G935" s="215">
        <v>1004</v>
      </c>
      <c r="I935" s="215" t="s">
        <v>3361</v>
      </c>
      <c r="J935" s="216" t="s">
        <v>330</v>
      </c>
      <c r="K935" s="215" t="s">
        <v>319</v>
      </c>
      <c r="L935" s="215" t="s">
        <v>1027</v>
      </c>
      <c r="AD935" s="217"/>
    </row>
    <row r="936" spans="1:30" s="215" customFormat="1" x14ac:dyDescent="0.25">
      <c r="A936" s="215" t="s">
        <v>126</v>
      </c>
      <c r="B936" s="215">
        <v>2237</v>
      </c>
      <c r="C936" s="215" t="s">
        <v>271</v>
      </c>
      <c r="D936" s="215">
        <v>502198268</v>
      </c>
      <c r="E936" s="215">
        <v>1060</v>
      </c>
      <c r="F936" s="215">
        <v>1274</v>
      </c>
      <c r="G936" s="215">
        <v>1004</v>
      </c>
      <c r="I936" s="215" t="s">
        <v>3362</v>
      </c>
      <c r="J936" s="216" t="s">
        <v>330</v>
      </c>
      <c r="K936" s="215" t="s">
        <v>319</v>
      </c>
      <c r="L936" s="215" t="s">
        <v>622</v>
      </c>
      <c r="AD936" s="217"/>
    </row>
    <row r="937" spans="1:30" s="215" customFormat="1" x14ac:dyDescent="0.25">
      <c r="A937" s="215" t="s">
        <v>126</v>
      </c>
      <c r="B937" s="215">
        <v>2238</v>
      </c>
      <c r="C937" s="215" t="s">
        <v>333</v>
      </c>
      <c r="D937" s="215">
        <v>1521443</v>
      </c>
      <c r="E937" s="215">
        <v>1060</v>
      </c>
      <c r="F937" s="215">
        <v>1271</v>
      </c>
      <c r="G937" s="215">
        <v>1004</v>
      </c>
      <c r="I937" s="215" t="s">
        <v>3363</v>
      </c>
      <c r="J937" s="216" t="s">
        <v>330</v>
      </c>
      <c r="K937" s="215" t="s">
        <v>319</v>
      </c>
      <c r="L937" s="215" t="s">
        <v>623</v>
      </c>
      <c r="AD937" s="217"/>
    </row>
    <row r="938" spans="1:30" s="215" customFormat="1" x14ac:dyDescent="0.25">
      <c r="A938" s="215" t="s">
        <v>126</v>
      </c>
      <c r="B938" s="215">
        <v>2238</v>
      </c>
      <c r="C938" s="215" t="s">
        <v>333</v>
      </c>
      <c r="D938" s="215">
        <v>191837415</v>
      </c>
      <c r="E938" s="215">
        <v>1060</v>
      </c>
      <c r="F938" s="215">
        <v>1274</v>
      </c>
      <c r="G938" s="215">
        <v>1004</v>
      </c>
      <c r="I938" s="215" t="s">
        <v>3364</v>
      </c>
      <c r="J938" s="216" t="s">
        <v>330</v>
      </c>
      <c r="K938" s="215" t="s">
        <v>331</v>
      </c>
      <c r="L938" s="215" t="s">
        <v>884</v>
      </c>
      <c r="AD938" s="217"/>
    </row>
    <row r="939" spans="1:30" s="215" customFormat="1" x14ac:dyDescent="0.25">
      <c r="A939" s="215" t="s">
        <v>126</v>
      </c>
      <c r="B939" s="215">
        <v>2238</v>
      </c>
      <c r="C939" s="215" t="s">
        <v>333</v>
      </c>
      <c r="D939" s="215">
        <v>191852680</v>
      </c>
      <c r="E939" s="215">
        <v>1060</v>
      </c>
      <c r="F939" s="215">
        <v>1242</v>
      </c>
      <c r="G939" s="215">
        <v>1004</v>
      </c>
      <c r="I939" s="215" t="s">
        <v>3365</v>
      </c>
      <c r="J939" s="216" t="s">
        <v>330</v>
      </c>
      <c r="K939" s="215" t="s">
        <v>319</v>
      </c>
      <c r="L939" s="215" t="s">
        <v>624</v>
      </c>
      <c r="AD939" s="217"/>
    </row>
    <row r="940" spans="1:30" s="215" customFormat="1" x14ac:dyDescent="0.25">
      <c r="A940" s="215" t="s">
        <v>126</v>
      </c>
      <c r="B940" s="215">
        <v>2238</v>
      </c>
      <c r="C940" s="215" t="s">
        <v>333</v>
      </c>
      <c r="D940" s="215">
        <v>191859969</v>
      </c>
      <c r="E940" s="215">
        <v>1060</v>
      </c>
      <c r="F940" s="215">
        <v>1274</v>
      </c>
      <c r="G940" s="215">
        <v>1004</v>
      </c>
      <c r="I940" s="215" t="s">
        <v>3366</v>
      </c>
      <c r="J940" s="216" t="s">
        <v>330</v>
      </c>
      <c r="K940" s="215" t="s">
        <v>331</v>
      </c>
      <c r="L940" s="215" t="s">
        <v>885</v>
      </c>
      <c r="AD940" s="217"/>
    </row>
    <row r="941" spans="1:30" s="215" customFormat="1" x14ac:dyDescent="0.25">
      <c r="A941" s="215" t="s">
        <v>126</v>
      </c>
      <c r="B941" s="215">
        <v>2238</v>
      </c>
      <c r="C941" s="215" t="s">
        <v>333</v>
      </c>
      <c r="D941" s="215">
        <v>191878167</v>
      </c>
      <c r="E941" s="215">
        <v>1060</v>
      </c>
      <c r="F941" s="215">
        <v>1274</v>
      </c>
      <c r="G941" s="215">
        <v>1004</v>
      </c>
      <c r="I941" s="215" t="s">
        <v>3367</v>
      </c>
      <c r="J941" s="216" t="s">
        <v>330</v>
      </c>
      <c r="K941" s="215" t="s">
        <v>319</v>
      </c>
      <c r="L941" s="215" t="s">
        <v>625</v>
      </c>
      <c r="AD941" s="217"/>
    </row>
    <row r="942" spans="1:30" s="215" customFormat="1" x14ac:dyDescent="0.25">
      <c r="A942" s="215" t="s">
        <v>126</v>
      </c>
      <c r="B942" s="215">
        <v>2238</v>
      </c>
      <c r="C942" s="215" t="s">
        <v>333</v>
      </c>
      <c r="D942" s="215">
        <v>191967456</v>
      </c>
      <c r="E942" s="215">
        <v>1060</v>
      </c>
      <c r="F942" s="215">
        <v>1271</v>
      </c>
      <c r="G942" s="215">
        <v>1004</v>
      </c>
      <c r="I942" s="215" t="s">
        <v>3368</v>
      </c>
      <c r="J942" s="216" t="s">
        <v>330</v>
      </c>
      <c r="K942" s="215" t="s">
        <v>319</v>
      </c>
      <c r="L942" s="215" t="s">
        <v>626</v>
      </c>
      <c r="AD942" s="217"/>
    </row>
    <row r="943" spans="1:30" s="215" customFormat="1" x14ac:dyDescent="0.25">
      <c r="A943" s="215" t="s">
        <v>126</v>
      </c>
      <c r="B943" s="215">
        <v>2238</v>
      </c>
      <c r="C943" s="215" t="s">
        <v>333</v>
      </c>
      <c r="D943" s="215">
        <v>191967463</v>
      </c>
      <c r="E943" s="215">
        <v>1060</v>
      </c>
      <c r="F943" s="215">
        <v>1252</v>
      </c>
      <c r="G943" s="215">
        <v>1004</v>
      </c>
      <c r="I943" s="215" t="s">
        <v>3369</v>
      </c>
      <c r="J943" s="216" t="s">
        <v>330</v>
      </c>
      <c r="K943" s="215" t="s">
        <v>319</v>
      </c>
      <c r="L943" s="215" t="s">
        <v>627</v>
      </c>
      <c r="AD943" s="217"/>
    </row>
    <row r="944" spans="1:30" s="215" customFormat="1" x14ac:dyDescent="0.25">
      <c r="A944" s="215" t="s">
        <v>126</v>
      </c>
      <c r="B944" s="215">
        <v>2238</v>
      </c>
      <c r="C944" s="215" t="s">
        <v>333</v>
      </c>
      <c r="D944" s="215">
        <v>191987635</v>
      </c>
      <c r="E944" s="215">
        <v>1060</v>
      </c>
      <c r="F944" s="215">
        <v>1242</v>
      </c>
      <c r="G944" s="215">
        <v>1004</v>
      </c>
      <c r="I944" s="215" t="s">
        <v>3370</v>
      </c>
      <c r="J944" s="216" t="s">
        <v>330</v>
      </c>
      <c r="K944" s="215" t="s">
        <v>319</v>
      </c>
      <c r="L944" s="215" t="s">
        <v>2406</v>
      </c>
      <c r="AD944" s="217"/>
    </row>
    <row r="945" spans="1:30" s="215" customFormat="1" x14ac:dyDescent="0.25">
      <c r="A945" s="215" t="s">
        <v>126</v>
      </c>
      <c r="B945" s="215">
        <v>2238</v>
      </c>
      <c r="C945" s="215" t="s">
        <v>333</v>
      </c>
      <c r="D945" s="215">
        <v>191987638</v>
      </c>
      <c r="E945" s="215">
        <v>1060</v>
      </c>
      <c r="F945" s="215">
        <v>1242</v>
      </c>
      <c r="G945" s="215">
        <v>1004</v>
      </c>
      <c r="I945" s="215" t="s">
        <v>3371</v>
      </c>
      <c r="J945" s="216" t="s">
        <v>330</v>
      </c>
      <c r="K945" s="215" t="s">
        <v>319</v>
      </c>
      <c r="L945" s="215" t="s">
        <v>1012</v>
      </c>
      <c r="AD945" s="217"/>
    </row>
    <row r="946" spans="1:30" s="215" customFormat="1" x14ac:dyDescent="0.25">
      <c r="A946" s="215" t="s">
        <v>126</v>
      </c>
      <c r="B946" s="215">
        <v>2238</v>
      </c>
      <c r="C946" s="215" t="s">
        <v>333</v>
      </c>
      <c r="D946" s="215">
        <v>192006752</v>
      </c>
      <c r="E946" s="215">
        <v>1060</v>
      </c>
      <c r="F946" s="215">
        <v>1274</v>
      </c>
      <c r="G946" s="215">
        <v>1004</v>
      </c>
      <c r="I946" s="215" t="s">
        <v>3372</v>
      </c>
      <c r="J946" s="216" t="s">
        <v>330</v>
      </c>
      <c r="K946" s="215" t="s">
        <v>319</v>
      </c>
      <c r="L946" s="215" t="s">
        <v>1626</v>
      </c>
      <c r="AD946" s="217"/>
    </row>
    <row r="947" spans="1:30" s="215" customFormat="1" x14ac:dyDescent="0.25">
      <c r="A947" s="215" t="s">
        <v>126</v>
      </c>
      <c r="B947" s="215">
        <v>2238</v>
      </c>
      <c r="C947" s="215" t="s">
        <v>333</v>
      </c>
      <c r="D947" s="215">
        <v>192026621</v>
      </c>
      <c r="E947" s="215">
        <v>1060</v>
      </c>
      <c r="F947" s="215">
        <v>1242</v>
      </c>
      <c r="G947" s="215">
        <v>1003</v>
      </c>
      <c r="I947" s="215" t="s">
        <v>3373</v>
      </c>
      <c r="J947" s="216" t="s">
        <v>330</v>
      </c>
      <c r="K947" s="215" t="s">
        <v>319</v>
      </c>
      <c r="L947" s="215" t="s">
        <v>1687</v>
      </c>
      <c r="AD947" s="217"/>
    </row>
    <row r="948" spans="1:30" s="215" customFormat="1" x14ac:dyDescent="0.25">
      <c r="A948" s="215" t="s">
        <v>126</v>
      </c>
      <c r="B948" s="215">
        <v>2238</v>
      </c>
      <c r="C948" s="215" t="s">
        <v>333</v>
      </c>
      <c r="D948" s="215">
        <v>192034051</v>
      </c>
      <c r="E948" s="215">
        <v>1080</v>
      </c>
      <c r="F948" s="215">
        <v>1242</v>
      </c>
      <c r="G948" s="215">
        <v>1004</v>
      </c>
      <c r="I948" s="215" t="s">
        <v>3374</v>
      </c>
      <c r="J948" s="216" t="s">
        <v>330</v>
      </c>
      <c r="K948" s="215" t="s">
        <v>331</v>
      </c>
      <c r="L948" s="215" t="s">
        <v>1635</v>
      </c>
      <c r="AD948" s="217"/>
    </row>
    <row r="949" spans="1:30" s="215" customFormat="1" x14ac:dyDescent="0.25">
      <c r="A949" s="215" t="s">
        <v>126</v>
      </c>
      <c r="B949" s="215">
        <v>2238</v>
      </c>
      <c r="C949" s="215" t="s">
        <v>333</v>
      </c>
      <c r="D949" s="215">
        <v>192037126</v>
      </c>
      <c r="E949" s="215">
        <v>1060</v>
      </c>
      <c r="F949" s="215">
        <v>1252</v>
      </c>
      <c r="G949" s="215">
        <v>1004</v>
      </c>
      <c r="I949" s="215" t="s">
        <v>3375</v>
      </c>
      <c r="J949" s="216" t="s">
        <v>330</v>
      </c>
      <c r="K949" s="215" t="s">
        <v>319</v>
      </c>
      <c r="L949" s="215" t="s">
        <v>1754</v>
      </c>
      <c r="AD949" s="217"/>
    </row>
    <row r="950" spans="1:30" s="215" customFormat="1" x14ac:dyDescent="0.25">
      <c r="A950" s="215" t="s">
        <v>126</v>
      </c>
      <c r="B950" s="215">
        <v>2238</v>
      </c>
      <c r="C950" s="215" t="s">
        <v>333</v>
      </c>
      <c r="D950" s="215">
        <v>192053321</v>
      </c>
      <c r="E950" s="215">
        <v>1060</v>
      </c>
      <c r="F950" s="215">
        <v>1242</v>
      </c>
      <c r="G950" s="215">
        <v>1004</v>
      </c>
      <c r="I950" s="215" t="s">
        <v>3376</v>
      </c>
      <c r="J950" s="216" t="s">
        <v>330</v>
      </c>
      <c r="K950" s="215" t="s">
        <v>319</v>
      </c>
      <c r="L950" s="215" t="s">
        <v>2441</v>
      </c>
      <c r="AD950" s="217"/>
    </row>
    <row r="951" spans="1:30" s="215" customFormat="1" x14ac:dyDescent="0.25">
      <c r="A951" s="215" t="s">
        <v>126</v>
      </c>
      <c r="B951" s="215">
        <v>2238</v>
      </c>
      <c r="C951" s="215" t="s">
        <v>333</v>
      </c>
      <c r="D951" s="215">
        <v>502187671</v>
      </c>
      <c r="E951" s="215">
        <v>1080</v>
      </c>
      <c r="F951" s="215">
        <v>1274</v>
      </c>
      <c r="G951" s="215">
        <v>1004</v>
      </c>
      <c r="I951" s="215" t="s">
        <v>3377</v>
      </c>
      <c r="J951" s="216" t="s">
        <v>330</v>
      </c>
      <c r="K951" s="215" t="s">
        <v>319</v>
      </c>
      <c r="L951" s="215" t="s">
        <v>1572</v>
      </c>
      <c r="AD951" s="217"/>
    </row>
    <row r="952" spans="1:30" s="215" customFormat="1" x14ac:dyDescent="0.25">
      <c r="A952" s="215" t="s">
        <v>126</v>
      </c>
      <c r="B952" s="215">
        <v>2238</v>
      </c>
      <c r="C952" s="215" t="s">
        <v>333</v>
      </c>
      <c r="D952" s="215">
        <v>502188012</v>
      </c>
      <c r="E952" s="215">
        <v>1060</v>
      </c>
      <c r="F952" s="215">
        <v>1271</v>
      </c>
      <c r="G952" s="215">
        <v>1004</v>
      </c>
      <c r="I952" s="215" t="s">
        <v>3378</v>
      </c>
      <c r="J952" s="216" t="s">
        <v>330</v>
      </c>
      <c r="K952" s="215" t="s">
        <v>319</v>
      </c>
      <c r="L952" s="215" t="s">
        <v>1339</v>
      </c>
      <c r="AD952" s="217"/>
    </row>
    <row r="953" spans="1:30" s="215" customFormat="1" x14ac:dyDescent="0.25">
      <c r="A953" s="215" t="s">
        <v>126</v>
      </c>
      <c r="B953" s="215">
        <v>2250</v>
      </c>
      <c r="C953" s="215" t="s">
        <v>272</v>
      </c>
      <c r="D953" s="215">
        <v>504080917</v>
      </c>
      <c r="E953" s="215">
        <v>1060</v>
      </c>
      <c r="F953" s="215">
        <v>1252</v>
      </c>
      <c r="G953" s="215">
        <v>1004</v>
      </c>
      <c r="I953" s="215" t="s">
        <v>3379</v>
      </c>
      <c r="J953" s="216" t="s">
        <v>330</v>
      </c>
      <c r="K953" s="215" t="s">
        <v>319</v>
      </c>
      <c r="L953" s="215" t="s">
        <v>1716</v>
      </c>
      <c r="AD953" s="217"/>
    </row>
    <row r="954" spans="1:30" s="215" customFormat="1" x14ac:dyDescent="0.25">
      <c r="A954" s="215" t="s">
        <v>126</v>
      </c>
      <c r="B954" s="215">
        <v>2250</v>
      </c>
      <c r="C954" s="215" t="s">
        <v>272</v>
      </c>
      <c r="D954" s="215">
        <v>504081028</v>
      </c>
      <c r="E954" s="215">
        <v>1060</v>
      </c>
      <c r="F954" s="215">
        <v>1271</v>
      </c>
      <c r="G954" s="215">
        <v>1004</v>
      </c>
      <c r="I954" s="215" t="s">
        <v>3380</v>
      </c>
      <c r="J954" s="216" t="s">
        <v>330</v>
      </c>
      <c r="K954" s="215" t="s">
        <v>319</v>
      </c>
      <c r="L954" s="215" t="s">
        <v>1359</v>
      </c>
      <c r="AD954" s="217"/>
    </row>
    <row r="955" spans="1:30" s="215" customFormat="1" x14ac:dyDescent="0.25">
      <c r="A955" s="215" t="s">
        <v>126</v>
      </c>
      <c r="B955" s="215">
        <v>2254</v>
      </c>
      <c r="C955" s="215" t="s">
        <v>273</v>
      </c>
      <c r="D955" s="215">
        <v>1539817</v>
      </c>
      <c r="E955" s="215">
        <v>1020</v>
      </c>
      <c r="F955" s="215">
        <v>1121</v>
      </c>
      <c r="G955" s="215">
        <v>1004</v>
      </c>
      <c r="I955" s="215" t="s">
        <v>3381</v>
      </c>
      <c r="J955" s="216" t="s">
        <v>330</v>
      </c>
      <c r="K955" s="215" t="s">
        <v>331</v>
      </c>
      <c r="L955" s="215" t="s">
        <v>886</v>
      </c>
      <c r="AD955" s="217"/>
    </row>
    <row r="956" spans="1:30" s="215" customFormat="1" x14ac:dyDescent="0.25">
      <c r="A956" s="215" t="s">
        <v>126</v>
      </c>
      <c r="B956" s="215">
        <v>2254</v>
      </c>
      <c r="C956" s="215" t="s">
        <v>273</v>
      </c>
      <c r="D956" s="215">
        <v>1539837</v>
      </c>
      <c r="E956" s="215">
        <v>1020</v>
      </c>
      <c r="F956" s="215">
        <v>1110</v>
      </c>
      <c r="G956" s="215">
        <v>1004</v>
      </c>
      <c r="I956" s="215" t="s">
        <v>3382</v>
      </c>
      <c r="J956" s="216" t="s">
        <v>330</v>
      </c>
      <c r="K956" s="215" t="s">
        <v>331</v>
      </c>
      <c r="L956" s="215" t="s">
        <v>887</v>
      </c>
      <c r="AD956" s="217"/>
    </row>
    <row r="957" spans="1:30" s="215" customFormat="1" x14ac:dyDescent="0.25">
      <c r="A957" s="215" t="s">
        <v>126</v>
      </c>
      <c r="B957" s="215">
        <v>2254</v>
      </c>
      <c r="C957" s="215" t="s">
        <v>273</v>
      </c>
      <c r="D957" s="215">
        <v>191104810</v>
      </c>
      <c r="E957" s="215">
        <v>1060</v>
      </c>
      <c r="F957" s="215">
        <v>1252</v>
      </c>
      <c r="G957" s="215">
        <v>1004</v>
      </c>
      <c r="I957" s="215" t="s">
        <v>3383</v>
      </c>
      <c r="J957" s="216" t="s">
        <v>330</v>
      </c>
      <c r="K957" s="215" t="s">
        <v>319</v>
      </c>
      <c r="L957" s="215" t="s">
        <v>628</v>
      </c>
      <c r="AD957" s="217"/>
    </row>
    <row r="958" spans="1:30" s="215" customFormat="1" x14ac:dyDescent="0.25">
      <c r="A958" s="215" t="s">
        <v>126</v>
      </c>
      <c r="B958" s="215">
        <v>2254</v>
      </c>
      <c r="C958" s="215" t="s">
        <v>273</v>
      </c>
      <c r="D958" s="215">
        <v>191602236</v>
      </c>
      <c r="E958" s="215">
        <v>1020</v>
      </c>
      <c r="F958" s="215">
        <v>1110</v>
      </c>
      <c r="G958" s="215">
        <v>1004</v>
      </c>
      <c r="I958" s="215" t="s">
        <v>3384</v>
      </c>
      <c r="J958" s="216" t="s">
        <v>330</v>
      </c>
      <c r="K958" s="215" t="s">
        <v>331</v>
      </c>
      <c r="L958" s="215" t="s">
        <v>888</v>
      </c>
      <c r="AD958" s="217"/>
    </row>
    <row r="959" spans="1:30" s="215" customFormat="1" x14ac:dyDescent="0.25">
      <c r="A959" s="215" t="s">
        <v>126</v>
      </c>
      <c r="B959" s="215">
        <v>2254</v>
      </c>
      <c r="C959" s="215" t="s">
        <v>273</v>
      </c>
      <c r="D959" s="215">
        <v>191602237</v>
      </c>
      <c r="E959" s="215">
        <v>1020</v>
      </c>
      <c r="F959" s="215">
        <v>1110</v>
      </c>
      <c r="G959" s="215">
        <v>1004</v>
      </c>
      <c r="I959" s="215" t="s">
        <v>3385</v>
      </c>
      <c r="J959" s="216" t="s">
        <v>330</v>
      </c>
      <c r="K959" s="215" t="s">
        <v>331</v>
      </c>
      <c r="L959" s="215" t="s">
        <v>889</v>
      </c>
      <c r="AD959" s="217"/>
    </row>
    <row r="960" spans="1:30" s="215" customFormat="1" x14ac:dyDescent="0.25">
      <c r="A960" s="215" t="s">
        <v>126</v>
      </c>
      <c r="B960" s="215">
        <v>2254</v>
      </c>
      <c r="C960" s="215" t="s">
        <v>273</v>
      </c>
      <c r="D960" s="215">
        <v>191602241</v>
      </c>
      <c r="E960" s="215">
        <v>1020</v>
      </c>
      <c r="F960" s="215">
        <v>1110</v>
      </c>
      <c r="G960" s="215">
        <v>1004</v>
      </c>
      <c r="I960" s="215" t="s">
        <v>3386</v>
      </c>
      <c r="J960" s="216" t="s">
        <v>330</v>
      </c>
      <c r="K960" s="215" t="s">
        <v>331</v>
      </c>
      <c r="L960" s="215" t="s">
        <v>890</v>
      </c>
      <c r="AD960" s="217"/>
    </row>
    <row r="961" spans="1:30" s="215" customFormat="1" x14ac:dyDescent="0.25">
      <c r="A961" s="215" t="s">
        <v>126</v>
      </c>
      <c r="B961" s="215">
        <v>2254</v>
      </c>
      <c r="C961" s="215" t="s">
        <v>273</v>
      </c>
      <c r="D961" s="215">
        <v>191602242</v>
      </c>
      <c r="E961" s="215">
        <v>1020</v>
      </c>
      <c r="F961" s="215">
        <v>1110</v>
      </c>
      <c r="G961" s="215">
        <v>1004</v>
      </c>
      <c r="I961" s="215" t="s">
        <v>3387</v>
      </c>
      <c r="J961" s="216" t="s">
        <v>330</v>
      </c>
      <c r="K961" s="215" t="s">
        <v>331</v>
      </c>
      <c r="L961" s="215" t="s">
        <v>1535</v>
      </c>
      <c r="AD961" s="217"/>
    </row>
    <row r="962" spans="1:30" s="215" customFormat="1" x14ac:dyDescent="0.25">
      <c r="A962" s="215" t="s">
        <v>126</v>
      </c>
      <c r="B962" s="215">
        <v>2254</v>
      </c>
      <c r="C962" s="215" t="s">
        <v>273</v>
      </c>
      <c r="D962" s="215">
        <v>191602245</v>
      </c>
      <c r="E962" s="215">
        <v>1020</v>
      </c>
      <c r="F962" s="215">
        <v>1110</v>
      </c>
      <c r="G962" s="215">
        <v>1004</v>
      </c>
      <c r="I962" s="215" t="s">
        <v>3388</v>
      </c>
      <c r="J962" s="216" t="s">
        <v>330</v>
      </c>
      <c r="K962" s="215" t="s">
        <v>331</v>
      </c>
      <c r="L962" s="215" t="s">
        <v>891</v>
      </c>
      <c r="AD962" s="217"/>
    </row>
    <row r="963" spans="1:30" s="215" customFormat="1" x14ac:dyDescent="0.25">
      <c r="A963" s="215" t="s">
        <v>126</v>
      </c>
      <c r="B963" s="215">
        <v>2254</v>
      </c>
      <c r="C963" s="215" t="s">
        <v>273</v>
      </c>
      <c r="D963" s="215">
        <v>191602247</v>
      </c>
      <c r="E963" s="215">
        <v>1020</v>
      </c>
      <c r="F963" s="215">
        <v>1110</v>
      </c>
      <c r="G963" s="215">
        <v>1004</v>
      </c>
      <c r="I963" s="215" t="s">
        <v>3389</v>
      </c>
      <c r="J963" s="216" t="s">
        <v>330</v>
      </c>
      <c r="K963" s="215" t="s">
        <v>331</v>
      </c>
      <c r="L963" s="215" t="s">
        <v>892</v>
      </c>
      <c r="AD963" s="217"/>
    </row>
    <row r="964" spans="1:30" s="215" customFormat="1" x14ac:dyDescent="0.25">
      <c r="A964" s="215" t="s">
        <v>126</v>
      </c>
      <c r="B964" s="215">
        <v>2254</v>
      </c>
      <c r="C964" s="215" t="s">
        <v>273</v>
      </c>
      <c r="D964" s="215">
        <v>191602248</v>
      </c>
      <c r="E964" s="215">
        <v>1020</v>
      </c>
      <c r="F964" s="215">
        <v>1110</v>
      </c>
      <c r="G964" s="215">
        <v>1004</v>
      </c>
      <c r="I964" s="215" t="s">
        <v>3390</v>
      </c>
      <c r="J964" s="216" t="s">
        <v>330</v>
      </c>
      <c r="K964" s="215" t="s">
        <v>331</v>
      </c>
      <c r="L964" s="215" t="s">
        <v>893</v>
      </c>
      <c r="AD964" s="217"/>
    </row>
    <row r="965" spans="1:30" s="215" customFormat="1" x14ac:dyDescent="0.25">
      <c r="A965" s="215" t="s">
        <v>126</v>
      </c>
      <c r="B965" s="215">
        <v>2254</v>
      </c>
      <c r="C965" s="215" t="s">
        <v>273</v>
      </c>
      <c r="D965" s="215">
        <v>191602251</v>
      </c>
      <c r="E965" s="215">
        <v>1020</v>
      </c>
      <c r="F965" s="215">
        <v>1110</v>
      </c>
      <c r="G965" s="215">
        <v>1004</v>
      </c>
      <c r="I965" s="215" t="s">
        <v>3391</v>
      </c>
      <c r="J965" s="216" t="s">
        <v>330</v>
      </c>
      <c r="K965" s="215" t="s">
        <v>331</v>
      </c>
      <c r="L965" s="215" t="s">
        <v>891</v>
      </c>
      <c r="AD965" s="217"/>
    </row>
    <row r="966" spans="1:30" s="215" customFormat="1" x14ac:dyDescent="0.25">
      <c r="A966" s="215" t="s">
        <v>126</v>
      </c>
      <c r="B966" s="215">
        <v>2254</v>
      </c>
      <c r="C966" s="215" t="s">
        <v>273</v>
      </c>
      <c r="D966" s="215">
        <v>191602252</v>
      </c>
      <c r="E966" s="215">
        <v>1020</v>
      </c>
      <c r="F966" s="215">
        <v>1110</v>
      </c>
      <c r="G966" s="215">
        <v>1004</v>
      </c>
      <c r="I966" s="215" t="s">
        <v>3392</v>
      </c>
      <c r="J966" s="216" t="s">
        <v>330</v>
      </c>
      <c r="K966" s="215" t="s">
        <v>331</v>
      </c>
      <c r="L966" s="215" t="s">
        <v>894</v>
      </c>
      <c r="AD966" s="217"/>
    </row>
    <row r="967" spans="1:30" s="215" customFormat="1" x14ac:dyDescent="0.25">
      <c r="A967" s="215" t="s">
        <v>126</v>
      </c>
      <c r="B967" s="215">
        <v>2254</v>
      </c>
      <c r="C967" s="215" t="s">
        <v>273</v>
      </c>
      <c r="D967" s="215">
        <v>191602253</v>
      </c>
      <c r="E967" s="215">
        <v>1020</v>
      </c>
      <c r="F967" s="215">
        <v>1110</v>
      </c>
      <c r="G967" s="215">
        <v>1004</v>
      </c>
      <c r="I967" s="215" t="s">
        <v>3393</v>
      </c>
      <c r="J967" s="216" t="s">
        <v>330</v>
      </c>
      <c r="K967" s="215" t="s">
        <v>331</v>
      </c>
      <c r="L967" s="215" t="s">
        <v>895</v>
      </c>
      <c r="AD967" s="217"/>
    </row>
    <row r="968" spans="1:30" s="215" customFormat="1" x14ac:dyDescent="0.25">
      <c r="A968" s="215" t="s">
        <v>126</v>
      </c>
      <c r="B968" s="215">
        <v>2254</v>
      </c>
      <c r="C968" s="215" t="s">
        <v>273</v>
      </c>
      <c r="D968" s="215">
        <v>191602254</v>
      </c>
      <c r="E968" s="215">
        <v>1020</v>
      </c>
      <c r="F968" s="215">
        <v>1110</v>
      </c>
      <c r="G968" s="215">
        <v>1004</v>
      </c>
      <c r="I968" s="215" t="s">
        <v>3394</v>
      </c>
      <c r="J968" s="216" t="s">
        <v>330</v>
      </c>
      <c r="K968" s="215" t="s">
        <v>331</v>
      </c>
      <c r="L968" s="215" t="s">
        <v>896</v>
      </c>
      <c r="AD968" s="217"/>
    </row>
    <row r="969" spans="1:30" s="215" customFormat="1" x14ac:dyDescent="0.25">
      <c r="A969" s="215" t="s">
        <v>126</v>
      </c>
      <c r="B969" s="215">
        <v>2254</v>
      </c>
      <c r="C969" s="215" t="s">
        <v>273</v>
      </c>
      <c r="D969" s="215">
        <v>191602255</v>
      </c>
      <c r="E969" s="215">
        <v>1020</v>
      </c>
      <c r="F969" s="215">
        <v>1110</v>
      </c>
      <c r="G969" s="215">
        <v>1004</v>
      </c>
      <c r="I969" s="215" t="s">
        <v>3395</v>
      </c>
      <c r="J969" s="216" t="s">
        <v>330</v>
      </c>
      <c r="K969" s="215" t="s">
        <v>331</v>
      </c>
      <c r="L969" s="215" t="s">
        <v>895</v>
      </c>
      <c r="AD969" s="217"/>
    </row>
    <row r="970" spans="1:30" s="215" customFormat="1" x14ac:dyDescent="0.25">
      <c r="A970" s="215" t="s">
        <v>126</v>
      </c>
      <c r="B970" s="215">
        <v>2254</v>
      </c>
      <c r="C970" s="215" t="s">
        <v>273</v>
      </c>
      <c r="D970" s="215">
        <v>191602257</v>
      </c>
      <c r="E970" s="215">
        <v>1020</v>
      </c>
      <c r="F970" s="215">
        <v>1121</v>
      </c>
      <c r="G970" s="215">
        <v>1004</v>
      </c>
      <c r="I970" s="215" t="s">
        <v>3396</v>
      </c>
      <c r="J970" s="216" t="s">
        <v>330</v>
      </c>
      <c r="K970" s="215" t="s">
        <v>331</v>
      </c>
      <c r="L970" s="215" t="s">
        <v>897</v>
      </c>
      <c r="AD970" s="217"/>
    </row>
    <row r="971" spans="1:30" s="215" customFormat="1" x14ac:dyDescent="0.25">
      <c r="A971" s="215" t="s">
        <v>126</v>
      </c>
      <c r="B971" s="215">
        <v>2254</v>
      </c>
      <c r="C971" s="215" t="s">
        <v>273</v>
      </c>
      <c r="D971" s="215">
        <v>191602258</v>
      </c>
      <c r="E971" s="215">
        <v>1020</v>
      </c>
      <c r="F971" s="215">
        <v>1110</v>
      </c>
      <c r="G971" s="215">
        <v>1004</v>
      </c>
      <c r="I971" s="215" t="s">
        <v>3397</v>
      </c>
      <c r="J971" s="216" t="s">
        <v>330</v>
      </c>
      <c r="K971" s="215" t="s">
        <v>331</v>
      </c>
      <c r="L971" s="215" t="s">
        <v>898</v>
      </c>
      <c r="AD971" s="217"/>
    </row>
    <row r="972" spans="1:30" s="215" customFormat="1" x14ac:dyDescent="0.25">
      <c r="A972" s="215" t="s">
        <v>126</v>
      </c>
      <c r="B972" s="215">
        <v>2254</v>
      </c>
      <c r="C972" s="215" t="s">
        <v>273</v>
      </c>
      <c r="D972" s="215">
        <v>191602259</v>
      </c>
      <c r="E972" s="215">
        <v>1020</v>
      </c>
      <c r="F972" s="215">
        <v>1110</v>
      </c>
      <c r="G972" s="215">
        <v>1004</v>
      </c>
      <c r="I972" s="215" t="s">
        <v>3398</v>
      </c>
      <c r="J972" s="216" t="s">
        <v>330</v>
      </c>
      <c r="K972" s="215" t="s">
        <v>331</v>
      </c>
      <c r="L972" s="215" t="s">
        <v>899</v>
      </c>
      <c r="AD972" s="217"/>
    </row>
    <row r="973" spans="1:30" s="215" customFormat="1" x14ac:dyDescent="0.25">
      <c r="A973" s="215" t="s">
        <v>126</v>
      </c>
      <c r="B973" s="215">
        <v>2254</v>
      </c>
      <c r="C973" s="215" t="s">
        <v>273</v>
      </c>
      <c r="D973" s="215">
        <v>191602261</v>
      </c>
      <c r="E973" s="215">
        <v>1020</v>
      </c>
      <c r="F973" s="215">
        <v>1110</v>
      </c>
      <c r="G973" s="215">
        <v>1004</v>
      </c>
      <c r="I973" s="215" t="s">
        <v>3399</v>
      </c>
      <c r="J973" s="216" t="s">
        <v>330</v>
      </c>
      <c r="K973" s="215" t="s">
        <v>331</v>
      </c>
      <c r="L973" s="215" t="s">
        <v>897</v>
      </c>
      <c r="AD973" s="217"/>
    </row>
    <row r="974" spans="1:30" s="215" customFormat="1" x14ac:dyDescent="0.25">
      <c r="A974" s="215" t="s">
        <v>126</v>
      </c>
      <c r="B974" s="215">
        <v>2254</v>
      </c>
      <c r="C974" s="215" t="s">
        <v>273</v>
      </c>
      <c r="D974" s="215">
        <v>191602262</v>
      </c>
      <c r="E974" s="215">
        <v>1020</v>
      </c>
      <c r="F974" s="215">
        <v>1110</v>
      </c>
      <c r="G974" s="215">
        <v>1004</v>
      </c>
      <c r="I974" s="215" t="s">
        <v>3400</v>
      </c>
      <c r="J974" s="216" t="s">
        <v>330</v>
      </c>
      <c r="K974" s="215" t="s">
        <v>331</v>
      </c>
      <c r="L974" s="215" t="s">
        <v>893</v>
      </c>
      <c r="AD974" s="217"/>
    </row>
    <row r="975" spans="1:30" s="215" customFormat="1" x14ac:dyDescent="0.25">
      <c r="A975" s="215" t="s">
        <v>126</v>
      </c>
      <c r="B975" s="215">
        <v>2254</v>
      </c>
      <c r="C975" s="215" t="s">
        <v>273</v>
      </c>
      <c r="D975" s="215">
        <v>191602264</v>
      </c>
      <c r="E975" s="215">
        <v>1020</v>
      </c>
      <c r="F975" s="215">
        <v>1110</v>
      </c>
      <c r="G975" s="215">
        <v>1004</v>
      </c>
      <c r="I975" s="215" t="s">
        <v>3401</v>
      </c>
      <c r="J975" s="216" t="s">
        <v>330</v>
      </c>
      <c r="K975" s="215" t="s">
        <v>331</v>
      </c>
      <c r="L975" s="215" t="s">
        <v>1536</v>
      </c>
      <c r="AD975" s="217"/>
    </row>
    <row r="976" spans="1:30" s="215" customFormat="1" x14ac:dyDescent="0.25">
      <c r="A976" s="215" t="s">
        <v>126</v>
      </c>
      <c r="B976" s="215">
        <v>2254</v>
      </c>
      <c r="C976" s="215" t="s">
        <v>273</v>
      </c>
      <c r="D976" s="215">
        <v>191602266</v>
      </c>
      <c r="E976" s="215">
        <v>1020</v>
      </c>
      <c r="F976" s="215">
        <v>1110</v>
      </c>
      <c r="G976" s="215">
        <v>1004</v>
      </c>
      <c r="I976" s="215" t="s">
        <v>3402</v>
      </c>
      <c r="J976" s="216" t="s">
        <v>330</v>
      </c>
      <c r="K976" s="215" t="s">
        <v>331</v>
      </c>
      <c r="L976" s="215" t="s">
        <v>899</v>
      </c>
      <c r="AD976" s="217"/>
    </row>
    <row r="977" spans="1:30" s="215" customFormat="1" x14ac:dyDescent="0.25">
      <c r="A977" s="215" t="s">
        <v>126</v>
      </c>
      <c r="B977" s="215">
        <v>2254</v>
      </c>
      <c r="C977" s="215" t="s">
        <v>273</v>
      </c>
      <c r="D977" s="215">
        <v>191602267</v>
      </c>
      <c r="E977" s="215">
        <v>1020</v>
      </c>
      <c r="F977" s="215">
        <v>1122</v>
      </c>
      <c r="G977" s="215">
        <v>1004</v>
      </c>
      <c r="I977" s="215" t="s">
        <v>3403</v>
      </c>
      <c r="J977" s="216" t="s">
        <v>330</v>
      </c>
      <c r="K977" s="215" t="s">
        <v>331</v>
      </c>
      <c r="L977" s="215" t="s">
        <v>1535</v>
      </c>
      <c r="AD977" s="217"/>
    </row>
    <row r="978" spans="1:30" s="215" customFormat="1" x14ac:dyDescent="0.25">
      <c r="A978" s="215" t="s">
        <v>126</v>
      </c>
      <c r="B978" s="215">
        <v>2254</v>
      </c>
      <c r="C978" s="215" t="s">
        <v>273</v>
      </c>
      <c r="D978" s="215">
        <v>191602268</v>
      </c>
      <c r="E978" s="215">
        <v>1020</v>
      </c>
      <c r="F978" s="215">
        <v>1110</v>
      </c>
      <c r="G978" s="215">
        <v>1004</v>
      </c>
      <c r="I978" s="215" t="s">
        <v>3404</v>
      </c>
      <c r="J978" s="216" t="s">
        <v>330</v>
      </c>
      <c r="K978" s="215" t="s">
        <v>331</v>
      </c>
      <c r="L978" s="215" t="s">
        <v>894</v>
      </c>
      <c r="AD978" s="217"/>
    </row>
    <row r="979" spans="1:30" s="215" customFormat="1" x14ac:dyDescent="0.25">
      <c r="A979" s="215" t="s">
        <v>126</v>
      </c>
      <c r="B979" s="215">
        <v>2254</v>
      </c>
      <c r="C979" s="215" t="s">
        <v>273</v>
      </c>
      <c r="D979" s="215">
        <v>191602270</v>
      </c>
      <c r="E979" s="215">
        <v>1020</v>
      </c>
      <c r="F979" s="215">
        <v>1110</v>
      </c>
      <c r="G979" s="215">
        <v>1004</v>
      </c>
      <c r="I979" s="215" t="s">
        <v>3405</v>
      </c>
      <c r="J979" s="216" t="s">
        <v>330</v>
      </c>
      <c r="K979" s="215" t="s">
        <v>331</v>
      </c>
      <c r="L979" s="215" t="s">
        <v>892</v>
      </c>
      <c r="AD979" s="217"/>
    </row>
    <row r="980" spans="1:30" s="215" customFormat="1" x14ac:dyDescent="0.25">
      <c r="A980" s="215" t="s">
        <v>126</v>
      </c>
      <c r="B980" s="215">
        <v>2254</v>
      </c>
      <c r="C980" s="215" t="s">
        <v>273</v>
      </c>
      <c r="D980" s="215">
        <v>191602272</v>
      </c>
      <c r="E980" s="215">
        <v>1020</v>
      </c>
      <c r="F980" s="215">
        <v>1110</v>
      </c>
      <c r="G980" s="215">
        <v>1004</v>
      </c>
      <c r="I980" s="215" t="s">
        <v>3406</v>
      </c>
      <c r="J980" s="216" t="s">
        <v>330</v>
      </c>
      <c r="K980" s="215" t="s">
        <v>331</v>
      </c>
      <c r="L980" s="215" t="s">
        <v>898</v>
      </c>
      <c r="AD980" s="217"/>
    </row>
    <row r="981" spans="1:30" s="215" customFormat="1" x14ac:dyDescent="0.25">
      <c r="A981" s="215" t="s">
        <v>126</v>
      </c>
      <c r="B981" s="215">
        <v>2254</v>
      </c>
      <c r="C981" s="215" t="s">
        <v>273</v>
      </c>
      <c r="D981" s="215">
        <v>191602273</v>
      </c>
      <c r="E981" s="215">
        <v>1020</v>
      </c>
      <c r="F981" s="215">
        <v>1110</v>
      </c>
      <c r="G981" s="215">
        <v>1004</v>
      </c>
      <c r="I981" s="215" t="s">
        <v>3407</v>
      </c>
      <c r="J981" s="216" t="s">
        <v>330</v>
      </c>
      <c r="K981" s="215" t="s">
        <v>331</v>
      </c>
      <c r="L981" s="215" t="s">
        <v>896</v>
      </c>
      <c r="AD981" s="217"/>
    </row>
    <row r="982" spans="1:30" s="215" customFormat="1" x14ac:dyDescent="0.25">
      <c r="A982" s="215" t="s">
        <v>126</v>
      </c>
      <c r="B982" s="215">
        <v>2254</v>
      </c>
      <c r="C982" s="215" t="s">
        <v>273</v>
      </c>
      <c r="D982" s="215">
        <v>191682273</v>
      </c>
      <c r="E982" s="215">
        <v>1060</v>
      </c>
      <c r="F982" s="215">
        <v>1263</v>
      </c>
      <c r="G982" s="215">
        <v>1004</v>
      </c>
      <c r="I982" s="215" t="s">
        <v>3408</v>
      </c>
      <c r="J982" s="216" t="s">
        <v>330</v>
      </c>
      <c r="K982" s="215" t="s">
        <v>319</v>
      </c>
      <c r="L982" s="215" t="s">
        <v>629</v>
      </c>
      <c r="AD982" s="217"/>
    </row>
    <row r="983" spans="1:30" s="215" customFormat="1" x14ac:dyDescent="0.25">
      <c r="A983" s="215" t="s">
        <v>126</v>
      </c>
      <c r="B983" s="215">
        <v>2254</v>
      </c>
      <c r="C983" s="215" t="s">
        <v>273</v>
      </c>
      <c r="D983" s="215">
        <v>191704632</v>
      </c>
      <c r="E983" s="215">
        <v>1060</v>
      </c>
      <c r="F983" s="215">
        <v>1263</v>
      </c>
      <c r="G983" s="215">
        <v>1004</v>
      </c>
      <c r="I983" s="215" t="s">
        <v>3409</v>
      </c>
      <c r="J983" s="216" t="s">
        <v>330</v>
      </c>
      <c r="K983" s="215" t="s">
        <v>319</v>
      </c>
      <c r="L983" s="215" t="s">
        <v>978</v>
      </c>
      <c r="AD983" s="217"/>
    </row>
    <row r="984" spans="1:30" s="215" customFormat="1" x14ac:dyDescent="0.25">
      <c r="A984" s="215" t="s">
        <v>126</v>
      </c>
      <c r="B984" s="215">
        <v>2254</v>
      </c>
      <c r="C984" s="215" t="s">
        <v>273</v>
      </c>
      <c r="D984" s="215">
        <v>191850757</v>
      </c>
      <c r="E984" s="215">
        <v>1060</v>
      </c>
      <c r="F984" s="215">
        <v>1274</v>
      </c>
      <c r="G984" s="215">
        <v>1004</v>
      </c>
      <c r="I984" s="215" t="s">
        <v>3410</v>
      </c>
      <c r="J984" s="216" t="s">
        <v>330</v>
      </c>
      <c r="K984" s="215" t="s">
        <v>319</v>
      </c>
      <c r="L984" s="215" t="s">
        <v>630</v>
      </c>
      <c r="AD984" s="217"/>
    </row>
    <row r="985" spans="1:30" s="215" customFormat="1" x14ac:dyDescent="0.25">
      <c r="A985" s="215" t="s">
        <v>126</v>
      </c>
      <c r="B985" s="215">
        <v>2254</v>
      </c>
      <c r="C985" s="215" t="s">
        <v>273</v>
      </c>
      <c r="D985" s="215">
        <v>191863564</v>
      </c>
      <c r="E985" s="215">
        <v>1060</v>
      </c>
      <c r="F985" s="215">
        <v>1242</v>
      </c>
      <c r="G985" s="215">
        <v>1004</v>
      </c>
      <c r="I985" s="215" t="s">
        <v>3411</v>
      </c>
      <c r="J985" s="216" t="s">
        <v>330</v>
      </c>
      <c r="K985" s="215" t="s">
        <v>331</v>
      </c>
      <c r="L985" s="215" t="s">
        <v>900</v>
      </c>
      <c r="AD985" s="217"/>
    </row>
    <row r="986" spans="1:30" s="215" customFormat="1" x14ac:dyDescent="0.25">
      <c r="A986" s="215" t="s">
        <v>126</v>
      </c>
      <c r="B986" s="215">
        <v>2254</v>
      </c>
      <c r="C986" s="215" t="s">
        <v>273</v>
      </c>
      <c r="D986" s="215">
        <v>191951004</v>
      </c>
      <c r="E986" s="215">
        <v>1060</v>
      </c>
      <c r="F986" s="215">
        <v>1220</v>
      </c>
      <c r="G986" s="215">
        <v>1004</v>
      </c>
      <c r="I986" s="215" t="s">
        <v>3412</v>
      </c>
      <c r="J986" s="216" t="s">
        <v>330</v>
      </c>
      <c r="K986" s="215" t="s">
        <v>319</v>
      </c>
      <c r="L986" s="215" t="s">
        <v>631</v>
      </c>
      <c r="AD986" s="217"/>
    </row>
    <row r="987" spans="1:30" s="215" customFormat="1" x14ac:dyDescent="0.25">
      <c r="A987" s="215" t="s">
        <v>126</v>
      </c>
      <c r="B987" s="215">
        <v>2254</v>
      </c>
      <c r="C987" s="215" t="s">
        <v>273</v>
      </c>
      <c r="D987" s="215">
        <v>191951052</v>
      </c>
      <c r="E987" s="215">
        <v>1060</v>
      </c>
      <c r="F987" s="215">
        <v>1242</v>
      </c>
      <c r="G987" s="215">
        <v>1004</v>
      </c>
      <c r="I987" s="215" t="s">
        <v>3413</v>
      </c>
      <c r="J987" s="216" t="s">
        <v>330</v>
      </c>
      <c r="K987" s="215" t="s">
        <v>331</v>
      </c>
      <c r="L987" s="215" t="s">
        <v>2379</v>
      </c>
      <c r="AD987" s="217"/>
    </row>
    <row r="988" spans="1:30" s="215" customFormat="1" x14ac:dyDescent="0.25">
      <c r="A988" s="215" t="s">
        <v>126</v>
      </c>
      <c r="B988" s="215">
        <v>2254</v>
      </c>
      <c r="C988" s="215" t="s">
        <v>273</v>
      </c>
      <c r="D988" s="215">
        <v>191958044</v>
      </c>
      <c r="E988" s="215">
        <v>1060</v>
      </c>
      <c r="F988" s="215">
        <v>1211</v>
      </c>
      <c r="G988" s="215">
        <v>1004</v>
      </c>
      <c r="I988" s="215" t="s">
        <v>3414</v>
      </c>
      <c r="J988" s="216" t="s">
        <v>330</v>
      </c>
      <c r="K988" s="215" t="s">
        <v>319</v>
      </c>
      <c r="L988" s="215" t="s">
        <v>1487</v>
      </c>
      <c r="AD988" s="217"/>
    </row>
    <row r="989" spans="1:30" s="215" customFormat="1" x14ac:dyDescent="0.25">
      <c r="A989" s="215" t="s">
        <v>126</v>
      </c>
      <c r="B989" s="215">
        <v>2254</v>
      </c>
      <c r="C989" s="215" t="s">
        <v>273</v>
      </c>
      <c r="D989" s="215">
        <v>191982262</v>
      </c>
      <c r="E989" s="215">
        <v>1060</v>
      </c>
      <c r="F989" s="215">
        <v>1274</v>
      </c>
      <c r="G989" s="215">
        <v>1004</v>
      </c>
      <c r="I989" s="215" t="s">
        <v>3415</v>
      </c>
      <c r="J989" s="216" t="s">
        <v>330</v>
      </c>
      <c r="K989" s="215" t="s">
        <v>331</v>
      </c>
      <c r="L989" s="215" t="s">
        <v>1748</v>
      </c>
      <c r="AD989" s="217"/>
    </row>
    <row r="990" spans="1:30" s="215" customFormat="1" x14ac:dyDescent="0.25">
      <c r="A990" s="215" t="s">
        <v>126</v>
      </c>
      <c r="B990" s="215">
        <v>2254</v>
      </c>
      <c r="C990" s="215" t="s">
        <v>273</v>
      </c>
      <c r="D990" s="215">
        <v>192012571</v>
      </c>
      <c r="E990" s="215">
        <v>1020</v>
      </c>
      <c r="F990" s="215">
        <v>1110</v>
      </c>
      <c r="G990" s="215">
        <v>1003</v>
      </c>
      <c r="I990" s="215" t="s">
        <v>3416</v>
      </c>
      <c r="J990" s="216" t="s">
        <v>330</v>
      </c>
      <c r="K990" s="215" t="s">
        <v>331</v>
      </c>
      <c r="L990" s="215" t="s">
        <v>2380</v>
      </c>
      <c r="AD990" s="217"/>
    </row>
    <row r="991" spans="1:30" s="215" customFormat="1" x14ac:dyDescent="0.25">
      <c r="A991" s="215" t="s">
        <v>126</v>
      </c>
      <c r="B991" s="215">
        <v>2254</v>
      </c>
      <c r="C991" s="215" t="s">
        <v>273</v>
      </c>
      <c r="D991" s="215">
        <v>192012580</v>
      </c>
      <c r="E991" s="215">
        <v>1020</v>
      </c>
      <c r="F991" s="215">
        <v>1110</v>
      </c>
      <c r="G991" s="215">
        <v>1003</v>
      </c>
      <c r="I991" s="215" t="s">
        <v>3417</v>
      </c>
      <c r="J991" s="216" t="s">
        <v>330</v>
      </c>
      <c r="K991" s="215" t="s">
        <v>331</v>
      </c>
      <c r="L991" s="215" t="s">
        <v>2380</v>
      </c>
      <c r="AD991" s="217"/>
    </row>
    <row r="992" spans="1:30" s="215" customFormat="1" x14ac:dyDescent="0.25">
      <c r="A992" s="215" t="s">
        <v>126</v>
      </c>
      <c r="B992" s="215">
        <v>2254</v>
      </c>
      <c r="C992" s="215" t="s">
        <v>273</v>
      </c>
      <c r="D992" s="215">
        <v>192031734</v>
      </c>
      <c r="E992" s="215">
        <v>1060</v>
      </c>
      <c r="F992" s="215">
        <v>1242</v>
      </c>
      <c r="G992" s="215">
        <v>1003</v>
      </c>
      <c r="I992" s="215" t="s">
        <v>3418</v>
      </c>
      <c r="J992" s="216" t="s">
        <v>330</v>
      </c>
      <c r="K992" s="215" t="s">
        <v>319</v>
      </c>
      <c r="L992" s="215" t="s">
        <v>1717</v>
      </c>
      <c r="AD992" s="217"/>
    </row>
    <row r="993" spans="1:30" s="215" customFormat="1" x14ac:dyDescent="0.25">
      <c r="A993" s="215" t="s">
        <v>126</v>
      </c>
      <c r="B993" s="215">
        <v>2254</v>
      </c>
      <c r="C993" s="215" t="s">
        <v>273</v>
      </c>
      <c r="D993" s="215">
        <v>504081138</v>
      </c>
      <c r="E993" s="215">
        <v>1080</v>
      </c>
      <c r="F993" s="215">
        <v>1274</v>
      </c>
      <c r="G993" s="215">
        <v>1004</v>
      </c>
      <c r="I993" s="215" t="s">
        <v>3419</v>
      </c>
      <c r="J993" s="216" t="s">
        <v>330</v>
      </c>
      <c r="K993" s="215" t="s">
        <v>319</v>
      </c>
      <c r="L993" s="215" t="s">
        <v>1040</v>
      </c>
      <c r="AD993" s="217"/>
    </row>
    <row r="994" spans="1:30" s="215" customFormat="1" x14ac:dyDescent="0.25">
      <c r="A994" s="215" t="s">
        <v>126</v>
      </c>
      <c r="B994" s="215">
        <v>2254</v>
      </c>
      <c r="C994" s="215" t="s">
        <v>273</v>
      </c>
      <c r="D994" s="215">
        <v>504081181</v>
      </c>
      <c r="E994" s="215">
        <v>1080</v>
      </c>
      <c r="F994" s="215">
        <v>1274</v>
      </c>
      <c r="G994" s="215">
        <v>1004</v>
      </c>
      <c r="I994" s="215" t="s">
        <v>3420</v>
      </c>
      <c r="J994" s="216" t="s">
        <v>330</v>
      </c>
      <c r="K994" s="215" t="s">
        <v>319</v>
      </c>
      <c r="L994" s="215" t="s">
        <v>632</v>
      </c>
      <c r="AD994" s="217"/>
    </row>
    <row r="995" spans="1:30" s="215" customFormat="1" x14ac:dyDescent="0.25">
      <c r="A995" s="215" t="s">
        <v>126</v>
      </c>
      <c r="B995" s="215">
        <v>2254</v>
      </c>
      <c r="C995" s="215" t="s">
        <v>273</v>
      </c>
      <c r="D995" s="215">
        <v>504081187</v>
      </c>
      <c r="E995" s="215">
        <v>1080</v>
      </c>
      <c r="F995" s="215">
        <v>1274</v>
      </c>
      <c r="G995" s="215">
        <v>1004</v>
      </c>
      <c r="I995" s="215" t="s">
        <v>3421</v>
      </c>
      <c r="J995" s="216" t="s">
        <v>330</v>
      </c>
      <c r="K995" s="215" t="s">
        <v>319</v>
      </c>
      <c r="L995" s="215" t="s">
        <v>633</v>
      </c>
      <c r="AD995" s="217"/>
    </row>
    <row r="996" spans="1:30" s="215" customFormat="1" x14ac:dyDescent="0.25">
      <c r="A996" s="215" t="s">
        <v>126</v>
      </c>
      <c r="B996" s="215">
        <v>2254</v>
      </c>
      <c r="C996" s="215" t="s">
        <v>273</v>
      </c>
      <c r="D996" s="215">
        <v>504081191</v>
      </c>
      <c r="E996" s="215">
        <v>1080</v>
      </c>
      <c r="F996" s="215">
        <v>1274</v>
      </c>
      <c r="G996" s="215">
        <v>1004</v>
      </c>
      <c r="I996" s="215" t="s">
        <v>3422</v>
      </c>
      <c r="J996" s="216" t="s">
        <v>330</v>
      </c>
      <c r="K996" s="215" t="s">
        <v>319</v>
      </c>
      <c r="L996" s="215" t="s">
        <v>634</v>
      </c>
      <c r="AD996" s="217"/>
    </row>
    <row r="997" spans="1:30" s="215" customFormat="1" x14ac:dyDescent="0.25">
      <c r="A997" s="215" t="s">
        <v>126</v>
      </c>
      <c r="B997" s="215">
        <v>2254</v>
      </c>
      <c r="C997" s="215" t="s">
        <v>273</v>
      </c>
      <c r="D997" s="215">
        <v>504081403</v>
      </c>
      <c r="E997" s="215">
        <v>1060</v>
      </c>
      <c r="F997" s="215">
        <v>1274</v>
      </c>
      <c r="G997" s="215">
        <v>1004</v>
      </c>
      <c r="I997" s="215" t="s">
        <v>3423</v>
      </c>
      <c r="J997" s="216" t="s">
        <v>330</v>
      </c>
      <c r="K997" s="215" t="s">
        <v>319</v>
      </c>
      <c r="L997" s="215" t="s">
        <v>635</v>
      </c>
      <c r="AD997" s="217"/>
    </row>
    <row r="998" spans="1:30" s="215" customFormat="1" x14ac:dyDescent="0.25">
      <c r="A998" s="215" t="s">
        <v>126</v>
      </c>
      <c r="B998" s="215">
        <v>2254</v>
      </c>
      <c r="C998" s="215" t="s">
        <v>273</v>
      </c>
      <c r="D998" s="215">
        <v>504081565</v>
      </c>
      <c r="E998" s="215">
        <v>1060</v>
      </c>
      <c r="F998" s="215">
        <v>1271</v>
      </c>
      <c r="G998" s="215">
        <v>1004</v>
      </c>
      <c r="I998" s="215" t="s">
        <v>3424</v>
      </c>
      <c r="J998" s="216" t="s">
        <v>330</v>
      </c>
      <c r="K998" s="215" t="s">
        <v>319</v>
      </c>
      <c r="L998" s="215" t="s">
        <v>984</v>
      </c>
      <c r="AD998" s="217"/>
    </row>
    <row r="999" spans="1:30" s="215" customFormat="1" x14ac:dyDescent="0.25">
      <c r="A999" s="215" t="s">
        <v>126</v>
      </c>
      <c r="B999" s="215">
        <v>2254</v>
      </c>
      <c r="C999" s="215" t="s">
        <v>273</v>
      </c>
      <c r="D999" s="215">
        <v>504081573</v>
      </c>
      <c r="E999" s="215">
        <v>1060</v>
      </c>
      <c r="F999" s="215">
        <v>1271</v>
      </c>
      <c r="G999" s="215">
        <v>1004</v>
      </c>
      <c r="I999" s="215" t="s">
        <v>3425</v>
      </c>
      <c r="J999" s="216" t="s">
        <v>330</v>
      </c>
      <c r="K999" s="215" t="s">
        <v>319</v>
      </c>
      <c r="L999" s="215" t="s">
        <v>985</v>
      </c>
      <c r="AD999" s="217"/>
    </row>
    <row r="1000" spans="1:30" s="215" customFormat="1" x14ac:dyDescent="0.25">
      <c r="A1000" s="215" t="s">
        <v>126</v>
      </c>
      <c r="B1000" s="215">
        <v>2254</v>
      </c>
      <c r="C1000" s="215" t="s">
        <v>273</v>
      </c>
      <c r="D1000" s="215">
        <v>504081854</v>
      </c>
      <c r="E1000" s="215">
        <v>1060</v>
      </c>
      <c r="F1000" s="215">
        <v>1274</v>
      </c>
      <c r="G1000" s="215">
        <v>1004</v>
      </c>
      <c r="I1000" s="215" t="s">
        <v>3426</v>
      </c>
      <c r="J1000" s="216" t="s">
        <v>330</v>
      </c>
      <c r="K1000" s="215" t="s">
        <v>319</v>
      </c>
      <c r="L1000" s="215" t="s">
        <v>636</v>
      </c>
      <c r="AD1000" s="217"/>
    </row>
    <row r="1001" spans="1:30" s="215" customFormat="1" x14ac:dyDescent="0.25">
      <c r="A1001" s="215" t="s">
        <v>126</v>
      </c>
      <c r="B1001" s="215">
        <v>2254</v>
      </c>
      <c r="C1001" s="215" t="s">
        <v>273</v>
      </c>
      <c r="D1001" s="215">
        <v>504082072</v>
      </c>
      <c r="E1001" s="215">
        <v>1060</v>
      </c>
      <c r="F1001" s="215">
        <v>1252</v>
      </c>
      <c r="G1001" s="215">
        <v>1004</v>
      </c>
      <c r="I1001" s="215" t="s">
        <v>3427</v>
      </c>
      <c r="J1001" s="216" t="s">
        <v>330</v>
      </c>
      <c r="K1001" s="215" t="s">
        <v>319</v>
      </c>
      <c r="L1001" s="215" t="s">
        <v>1696</v>
      </c>
      <c r="AD1001" s="217"/>
    </row>
    <row r="1002" spans="1:30" s="215" customFormat="1" x14ac:dyDescent="0.25">
      <c r="A1002" s="215" t="s">
        <v>126</v>
      </c>
      <c r="B1002" s="215">
        <v>2254</v>
      </c>
      <c r="C1002" s="215" t="s">
        <v>273</v>
      </c>
      <c r="D1002" s="215">
        <v>504082157</v>
      </c>
      <c r="E1002" s="215">
        <v>1060</v>
      </c>
      <c r="F1002" s="215">
        <v>1274</v>
      </c>
      <c r="G1002" s="215">
        <v>1004</v>
      </c>
      <c r="I1002" s="215" t="s">
        <v>3428</v>
      </c>
      <c r="J1002" s="216" t="s">
        <v>330</v>
      </c>
      <c r="K1002" s="215" t="s">
        <v>331</v>
      </c>
      <c r="L1002" s="215" t="s">
        <v>1643</v>
      </c>
      <c r="AD1002" s="217"/>
    </row>
    <row r="1003" spans="1:30" s="215" customFormat="1" x14ac:dyDescent="0.25">
      <c r="A1003" s="215" t="s">
        <v>126</v>
      </c>
      <c r="B1003" s="215">
        <v>2254</v>
      </c>
      <c r="C1003" s="215" t="s">
        <v>273</v>
      </c>
      <c r="D1003" s="215">
        <v>504082221</v>
      </c>
      <c r="E1003" s="215">
        <v>1060</v>
      </c>
      <c r="F1003" s="215">
        <v>1274</v>
      </c>
      <c r="G1003" s="215">
        <v>1004</v>
      </c>
      <c r="I1003" s="215" t="s">
        <v>3429</v>
      </c>
      <c r="J1003" s="216" t="s">
        <v>330</v>
      </c>
      <c r="K1003" s="215" t="s">
        <v>319</v>
      </c>
      <c r="L1003" s="215" t="s">
        <v>637</v>
      </c>
      <c r="AD1003" s="217"/>
    </row>
    <row r="1004" spans="1:30" s="215" customFormat="1" x14ac:dyDescent="0.25">
      <c r="A1004" s="215" t="s">
        <v>126</v>
      </c>
      <c r="B1004" s="215">
        <v>2254</v>
      </c>
      <c r="C1004" s="215" t="s">
        <v>273</v>
      </c>
      <c r="D1004" s="215">
        <v>504082281</v>
      </c>
      <c r="E1004" s="215">
        <v>1060</v>
      </c>
      <c r="F1004" s="215">
        <v>1251</v>
      </c>
      <c r="G1004" s="215">
        <v>1004</v>
      </c>
      <c r="I1004" s="215" t="s">
        <v>3430</v>
      </c>
      <c r="J1004" s="216" t="s">
        <v>330</v>
      </c>
      <c r="K1004" s="215" t="s">
        <v>331</v>
      </c>
      <c r="L1004" s="215" t="s">
        <v>1631</v>
      </c>
      <c r="AD1004" s="217"/>
    </row>
    <row r="1005" spans="1:30" s="215" customFormat="1" x14ac:dyDescent="0.25">
      <c r="A1005" s="215" t="s">
        <v>126</v>
      </c>
      <c r="B1005" s="215">
        <v>2254</v>
      </c>
      <c r="C1005" s="215" t="s">
        <v>273</v>
      </c>
      <c r="D1005" s="215">
        <v>504082454</v>
      </c>
      <c r="E1005" s="215">
        <v>1060</v>
      </c>
      <c r="F1005" s="215">
        <v>1274</v>
      </c>
      <c r="G1005" s="215">
        <v>1004</v>
      </c>
      <c r="I1005" s="215" t="s">
        <v>3431</v>
      </c>
      <c r="J1005" s="216" t="s">
        <v>330</v>
      </c>
      <c r="K1005" s="215" t="s">
        <v>319</v>
      </c>
      <c r="L1005" s="215" t="s">
        <v>638</v>
      </c>
      <c r="AD1005" s="217"/>
    </row>
    <row r="1006" spans="1:30" s="215" customFormat="1" x14ac:dyDescent="0.25">
      <c r="A1006" s="215" t="s">
        <v>126</v>
      </c>
      <c r="B1006" s="215">
        <v>2254</v>
      </c>
      <c r="C1006" s="215" t="s">
        <v>273</v>
      </c>
      <c r="D1006" s="215">
        <v>504082458</v>
      </c>
      <c r="E1006" s="215">
        <v>1060</v>
      </c>
      <c r="F1006" s="215">
        <v>1271</v>
      </c>
      <c r="G1006" s="215">
        <v>1004</v>
      </c>
      <c r="I1006" s="215" t="s">
        <v>3432</v>
      </c>
      <c r="J1006" s="216" t="s">
        <v>330</v>
      </c>
      <c r="K1006" s="215" t="s">
        <v>319</v>
      </c>
      <c r="L1006" s="215" t="s">
        <v>639</v>
      </c>
      <c r="AD1006" s="217"/>
    </row>
    <row r="1007" spans="1:30" s="215" customFormat="1" x14ac:dyDescent="0.25">
      <c r="A1007" s="215" t="s">
        <v>126</v>
      </c>
      <c r="B1007" s="215">
        <v>2257</v>
      </c>
      <c r="C1007" s="215" t="s">
        <v>274</v>
      </c>
      <c r="D1007" s="215">
        <v>191849484</v>
      </c>
      <c r="E1007" s="215">
        <v>1020</v>
      </c>
      <c r="F1007" s="215">
        <v>1121</v>
      </c>
      <c r="G1007" s="215">
        <v>1004</v>
      </c>
      <c r="I1007" s="215" t="s">
        <v>3433</v>
      </c>
      <c r="J1007" s="216" t="s">
        <v>330</v>
      </c>
      <c r="K1007" s="215" t="s">
        <v>319</v>
      </c>
      <c r="L1007" s="215" t="s">
        <v>640</v>
      </c>
      <c r="AD1007" s="217"/>
    </row>
    <row r="1008" spans="1:30" s="215" customFormat="1" x14ac:dyDescent="0.25">
      <c r="A1008" s="215" t="s">
        <v>126</v>
      </c>
      <c r="B1008" s="215">
        <v>2257</v>
      </c>
      <c r="C1008" s="215" t="s">
        <v>274</v>
      </c>
      <c r="D1008" s="215">
        <v>191948528</v>
      </c>
      <c r="E1008" s="215">
        <v>1020</v>
      </c>
      <c r="F1008" s="215">
        <v>1110</v>
      </c>
      <c r="G1008" s="215">
        <v>1004</v>
      </c>
      <c r="I1008" s="215" t="s">
        <v>3434</v>
      </c>
      <c r="J1008" s="216" t="s">
        <v>330</v>
      </c>
      <c r="K1008" s="215" t="s">
        <v>319</v>
      </c>
      <c r="L1008" s="215" t="s">
        <v>641</v>
      </c>
      <c r="AD1008" s="217"/>
    </row>
    <row r="1009" spans="1:30" s="215" customFormat="1" x14ac:dyDescent="0.25">
      <c r="A1009" s="215" t="s">
        <v>126</v>
      </c>
      <c r="B1009" s="215">
        <v>2258</v>
      </c>
      <c r="C1009" s="215" t="s">
        <v>275</v>
      </c>
      <c r="D1009" s="215">
        <v>191974492</v>
      </c>
      <c r="E1009" s="215">
        <v>1060</v>
      </c>
      <c r="F1009" s="215">
        <v>1274</v>
      </c>
      <c r="G1009" s="215">
        <v>1004</v>
      </c>
      <c r="I1009" s="215" t="s">
        <v>3435</v>
      </c>
      <c r="J1009" s="216" t="s">
        <v>330</v>
      </c>
      <c r="K1009" s="215" t="s">
        <v>319</v>
      </c>
      <c r="L1009" s="215" t="s">
        <v>642</v>
      </c>
      <c r="AD1009" s="217"/>
    </row>
    <row r="1010" spans="1:30" s="215" customFormat="1" x14ac:dyDescent="0.25">
      <c r="A1010" s="215" t="s">
        <v>126</v>
      </c>
      <c r="B1010" s="215">
        <v>2258</v>
      </c>
      <c r="C1010" s="215" t="s">
        <v>275</v>
      </c>
      <c r="D1010" s="215">
        <v>502021824</v>
      </c>
      <c r="E1010" s="215">
        <v>1060</v>
      </c>
      <c r="F1010" s="215">
        <v>1252</v>
      </c>
      <c r="G1010" s="215">
        <v>1004</v>
      </c>
      <c r="I1010" s="215" t="s">
        <v>3436</v>
      </c>
      <c r="J1010" s="216" t="s">
        <v>330</v>
      </c>
      <c r="K1010" s="215" t="s">
        <v>319</v>
      </c>
      <c r="L1010" s="215" t="s">
        <v>643</v>
      </c>
      <c r="AD1010" s="217"/>
    </row>
    <row r="1011" spans="1:30" s="215" customFormat="1" x14ac:dyDescent="0.25">
      <c r="A1011" s="215" t="s">
        <v>126</v>
      </c>
      <c r="B1011" s="215">
        <v>2258</v>
      </c>
      <c r="C1011" s="215" t="s">
        <v>275</v>
      </c>
      <c r="D1011" s="215">
        <v>502021852</v>
      </c>
      <c r="E1011" s="215">
        <v>1060</v>
      </c>
      <c r="F1011" s="215">
        <v>1271</v>
      </c>
      <c r="G1011" s="215">
        <v>1004</v>
      </c>
      <c r="I1011" s="215" t="s">
        <v>3437</v>
      </c>
      <c r="J1011" s="216" t="s">
        <v>330</v>
      </c>
      <c r="K1011" s="215" t="s">
        <v>319</v>
      </c>
      <c r="L1011" s="215" t="s">
        <v>644</v>
      </c>
      <c r="AD1011" s="217"/>
    </row>
    <row r="1012" spans="1:30" s="215" customFormat="1" x14ac:dyDescent="0.25">
      <c r="A1012" s="215" t="s">
        <v>126</v>
      </c>
      <c r="B1012" s="215">
        <v>2258</v>
      </c>
      <c r="C1012" s="215" t="s">
        <v>275</v>
      </c>
      <c r="D1012" s="215">
        <v>502021856</v>
      </c>
      <c r="E1012" s="215">
        <v>1060</v>
      </c>
      <c r="F1012" s="215">
        <v>1271</v>
      </c>
      <c r="G1012" s="215">
        <v>1004</v>
      </c>
      <c r="I1012" s="215" t="s">
        <v>3438</v>
      </c>
      <c r="J1012" s="216" t="s">
        <v>330</v>
      </c>
      <c r="K1012" s="215" t="s">
        <v>319</v>
      </c>
      <c r="L1012" s="215" t="s">
        <v>645</v>
      </c>
      <c r="AD1012" s="217"/>
    </row>
    <row r="1013" spans="1:30" s="215" customFormat="1" x14ac:dyDescent="0.25">
      <c r="A1013" s="215" t="s">
        <v>126</v>
      </c>
      <c r="B1013" s="215">
        <v>2258</v>
      </c>
      <c r="C1013" s="215" t="s">
        <v>275</v>
      </c>
      <c r="D1013" s="215">
        <v>502021857</v>
      </c>
      <c r="E1013" s="215">
        <v>1060</v>
      </c>
      <c r="F1013" s="215">
        <v>1274</v>
      </c>
      <c r="G1013" s="215">
        <v>1004</v>
      </c>
      <c r="I1013" s="215" t="s">
        <v>3439</v>
      </c>
      <c r="J1013" s="216" t="s">
        <v>330</v>
      </c>
      <c r="K1013" s="215" t="s">
        <v>319</v>
      </c>
      <c r="L1013" s="215" t="s">
        <v>646</v>
      </c>
      <c r="AD1013" s="217"/>
    </row>
    <row r="1014" spans="1:30" s="215" customFormat="1" x14ac:dyDescent="0.25">
      <c r="A1014" s="215" t="s">
        <v>126</v>
      </c>
      <c r="B1014" s="215">
        <v>2258</v>
      </c>
      <c r="C1014" s="215" t="s">
        <v>275</v>
      </c>
      <c r="D1014" s="215">
        <v>502021864</v>
      </c>
      <c r="E1014" s="215">
        <v>1060</v>
      </c>
      <c r="F1014" s="215">
        <v>1271</v>
      </c>
      <c r="G1014" s="215">
        <v>1004</v>
      </c>
      <c r="I1014" s="215" t="s">
        <v>3440</v>
      </c>
      <c r="J1014" s="216" t="s">
        <v>330</v>
      </c>
      <c r="K1014" s="215" t="s">
        <v>319</v>
      </c>
      <c r="L1014" s="215" t="s">
        <v>647</v>
      </c>
      <c r="AD1014" s="217"/>
    </row>
    <row r="1015" spans="1:30" s="215" customFormat="1" x14ac:dyDescent="0.25">
      <c r="A1015" s="215" t="s">
        <v>126</v>
      </c>
      <c r="B1015" s="215">
        <v>2261</v>
      </c>
      <c r="C1015" s="215" t="s">
        <v>276</v>
      </c>
      <c r="D1015" s="215">
        <v>502021994</v>
      </c>
      <c r="E1015" s="215">
        <v>1060</v>
      </c>
      <c r="F1015" s="215">
        <v>1271</v>
      </c>
      <c r="G1015" s="215">
        <v>1004</v>
      </c>
      <c r="I1015" s="215" t="s">
        <v>3441</v>
      </c>
      <c r="J1015" s="216" t="s">
        <v>330</v>
      </c>
      <c r="K1015" s="215" t="s">
        <v>319</v>
      </c>
      <c r="L1015" s="215" t="s">
        <v>648</v>
      </c>
      <c r="AD1015" s="217"/>
    </row>
    <row r="1016" spans="1:30" s="215" customFormat="1" x14ac:dyDescent="0.25">
      <c r="A1016" s="215" t="s">
        <v>126</v>
      </c>
      <c r="B1016" s="215">
        <v>2261</v>
      </c>
      <c r="C1016" s="215" t="s">
        <v>276</v>
      </c>
      <c r="D1016" s="215">
        <v>502022006</v>
      </c>
      <c r="E1016" s="215">
        <v>1060</v>
      </c>
      <c r="F1016" s="215">
        <v>1271</v>
      </c>
      <c r="G1016" s="215">
        <v>1004</v>
      </c>
      <c r="I1016" s="215" t="s">
        <v>3442</v>
      </c>
      <c r="J1016" s="216" t="s">
        <v>330</v>
      </c>
      <c r="K1016" s="215" t="s">
        <v>319</v>
      </c>
      <c r="L1016" s="215" t="s">
        <v>649</v>
      </c>
      <c r="AD1016" s="217"/>
    </row>
    <row r="1017" spans="1:30" s="215" customFormat="1" x14ac:dyDescent="0.25">
      <c r="A1017" s="215" t="s">
        <v>126</v>
      </c>
      <c r="B1017" s="215">
        <v>2261</v>
      </c>
      <c r="C1017" s="215" t="s">
        <v>276</v>
      </c>
      <c r="D1017" s="215">
        <v>502022007</v>
      </c>
      <c r="E1017" s="215">
        <v>1060</v>
      </c>
      <c r="F1017" s="215">
        <v>1271</v>
      </c>
      <c r="G1017" s="215">
        <v>1004</v>
      </c>
      <c r="I1017" s="215" t="s">
        <v>3443</v>
      </c>
      <c r="J1017" s="216" t="s">
        <v>330</v>
      </c>
      <c r="K1017" s="215" t="s">
        <v>319</v>
      </c>
      <c r="L1017" s="215" t="s">
        <v>650</v>
      </c>
      <c r="AD1017" s="217"/>
    </row>
    <row r="1018" spans="1:30" s="215" customFormat="1" x14ac:dyDescent="0.25">
      <c r="A1018" s="215" t="s">
        <v>126</v>
      </c>
      <c r="B1018" s="215">
        <v>2261</v>
      </c>
      <c r="C1018" s="215" t="s">
        <v>276</v>
      </c>
      <c r="D1018" s="215">
        <v>502022035</v>
      </c>
      <c r="E1018" s="215">
        <v>1060</v>
      </c>
      <c r="F1018" s="215">
        <v>1271</v>
      </c>
      <c r="G1018" s="215">
        <v>1004</v>
      </c>
      <c r="I1018" s="215" t="s">
        <v>3444</v>
      </c>
      <c r="J1018" s="216" t="s">
        <v>330</v>
      </c>
      <c r="K1018" s="215" t="s">
        <v>319</v>
      </c>
      <c r="L1018" s="215" t="s">
        <v>651</v>
      </c>
      <c r="AD1018" s="217"/>
    </row>
    <row r="1019" spans="1:30" s="215" customFormat="1" x14ac:dyDescent="0.25">
      <c r="A1019" s="215" t="s">
        <v>126</v>
      </c>
      <c r="B1019" s="215">
        <v>2261</v>
      </c>
      <c r="C1019" s="215" t="s">
        <v>276</v>
      </c>
      <c r="D1019" s="215">
        <v>502022044</v>
      </c>
      <c r="E1019" s="215">
        <v>1060</v>
      </c>
      <c r="F1019" s="215">
        <v>1271</v>
      </c>
      <c r="G1019" s="215">
        <v>1004</v>
      </c>
      <c r="I1019" s="215" t="s">
        <v>3445</v>
      </c>
      <c r="J1019" s="216" t="s">
        <v>330</v>
      </c>
      <c r="K1019" s="215" t="s">
        <v>319</v>
      </c>
      <c r="L1019" s="215" t="s">
        <v>652</v>
      </c>
      <c r="AD1019" s="217"/>
    </row>
    <row r="1020" spans="1:30" s="215" customFormat="1" x14ac:dyDescent="0.25">
      <c r="A1020" s="215" t="s">
        <v>126</v>
      </c>
      <c r="B1020" s="215">
        <v>2262</v>
      </c>
      <c r="C1020" s="215" t="s">
        <v>277</v>
      </c>
      <c r="D1020" s="215">
        <v>190192563</v>
      </c>
      <c r="E1020" s="215">
        <v>1020</v>
      </c>
      <c r="F1020" s="215">
        <v>1122</v>
      </c>
      <c r="G1020" s="215">
        <v>1004</v>
      </c>
      <c r="I1020" s="215" t="s">
        <v>3446</v>
      </c>
      <c r="J1020" s="216" t="s">
        <v>330</v>
      </c>
      <c r="K1020" s="215" t="s">
        <v>331</v>
      </c>
      <c r="L1020" s="215" t="s">
        <v>1563</v>
      </c>
      <c r="AD1020" s="217"/>
    </row>
    <row r="1021" spans="1:30" s="215" customFormat="1" x14ac:dyDescent="0.25">
      <c r="A1021" s="215" t="s">
        <v>126</v>
      </c>
      <c r="B1021" s="215">
        <v>2262</v>
      </c>
      <c r="C1021" s="215" t="s">
        <v>277</v>
      </c>
      <c r="D1021" s="215">
        <v>191355994</v>
      </c>
      <c r="E1021" s="215">
        <v>1020</v>
      </c>
      <c r="F1021" s="215">
        <v>1110</v>
      </c>
      <c r="G1021" s="215">
        <v>1004</v>
      </c>
      <c r="I1021" s="215" t="s">
        <v>3447</v>
      </c>
      <c r="J1021" s="216" t="s">
        <v>330</v>
      </c>
      <c r="K1021" s="215" t="s">
        <v>331</v>
      </c>
      <c r="L1021" s="215" t="s">
        <v>901</v>
      </c>
      <c r="AD1021" s="217"/>
    </row>
    <row r="1022" spans="1:30" s="215" customFormat="1" x14ac:dyDescent="0.25">
      <c r="A1022" s="215" t="s">
        <v>126</v>
      </c>
      <c r="B1022" s="215">
        <v>2262</v>
      </c>
      <c r="C1022" s="215" t="s">
        <v>277</v>
      </c>
      <c r="D1022" s="215">
        <v>191499135</v>
      </c>
      <c r="E1022" s="215">
        <v>1020</v>
      </c>
      <c r="F1022" s="215">
        <v>1110</v>
      </c>
      <c r="G1022" s="215">
        <v>1004</v>
      </c>
      <c r="I1022" s="215" t="s">
        <v>3448</v>
      </c>
      <c r="J1022" s="216" t="s">
        <v>330</v>
      </c>
      <c r="K1022" s="215" t="s">
        <v>319</v>
      </c>
      <c r="L1022" s="215" t="s">
        <v>653</v>
      </c>
      <c r="AD1022" s="217"/>
    </row>
    <row r="1023" spans="1:30" s="215" customFormat="1" x14ac:dyDescent="0.25">
      <c r="A1023" s="215" t="s">
        <v>126</v>
      </c>
      <c r="B1023" s="215">
        <v>2262</v>
      </c>
      <c r="C1023" s="215" t="s">
        <v>277</v>
      </c>
      <c r="D1023" s="215">
        <v>191812659</v>
      </c>
      <c r="E1023" s="215">
        <v>1020</v>
      </c>
      <c r="F1023" s="215">
        <v>1110</v>
      </c>
      <c r="G1023" s="215">
        <v>1004</v>
      </c>
      <c r="I1023" s="215" t="s">
        <v>3449</v>
      </c>
      <c r="J1023" s="216" t="s">
        <v>330</v>
      </c>
      <c r="K1023" s="215" t="s">
        <v>331</v>
      </c>
      <c r="L1023" s="215" t="s">
        <v>902</v>
      </c>
      <c r="AD1023" s="217"/>
    </row>
    <row r="1024" spans="1:30" s="215" customFormat="1" x14ac:dyDescent="0.25">
      <c r="A1024" s="215" t="s">
        <v>126</v>
      </c>
      <c r="B1024" s="215">
        <v>2262</v>
      </c>
      <c r="C1024" s="215" t="s">
        <v>277</v>
      </c>
      <c r="D1024" s="215">
        <v>191834696</v>
      </c>
      <c r="E1024" s="215">
        <v>1020</v>
      </c>
      <c r="F1024" s="215">
        <v>1110</v>
      </c>
      <c r="G1024" s="215">
        <v>1004</v>
      </c>
      <c r="I1024" s="215" t="s">
        <v>3450</v>
      </c>
      <c r="J1024" s="216" t="s">
        <v>330</v>
      </c>
      <c r="K1024" s="215" t="s">
        <v>319</v>
      </c>
      <c r="L1024" s="215" t="s">
        <v>654</v>
      </c>
      <c r="AD1024" s="217"/>
    </row>
    <row r="1025" spans="1:30" s="215" customFormat="1" x14ac:dyDescent="0.25">
      <c r="A1025" s="215" t="s">
        <v>126</v>
      </c>
      <c r="B1025" s="215">
        <v>2262</v>
      </c>
      <c r="C1025" s="215" t="s">
        <v>277</v>
      </c>
      <c r="D1025" s="215">
        <v>191853925</v>
      </c>
      <c r="E1025" s="215">
        <v>1020</v>
      </c>
      <c r="F1025" s="215">
        <v>1110</v>
      </c>
      <c r="G1025" s="215">
        <v>1004</v>
      </c>
      <c r="I1025" s="215" t="s">
        <v>3451</v>
      </c>
      <c r="J1025" s="216" t="s">
        <v>330</v>
      </c>
      <c r="K1025" s="215" t="s">
        <v>319</v>
      </c>
      <c r="L1025" s="215" t="s">
        <v>655</v>
      </c>
      <c r="AD1025" s="217"/>
    </row>
    <row r="1026" spans="1:30" s="215" customFormat="1" x14ac:dyDescent="0.25">
      <c r="A1026" s="215" t="s">
        <v>126</v>
      </c>
      <c r="B1026" s="215">
        <v>2262</v>
      </c>
      <c r="C1026" s="215" t="s">
        <v>277</v>
      </c>
      <c r="D1026" s="215">
        <v>192021168</v>
      </c>
      <c r="E1026" s="215">
        <v>1020</v>
      </c>
      <c r="F1026" s="215">
        <v>1110</v>
      </c>
      <c r="G1026" s="215">
        <v>1004</v>
      </c>
      <c r="I1026" s="215" t="s">
        <v>3452</v>
      </c>
      <c r="J1026" s="216" t="s">
        <v>330</v>
      </c>
      <c r="K1026" s="215" t="s">
        <v>331</v>
      </c>
      <c r="L1026" s="215" t="s">
        <v>1540</v>
      </c>
      <c r="AD1026" s="217"/>
    </row>
    <row r="1027" spans="1:30" s="215" customFormat="1" x14ac:dyDescent="0.25">
      <c r="A1027" s="215" t="s">
        <v>126</v>
      </c>
      <c r="B1027" s="215">
        <v>2262</v>
      </c>
      <c r="C1027" s="215" t="s">
        <v>277</v>
      </c>
      <c r="D1027" s="215">
        <v>192021170</v>
      </c>
      <c r="E1027" s="215">
        <v>1020</v>
      </c>
      <c r="F1027" s="215">
        <v>1110</v>
      </c>
      <c r="G1027" s="215">
        <v>1004</v>
      </c>
      <c r="I1027" s="215" t="s">
        <v>3453</v>
      </c>
      <c r="J1027" s="216" t="s">
        <v>330</v>
      </c>
      <c r="K1027" s="215" t="s">
        <v>331</v>
      </c>
      <c r="L1027" s="215" t="s">
        <v>1540</v>
      </c>
      <c r="AD1027" s="217"/>
    </row>
    <row r="1028" spans="1:30" s="215" customFormat="1" x14ac:dyDescent="0.25">
      <c r="A1028" s="215" t="s">
        <v>126</v>
      </c>
      <c r="B1028" s="215">
        <v>2262</v>
      </c>
      <c r="C1028" s="215" t="s">
        <v>277</v>
      </c>
      <c r="D1028" s="215">
        <v>192021172</v>
      </c>
      <c r="E1028" s="215">
        <v>1020</v>
      </c>
      <c r="F1028" s="215">
        <v>1110</v>
      </c>
      <c r="G1028" s="215">
        <v>1004</v>
      </c>
      <c r="I1028" s="215" t="s">
        <v>3454</v>
      </c>
      <c r="J1028" s="216" t="s">
        <v>330</v>
      </c>
      <c r="K1028" s="215" t="s">
        <v>331</v>
      </c>
      <c r="L1028" s="215" t="s">
        <v>1541</v>
      </c>
      <c r="AD1028" s="217"/>
    </row>
    <row r="1029" spans="1:30" s="215" customFormat="1" x14ac:dyDescent="0.25">
      <c r="A1029" s="215" t="s">
        <v>126</v>
      </c>
      <c r="B1029" s="215">
        <v>2262</v>
      </c>
      <c r="C1029" s="215" t="s">
        <v>277</v>
      </c>
      <c r="D1029" s="215">
        <v>192035248</v>
      </c>
      <c r="E1029" s="215">
        <v>1060</v>
      </c>
      <c r="F1029" s="215">
        <v>1242</v>
      </c>
      <c r="G1029" s="215">
        <v>1004</v>
      </c>
      <c r="I1029" s="215" t="s">
        <v>3455</v>
      </c>
      <c r="J1029" s="216" t="s">
        <v>330</v>
      </c>
      <c r="K1029" s="215" t="s">
        <v>319</v>
      </c>
      <c r="L1029" s="215" t="s">
        <v>1763</v>
      </c>
      <c r="AD1029" s="217"/>
    </row>
    <row r="1030" spans="1:30" s="215" customFormat="1" x14ac:dyDescent="0.25">
      <c r="A1030" s="215" t="s">
        <v>126</v>
      </c>
      <c r="B1030" s="215">
        <v>2262</v>
      </c>
      <c r="C1030" s="215" t="s">
        <v>277</v>
      </c>
      <c r="D1030" s="215">
        <v>502153682</v>
      </c>
      <c r="E1030" s="215">
        <v>1080</v>
      </c>
      <c r="F1030" s="215">
        <v>1274</v>
      </c>
      <c r="G1030" s="215">
        <v>1004</v>
      </c>
      <c r="I1030" s="215" t="s">
        <v>3456</v>
      </c>
      <c r="J1030" s="216" t="s">
        <v>330</v>
      </c>
      <c r="K1030" s="215" t="s">
        <v>319</v>
      </c>
      <c r="L1030" s="215" t="s">
        <v>1340</v>
      </c>
      <c r="AD1030" s="217"/>
    </row>
    <row r="1031" spans="1:30" s="215" customFormat="1" x14ac:dyDescent="0.25">
      <c r="A1031" s="215" t="s">
        <v>126</v>
      </c>
      <c r="B1031" s="215">
        <v>2262</v>
      </c>
      <c r="C1031" s="215" t="s">
        <v>277</v>
      </c>
      <c r="D1031" s="215">
        <v>502153860</v>
      </c>
      <c r="E1031" s="215">
        <v>1060</v>
      </c>
      <c r="F1031" s="215">
        <v>1271</v>
      </c>
      <c r="G1031" s="215">
        <v>1004</v>
      </c>
      <c r="I1031" s="215" t="s">
        <v>3457</v>
      </c>
      <c r="J1031" s="216" t="s">
        <v>330</v>
      </c>
      <c r="K1031" s="215" t="s">
        <v>319</v>
      </c>
      <c r="L1031" s="215" t="s">
        <v>1188</v>
      </c>
      <c r="AD1031" s="217"/>
    </row>
    <row r="1032" spans="1:30" s="215" customFormat="1" x14ac:dyDescent="0.25">
      <c r="A1032" s="215" t="s">
        <v>126</v>
      </c>
      <c r="B1032" s="215">
        <v>2262</v>
      </c>
      <c r="C1032" s="215" t="s">
        <v>277</v>
      </c>
      <c r="D1032" s="215">
        <v>502153888</v>
      </c>
      <c r="E1032" s="215">
        <v>1060</v>
      </c>
      <c r="F1032" s="215">
        <v>1242</v>
      </c>
      <c r="G1032" s="215">
        <v>1004</v>
      </c>
      <c r="I1032" s="215" t="s">
        <v>3458</v>
      </c>
      <c r="J1032" s="216" t="s">
        <v>330</v>
      </c>
      <c r="K1032" s="215" t="s">
        <v>319</v>
      </c>
      <c r="L1032" s="215" t="s">
        <v>1341</v>
      </c>
      <c r="AD1032" s="217"/>
    </row>
    <row r="1033" spans="1:30" s="215" customFormat="1" x14ac:dyDescent="0.25">
      <c r="A1033" s="215" t="s">
        <v>126</v>
      </c>
      <c r="B1033" s="215">
        <v>2262</v>
      </c>
      <c r="C1033" s="215" t="s">
        <v>277</v>
      </c>
      <c r="D1033" s="215">
        <v>502153957</v>
      </c>
      <c r="E1033" s="215">
        <v>1060</v>
      </c>
      <c r="F1033" s="215">
        <v>1271</v>
      </c>
      <c r="G1033" s="215">
        <v>1004</v>
      </c>
      <c r="I1033" s="215" t="s">
        <v>3459</v>
      </c>
      <c r="J1033" s="216" t="s">
        <v>330</v>
      </c>
      <c r="K1033" s="215" t="s">
        <v>331</v>
      </c>
      <c r="L1033" s="215" t="s">
        <v>1364</v>
      </c>
      <c r="AD1033" s="217"/>
    </row>
    <row r="1034" spans="1:30" s="215" customFormat="1" x14ac:dyDescent="0.25">
      <c r="A1034" s="215" t="s">
        <v>126</v>
      </c>
      <c r="B1034" s="215">
        <v>2262</v>
      </c>
      <c r="C1034" s="215" t="s">
        <v>277</v>
      </c>
      <c r="D1034" s="215">
        <v>502153968</v>
      </c>
      <c r="E1034" s="215">
        <v>1060</v>
      </c>
      <c r="F1034" s="215">
        <v>1271</v>
      </c>
      <c r="G1034" s="215">
        <v>1004</v>
      </c>
      <c r="I1034" s="215" t="s">
        <v>3460</v>
      </c>
      <c r="J1034" s="216" t="s">
        <v>330</v>
      </c>
      <c r="K1034" s="215" t="s">
        <v>319</v>
      </c>
      <c r="L1034" s="215" t="s">
        <v>1342</v>
      </c>
      <c r="AD1034" s="217"/>
    </row>
    <row r="1035" spans="1:30" s="215" customFormat="1" x14ac:dyDescent="0.25">
      <c r="A1035" s="215" t="s">
        <v>126</v>
      </c>
      <c r="B1035" s="215">
        <v>2262</v>
      </c>
      <c r="C1035" s="215" t="s">
        <v>277</v>
      </c>
      <c r="D1035" s="215">
        <v>502153970</v>
      </c>
      <c r="E1035" s="215">
        <v>1060</v>
      </c>
      <c r="F1035" s="215">
        <v>1271</v>
      </c>
      <c r="G1035" s="215">
        <v>1004</v>
      </c>
      <c r="I1035" s="215" t="s">
        <v>3461</v>
      </c>
      <c r="J1035" s="216" t="s">
        <v>330</v>
      </c>
      <c r="K1035" s="215" t="s">
        <v>319</v>
      </c>
      <c r="L1035" s="215" t="s">
        <v>1343</v>
      </c>
      <c r="AD1035" s="217"/>
    </row>
    <row r="1036" spans="1:30" s="215" customFormat="1" x14ac:dyDescent="0.25">
      <c r="A1036" s="215" t="s">
        <v>126</v>
      </c>
      <c r="B1036" s="215">
        <v>2262</v>
      </c>
      <c r="C1036" s="215" t="s">
        <v>277</v>
      </c>
      <c r="D1036" s="215">
        <v>502153997</v>
      </c>
      <c r="E1036" s="215">
        <v>1060</v>
      </c>
      <c r="F1036" s="215">
        <v>1274</v>
      </c>
      <c r="G1036" s="215">
        <v>1004</v>
      </c>
      <c r="I1036" s="215" t="s">
        <v>3462</v>
      </c>
      <c r="J1036" s="216" t="s">
        <v>330</v>
      </c>
      <c r="K1036" s="215" t="s">
        <v>319</v>
      </c>
      <c r="L1036" s="215" t="s">
        <v>1189</v>
      </c>
      <c r="AD1036" s="217"/>
    </row>
    <row r="1037" spans="1:30" s="215" customFormat="1" x14ac:dyDescent="0.25">
      <c r="A1037" s="215" t="s">
        <v>126</v>
      </c>
      <c r="B1037" s="215">
        <v>2262</v>
      </c>
      <c r="C1037" s="215" t="s">
        <v>277</v>
      </c>
      <c r="D1037" s="215">
        <v>502154002</v>
      </c>
      <c r="E1037" s="215">
        <v>1060</v>
      </c>
      <c r="F1037" s="215">
        <v>1242</v>
      </c>
      <c r="G1037" s="215">
        <v>1004</v>
      </c>
      <c r="I1037" s="215" t="s">
        <v>3463</v>
      </c>
      <c r="J1037" s="216" t="s">
        <v>330</v>
      </c>
      <c r="K1037" s="215" t="s">
        <v>331</v>
      </c>
      <c r="L1037" s="215" t="s">
        <v>1191</v>
      </c>
      <c r="AD1037" s="217"/>
    </row>
    <row r="1038" spans="1:30" s="215" customFormat="1" x14ac:dyDescent="0.25">
      <c r="A1038" s="215" t="s">
        <v>126</v>
      </c>
      <c r="B1038" s="215">
        <v>2262</v>
      </c>
      <c r="C1038" s="215" t="s">
        <v>277</v>
      </c>
      <c r="D1038" s="215">
        <v>502154003</v>
      </c>
      <c r="E1038" s="215">
        <v>1060</v>
      </c>
      <c r="F1038" s="215">
        <v>1274</v>
      </c>
      <c r="G1038" s="215">
        <v>1004</v>
      </c>
      <c r="I1038" s="215" t="s">
        <v>3464</v>
      </c>
      <c r="J1038" s="216" t="s">
        <v>330</v>
      </c>
      <c r="K1038" s="215" t="s">
        <v>331</v>
      </c>
      <c r="L1038" s="215" t="s">
        <v>1192</v>
      </c>
      <c r="AD1038" s="217"/>
    </row>
    <row r="1039" spans="1:30" s="215" customFormat="1" x14ac:dyDescent="0.25">
      <c r="A1039" s="215" t="s">
        <v>126</v>
      </c>
      <c r="B1039" s="215">
        <v>2262</v>
      </c>
      <c r="C1039" s="215" t="s">
        <v>277</v>
      </c>
      <c r="D1039" s="215">
        <v>502154023</v>
      </c>
      <c r="E1039" s="215">
        <v>1060</v>
      </c>
      <c r="F1039" s="215">
        <v>1274</v>
      </c>
      <c r="G1039" s="215">
        <v>1004</v>
      </c>
      <c r="I1039" s="215" t="s">
        <v>3465</v>
      </c>
      <c r="J1039" s="216" t="s">
        <v>330</v>
      </c>
      <c r="K1039" s="215" t="s">
        <v>319</v>
      </c>
      <c r="L1039" s="215" t="s">
        <v>656</v>
      </c>
      <c r="AD1039" s="217"/>
    </row>
    <row r="1040" spans="1:30" s="215" customFormat="1" x14ac:dyDescent="0.25">
      <c r="A1040" s="215" t="s">
        <v>126</v>
      </c>
      <c r="B1040" s="215">
        <v>2262</v>
      </c>
      <c r="C1040" s="215" t="s">
        <v>277</v>
      </c>
      <c r="D1040" s="215">
        <v>502154024</v>
      </c>
      <c r="E1040" s="215">
        <v>1060</v>
      </c>
      <c r="F1040" s="215">
        <v>1271</v>
      </c>
      <c r="G1040" s="215">
        <v>1004</v>
      </c>
      <c r="I1040" s="215" t="s">
        <v>3466</v>
      </c>
      <c r="J1040" s="216" t="s">
        <v>330</v>
      </c>
      <c r="K1040" s="215" t="s">
        <v>319</v>
      </c>
      <c r="L1040" s="215" t="s">
        <v>657</v>
      </c>
      <c r="AD1040" s="217"/>
    </row>
    <row r="1041" spans="1:30" s="215" customFormat="1" x14ac:dyDescent="0.25">
      <c r="A1041" s="215" t="s">
        <v>126</v>
      </c>
      <c r="B1041" s="215">
        <v>2262</v>
      </c>
      <c r="C1041" s="215" t="s">
        <v>277</v>
      </c>
      <c r="D1041" s="215">
        <v>502154056</v>
      </c>
      <c r="E1041" s="215">
        <v>1060</v>
      </c>
      <c r="F1041" s="215">
        <v>1274</v>
      </c>
      <c r="G1041" s="215">
        <v>1004</v>
      </c>
      <c r="I1041" s="215" t="s">
        <v>3467</v>
      </c>
      <c r="J1041" s="216" t="s">
        <v>330</v>
      </c>
      <c r="K1041" s="215" t="s">
        <v>319</v>
      </c>
      <c r="L1041" s="215" t="s">
        <v>1265</v>
      </c>
      <c r="AD1041" s="217"/>
    </row>
    <row r="1042" spans="1:30" s="215" customFormat="1" x14ac:dyDescent="0.25">
      <c r="A1042" s="215" t="s">
        <v>126</v>
      </c>
      <c r="B1042" s="215">
        <v>2262</v>
      </c>
      <c r="C1042" s="215" t="s">
        <v>277</v>
      </c>
      <c r="D1042" s="215">
        <v>502154076</v>
      </c>
      <c r="E1042" s="215">
        <v>1060</v>
      </c>
      <c r="F1042" s="215">
        <v>1271</v>
      </c>
      <c r="G1042" s="215">
        <v>1004</v>
      </c>
      <c r="I1042" s="215" t="s">
        <v>3468</v>
      </c>
      <c r="J1042" s="216" t="s">
        <v>330</v>
      </c>
      <c r="K1042" s="215" t="s">
        <v>319</v>
      </c>
      <c r="L1042" s="215" t="s">
        <v>1778</v>
      </c>
      <c r="AD1042" s="217"/>
    </row>
    <row r="1043" spans="1:30" s="215" customFormat="1" x14ac:dyDescent="0.25">
      <c r="A1043" s="215" t="s">
        <v>126</v>
      </c>
      <c r="B1043" s="215">
        <v>2262</v>
      </c>
      <c r="C1043" s="215" t="s">
        <v>277</v>
      </c>
      <c r="D1043" s="215">
        <v>502154235</v>
      </c>
      <c r="E1043" s="215">
        <v>1060</v>
      </c>
      <c r="F1043" s="215">
        <v>1242</v>
      </c>
      <c r="G1043" s="215">
        <v>1004</v>
      </c>
      <c r="I1043" s="215" t="s">
        <v>3469</v>
      </c>
      <c r="J1043" s="216" t="s">
        <v>330</v>
      </c>
      <c r="K1043" s="215" t="s">
        <v>331</v>
      </c>
      <c r="L1043" s="215" t="s">
        <v>1787</v>
      </c>
      <c r="AD1043" s="217"/>
    </row>
    <row r="1044" spans="1:30" s="215" customFormat="1" x14ac:dyDescent="0.25">
      <c r="A1044" s="215" t="s">
        <v>126</v>
      </c>
      <c r="B1044" s="215">
        <v>2262</v>
      </c>
      <c r="C1044" s="215" t="s">
        <v>277</v>
      </c>
      <c r="D1044" s="215">
        <v>502154402</v>
      </c>
      <c r="E1044" s="215">
        <v>1060</v>
      </c>
      <c r="F1044" s="215">
        <v>1274</v>
      </c>
      <c r="G1044" s="215">
        <v>1004</v>
      </c>
      <c r="I1044" s="215" t="s">
        <v>3470</v>
      </c>
      <c r="J1044" s="216" t="s">
        <v>330</v>
      </c>
      <c r="K1044" s="215" t="s">
        <v>319</v>
      </c>
      <c r="L1044" s="215" t="s">
        <v>1193</v>
      </c>
      <c r="AD1044" s="217"/>
    </row>
    <row r="1045" spans="1:30" s="215" customFormat="1" x14ac:dyDescent="0.25">
      <c r="A1045" s="215" t="s">
        <v>126</v>
      </c>
      <c r="B1045" s="215">
        <v>2262</v>
      </c>
      <c r="C1045" s="215" t="s">
        <v>277</v>
      </c>
      <c r="D1045" s="215">
        <v>502154439</v>
      </c>
      <c r="E1045" s="215">
        <v>1060</v>
      </c>
      <c r="F1045" s="215">
        <v>1271</v>
      </c>
      <c r="G1045" s="215">
        <v>1004</v>
      </c>
      <c r="I1045" s="215" t="s">
        <v>3471</v>
      </c>
      <c r="J1045" s="216" t="s">
        <v>330</v>
      </c>
      <c r="K1045" s="215" t="s">
        <v>319</v>
      </c>
      <c r="L1045" s="215" t="s">
        <v>1190</v>
      </c>
      <c r="AD1045" s="217"/>
    </row>
    <row r="1046" spans="1:30" s="215" customFormat="1" x14ac:dyDescent="0.25">
      <c r="A1046" s="215" t="s">
        <v>126</v>
      </c>
      <c r="B1046" s="215">
        <v>2262</v>
      </c>
      <c r="C1046" s="215" t="s">
        <v>277</v>
      </c>
      <c r="D1046" s="215">
        <v>502154442</v>
      </c>
      <c r="E1046" s="215">
        <v>1060</v>
      </c>
      <c r="F1046" s="215">
        <v>1263</v>
      </c>
      <c r="G1046" s="215">
        <v>1004</v>
      </c>
      <c r="I1046" s="215" t="s">
        <v>3472</v>
      </c>
      <c r="J1046" s="216" t="s">
        <v>330</v>
      </c>
      <c r="K1046" s="215" t="s">
        <v>319</v>
      </c>
      <c r="L1046" s="215" t="s">
        <v>1194</v>
      </c>
      <c r="AD1046" s="217"/>
    </row>
    <row r="1047" spans="1:30" s="215" customFormat="1" x14ac:dyDescent="0.25">
      <c r="A1047" s="215" t="s">
        <v>126</v>
      </c>
      <c r="B1047" s="215">
        <v>2262</v>
      </c>
      <c r="C1047" s="215" t="s">
        <v>277</v>
      </c>
      <c r="D1047" s="215">
        <v>502154456</v>
      </c>
      <c r="E1047" s="215">
        <v>1060</v>
      </c>
      <c r="F1047" s="215">
        <v>1271</v>
      </c>
      <c r="G1047" s="215">
        <v>1004</v>
      </c>
      <c r="I1047" s="215" t="s">
        <v>3473</v>
      </c>
      <c r="J1047" s="216" t="s">
        <v>330</v>
      </c>
      <c r="K1047" s="215" t="s">
        <v>319</v>
      </c>
      <c r="L1047" s="215" t="s">
        <v>1314</v>
      </c>
      <c r="AD1047" s="217"/>
    </row>
    <row r="1048" spans="1:30" s="215" customFormat="1" x14ac:dyDescent="0.25">
      <c r="A1048" s="215" t="s">
        <v>126</v>
      </c>
      <c r="B1048" s="215">
        <v>2262</v>
      </c>
      <c r="C1048" s="215" t="s">
        <v>277</v>
      </c>
      <c r="D1048" s="215">
        <v>502154483</v>
      </c>
      <c r="E1048" s="215">
        <v>1060</v>
      </c>
      <c r="F1048" s="215">
        <v>1271</v>
      </c>
      <c r="G1048" s="215">
        <v>1004</v>
      </c>
      <c r="I1048" s="215" t="s">
        <v>3474</v>
      </c>
      <c r="J1048" s="216" t="s">
        <v>330</v>
      </c>
      <c r="K1048" s="215" t="s">
        <v>319</v>
      </c>
      <c r="L1048" s="215" t="s">
        <v>1315</v>
      </c>
      <c r="AD1048" s="217"/>
    </row>
    <row r="1049" spans="1:30" s="215" customFormat="1" x14ac:dyDescent="0.25">
      <c r="A1049" s="215" t="s">
        <v>126</v>
      </c>
      <c r="B1049" s="215">
        <v>2262</v>
      </c>
      <c r="C1049" s="215" t="s">
        <v>277</v>
      </c>
      <c r="D1049" s="215">
        <v>502154522</v>
      </c>
      <c r="E1049" s="215">
        <v>1060</v>
      </c>
      <c r="F1049" s="215">
        <v>1271</v>
      </c>
      <c r="G1049" s="215">
        <v>1004</v>
      </c>
      <c r="I1049" s="215" t="s">
        <v>3475</v>
      </c>
      <c r="J1049" s="216" t="s">
        <v>330</v>
      </c>
      <c r="K1049" s="215" t="s">
        <v>319</v>
      </c>
      <c r="L1049" s="215" t="s">
        <v>1344</v>
      </c>
      <c r="AD1049" s="217"/>
    </row>
    <row r="1050" spans="1:30" s="215" customFormat="1" x14ac:dyDescent="0.25">
      <c r="A1050" s="215" t="s">
        <v>126</v>
      </c>
      <c r="B1050" s="215">
        <v>2262</v>
      </c>
      <c r="C1050" s="215" t="s">
        <v>277</v>
      </c>
      <c r="D1050" s="215">
        <v>502154599</v>
      </c>
      <c r="E1050" s="215">
        <v>1060</v>
      </c>
      <c r="F1050" s="215">
        <v>1274</v>
      </c>
      <c r="G1050" s="215">
        <v>1004</v>
      </c>
      <c r="I1050" s="215" t="s">
        <v>3476</v>
      </c>
      <c r="J1050" s="216" t="s">
        <v>330</v>
      </c>
      <c r="K1050" s="215" t="s">
        <v>319</v>
      </c>
      <c r="L1050" s="215" t="s">
        <v>1345</v>
      </c>
      <c r="AD1050" s="217"/>
    </row>
    <row r="1051" spans="1:30" s="215" customFormat="1" x14ac:dyDescent="0.25">
      <c r="A1051" s="215" t="s">
        <v>126</v>
      </c>
      <c r="B1051" s="215">
        <v>2262</v>
      </c>
      <c r="C1051" s="215" t="s">
        <v>277</v>
      </c>
      <c r="D1051" s="215">
        <v>502154603</v>
      </c>
      <c r="E1051" s="215">
        <v>1060</v>
      </c>
      <c r="F1051" s="215">
        <v>1274</v>
      </c>
      <c r="G1051" s="215">
        <v>1004</v>
      </c>
      <c r="I1051" s="215" t="s">
        <v>3477</v>
      </c>
      <c r="J1051" s="216" t="s">
        <v>330</v>
      </c>
      <c r="K1051" s="215" t="s">
        <v>319</v>
      </c>
      <c r="L1051" s="215" t="s">
        <v>1346</v>
      </c>
      <c r="AD1051" s="217"/>
    </row>
    <row r="1052" spans="1:30" s="215" customFormat="1" x14ac:dyDescent="0.25">
      <c r="A1052" s="215" t="s">
        <v>126</v>
      </c>
      <c r="B1052" s="215">
        <v>2262</v>
      </c>
      <c r="C1052" s="215" t="s">
        <v>277</v>
      </c>
      <c r="D1052" s="215">
        <v>502154823</v>
      </c>
      <c r="E1052" s="215">
        <v>1060</v>
      </c>
      <c r="F1052" s="215">
        <v>1271</v>
      </c>
      <c r="G1052" s="215">
        <v>1004</v>
      </c>
      <c r="I1052" s="215" t="s">
        <v>3478</v>
      </c>
      <c r="J1052" s="216" t="s">
        <v>330</v>
      </c>
      <c r="K1052" s="215" t="s">
        <v>319</v>
      </c>
      <c r="L1052" s="215" t="s">
        <v>1347</v>
      </c>
      <c r="AD1052" s="217"/>
    </row>
    <row r="1053" spans="1:30" s="215" customFormat="1" x14ac:dyDescent="0.25">
      <c r="A1053" s="215" t="s">
        <v>126</v>
      </c>
      <c r="B1053" s="215">
        <v>2262</v>
      </c>
      <c r="C1053" s="215" t="s">
        <v>277</v>
      </c>
      <c r="D1053" s="215">
        <v>502154825</v>
      </c>
      <c r="E1053" s="215">
        <v>1060</v>
      </c>
      <c r="F1053" s="215">
        <v>1271</v>
      </c>
      <c r="G1053" s="215">
        <v>1004</v>
      </c>
      <c r="I1053" s="215" t="s">
        <v>3479</v>
      </c>
      <c r="J1053" s="216" t="s">
        <v>330</v>
      </c>
      <c r="K1053" s="215" t="s">
        <v>319</v>
      </c>
      <c r="L1053" s="215" t="s">
        <v>1348</v>
      </c>
      <c r="AD1053" s="217"/>
    </row>
    <row r="1054" spans="1:30" s="215" customFormat="1" x14ac:dyDescent="0.25">
      <c r="A1054" s="215" t="s">
        <v>126</v>
      </c>
      <c r="B1054" s="215">
        <v>2262</v>
      </c>
      <c r="C1054" s="215" t="s">
        <v>277</v>
      </c>
      <c r="D1054" s="215">
        <v>502154842</v>
      </c>
      <c r="E1054" s="215">
        <v>1060</v>
      </c>
      <c r="F1054" s="215">
        <v>1274</v>
      </c>
      <c r="G1054" s="215">
        <v>1004</v>
      </c>
      <c r="I1054" s="215" t="s">
        <v>3480</v>
      </c>
      <c r="J1054" s="216" t="s">
        <v>330</v>
      </c>
      <c r="K1054" s="215" t="s">
        <v>319</v>
      </c>
      <c r="L1054" s="215" t="s">
        <v>1349</v>
      </c>
      <c r="AD1054" s="217"/>
    </row>
    <row r="1055" spans="1:30" s="215" customFormat="1" x14ac:dyDescent="0.25">
      <c r="A1055" s="215" t="s">
        <v>126</v>
      </c>
      <c r="B1055" s="215">
        <v>2265</v>
      </c>
      <c r="C1055" s="215" t="s">
        <v>278</v>
      </c>
      <c r="D1055" s="215">
        <v>1535995</v>
      </c>
      <c r="E1055" s="215">
        <v>1020</v>
      </c>
      <c r="F1055" s="215">
        <v>1110</v>
      </c>
      <c r="G1055" s="215">
        <v>1004</v>
      </c>
      <c r="I1055" s="215" t="s">
        <v>3481</v>
      </c>
      <c r="J1055" s="216" t="s">
        <v>330</v>
      </c>
      <c r="K1055" s="215" t="s">
        <v>331</v>
      </c>
      <c r="L1055" s="215" t="s">
        <v>903</v>
      </c>
      <c r="AD1055" s="217"/>
    </row>
    <row r="1056" spans="1:30" s="215" customFormat="1" x14ac:dyDescent="0.25">
      <c r="A1056" s="215" t="s">
        <v>126</v>
      </c>
      <c r="B1056" s="215">
        <v>2265</v>
      </c>
      <c r="C1056" s="215" t="s">
        <v>278</v>
      </c>
      <c r="D1056" s="215">
        <v>1535996</v>
      </c>
      <c r="E1056" s="215">
        <v>1020</v>
      </c>
      <c r="F1056" s="215">
        <v>1110</v>
      </c>
      <c r="G1056" s="215">
        <v>1004</v>
      </c>
      <c r="I1056" s="215" t="s">
        <v>3481</v>
      </c>
      <c r="J1056" s="216" t="s">
        <v>330</v>
      </c>
      <c r="K1056" s="215" t="s">
        <v>331</v>
      </c>
      <c r="L1056" s="215" t="s">
        <v>903</v>
      </c>
      <c r="AD1056" s="217"/>
    </row>
    <row r="1057" spans="1:30" s="215" customFormat="1" x14ac:dyDescent="0.25">
      <c r="A1057" s="215" t="s">
        <v>126</v>
      </c>
      <c r="B1057" s="215">
        <v>2265</v>
      </c>
      <c r="C1057" s="215" t="s">
        <v>278</v>
      </c>
      <c r="D1057" s="215">
        <v>1535998</v>
      </c>
      <c r="E1057" s="215">
        <v>1020</v>
      </c>
      <c r="F1057" s="215">
        <v>1110</v>
      </c>
      <c r="G1057" s="215">
        <v>1004</v>
      </c>
      <c r="I1057" s="215" t="s">
        <v>3482</v>
      </c>
      <c r="J1057" s="216" t="s">
        <v>330</v>
      </c>
      <c r="K1057" s="215" t="s">
        <v>331</v>
      </c>
      <c r="L1057" s="215" t="s">
        <v>904</v>
      </c>
      <c r="AD1057" s="217"/>
    </row>
    <row r="1058" spans="1:30" s="215" customFormat="1" x14ac:dyDescent="0.25">
      <c r="A1058" s="215" t="s">
        <v>126</v>
      </c>
      <c r="B1058" s="215">
        <v>2265</v>
      </c>
      <c r="C1058" s="215" t="s">
        <v>278</v>
      </c>
      <c r="D1058" s="215">
        <v>1535999</v>
      </c>
      <c r="E1058" s="215">
        <v>1020</v>
      </c>
      <c r="F1058" s="215">
        <v>1110</v>
      </c>
      <c r="G1058" s="215">
        <v>1004</v>
      </c>
      <c r="I1058" s="215" t="s">
        <v>3483</v>
      </c>
      <c r="J1058" s="216" t="s">
        <v>330</v>
      </c>
      <c r="K1058" s="215" t="s">
        <v>331</v>
      </c>
      <c r="L1058" s="215" t="s">
        <v>905</v>
      </c>
      <c r="AD1058" s="217"/>
    </row>
    <row r="1059" spans="1:30" s="215" customFormat="1" x14ac:dyDescent="0.25">
      <c r="A1059" s="215" t="s">
        <v>126</v>
      </c>
      <c r="B1059" s="215">
        <v>2265</v>
      </c>
      <c r="C1059" s="215" t="s">
        <v>278</v>
      </c>
      <c r="D1059" s="215">
        <v>1536000</v>
      </c>
      <c r="E1059" s="215">
        <v>1020</v>
      </c>
      <c r="F1059" s="215">
        <v>1110</v>
      </c>
      <c r="G1059" s="215">
        <v>1004</v>
      </c>
      <c r="I1059" s="215" t="s">
        <v>3483</v>
      </c>
      <c r="J1059" s="216" t="s">
        <v>330</v>
      </c>
      <c r="K1059" s="215" t="s">
        <v>331</v>
      </c>
      <c r="L1059" s="215" t="s">
        <v>905</v>
      </c>
      <c r="AD1059" s="217"/>
    </row>
    <row r="1060" spans="1:30" s="215" customFormat="1" x14ac:dyDescent="0.25">
      <c r="A1060" s="215" t="s">
        <v>126</v>
      </c>
      <c r="B1060" s="215">
        <v>2265</v>
      </c>
      <c r="C1060" s="215" t="s">
        <v>278</v>
      </c>
      <c r="D1060" s="215">
        <v>1536002</v>
      </c>
      <c r="E1060" s="215">
        <v>1020</v>
      </c>
      <c r="F1060" s="215">
        <v>1110</v>
      </c>
      <c r="G1060" s="215">
        <v>1004</v>
      </c>
      <c r="I1060" s="215" t="s">
        <v>3482</v>
      </c>
      <c r="J1060" s="216" t="s">
        <v>330</v>
      </c>
      <c r="K1060" s="215" t="s">
        <v>331</v>
      </c>
      <c r="L1060" s="215" t="s">
        <v>904</v>
      </c>
      <c r="AD1060" s="217"/>
    </row>
    <row r="1061" spans="1:30" s="215" customFormat="1" x14ac:dyDescent="0.25">
      <c r="A1061" s="215" t="s">
        <v>126</v>
      </c>
      <c r="B1061" s="215">
        <v>2265</v>
      </c>
      <c r="C1061" s="215" t="s">
        <v>278</v>
      </c>
      <c r="D1061" s="215">
        <v>3093961</v>
      </c>
      <c r="E1061" s="215">
        <v>1020</v>
      </c>
      <c r="F1061" s="215">
        <v>1122</v>
      </c>
      <c r="G1061" s="215">
        <v>1004</v>
      </c>
      <c r="I1061" s="215" t="s">
        <v>3484</v>
      </c>
      <c r="J1061" s="216" t="s">
        <v>330</v>
      </c>
      <c r="K1061" s="215" t="s">
        <v>331</v>
      </c>
      <c r="L1061" s="215" t="s">
        <v>906</v>
      </c>
      <c r="AD1061" s="217"/>
    </row>
    <row r="1062" spans="1:30" s="215" customFormat="1" x14ac:dyDescent="0.25">
      <c r="A1062" s="215" t="s">
        <v>126</v>
      </c>
      <c r="B1062" s="215">
        <v>2265</v>
      </c>
      <c r="C1062" s="215" t="s">
        <v>278</v>
      </c>
      <c r="D1062" s="215">
        <v>9015713</v>
      </c>
      <c r="E1062" s="215">
        <v>1060</v>
      </c>
      <c r="F1062" s="215">
        <v>1252</v>
      </c>
      <c r="G1062" s="215">
        <v>1004</v>
      </c>
      <c r="I1062" s="215" t="s">
        <v>3485</v>
      </c>
      <c r="J1062" s="216" t="s">
        <v>330</v>
      </c>
      <c r="K1062" s="215" t="s">
        <v>331</v>
      </c>
      <c r="L1062" s="215" t="s">
        <v>907</v>
      </c>
      <c r="AD1062" s="217"/>
    </row>
    <row r="1063" spans="1:30" s="215" customFormat="1" x14ac:dyDescent="0.25">
      <c r="A1063" s="215" t="s">
        <v>126</v>
      </c>
      <c r="B1063" s="215">
        <v>2265</v>
      </c>
      <c r="C1063" s="215" t="s">
        <v>278</v>
      </c>
      <c r="D1063" s="215">
        <v>191600072</v>
      </c>
      <c r="E1063" s="215">
        <v>1020</v>
      </c>
      <c r="F1063" s="215">
        <v>1122</v>
      </c>
      <c r="G1063" s="215">
        <v>1004</v>
      </c>
      <c r="I1063" s="215" t="s">
        <v>3486</v>
      </c>
      <c r="J1063" s="216" t="s">
        <v>330</v>
      </c>
      <c r="K1063" s="215" t="s">
        <v>319</v>
      </c>
      <c r="L1063" s="215" t="s">
        <v>1053</v>
      </c>
      <c r="AD1063" s="217"/>
    </row>
    <row r="1064" spans="1:30" s="215" customFormat="1" x14ac:dyDescent="0.25">
      <c r="A1064" s="215" t="s">
        <v>126</v>
      </c>
      <c r="B1064" s="215">
        <v>2265</v>
      </c>
      <c r="C1064" s="215" t="s">
        <v>278</v>
      </c>
      <c r="D1064" s="215">
        <v>191990965</v>
      </c>
      <c r="E1064" s="215">
        <v>1020</v>
      </c>
      <c r="F1064" s="215">
        <v>1122</v>
      </c>
      <c r="G1064" s="215">
        <v>1004</v>
      </c>
      <c r="I1064" s="215" t="s">
        <v>3487</v>
      </c>
      <c r="J1064" s="216" t="s">
        <v>330</v>
      </c>
      <c r="K1064" s="215" t="s">
        <v>319</v>
      </c>
      <c r="L1064" s="215" t="s">
        <v>1576</v>
      </c>
      <c r="AD1064" s="217"/>
    </row>
    <row r="1065" spans="1:30" s="215" customFormat="1" x14ac:dyDescent="0.25">
      <c r="A1065" s="215" t="s">
        <v>126</v>
      </c>
      <c r="B1065" s="215">
        <v>2265</v>
      </c>
      <c r="C1065" s="215" t="s">
        <v>278</v>
      </c>
      <c r="D1065" s="215">
        <v>192016671</v>
      </c>
      <c r="E1065" s="215">
        <v>1060</v>
      </c>
      <c r="F1065" s="215">
        <v>1242</v>
      </c>
      <c r="G1065" s="215">
        <v>1004</v>
      </c>
      <c r="I1065" s="215" t="s">
        <v>3488</v>
      </c>
      <c r="J1065" s="216" t="s">
        <v>330</v>
      </c>
      <c r="K1065" s="215" t="s">
        <v>319</v>
      </c>
      <c r="L1065" s="215" t="s">
        <v>1779</v>
      </c>
      <c r="AD1065" s="217"/>
    </row>
    <row r="1066" spans="1:30" s="215" customFormat="1" x14ac:dyDescent="0.25">
      <c r="A1066" s="215" t="s">
        <v>126</v>
      </c>
      <c r="B1066" s="215">
        <v>2265</v>
      </c>
      <c r="C1066" s="215" t="s">
        <v>278</v>
      </c>
      <c r="D1066" s="215">
        <v>192017369</v>
      </c>
      <c r="E1066" s="215">
        <v>1030</v>
      </c>
      <c r="F1066" s="215">
        <v>1110</v>
      </c>
      <c r="G1066" s="215">
        <v>1003</v>
      </c>
      <c r="I1066" s="215" t="s">
        <v>3489</v>
      </c>
      <c r="J1066" s="216" t="s">
        <v>330</v>
      </c>
      <c r="K1066" s="215" t="s">
        <v>331</v>
      </c>
      <c r="L1066" s="215" t="s">
        <v>2381</v>
      </c>
      <c r="AD1066" s="217"/>
    </row>
    <row r="1067" spans="1:30" s="215" customFormat="1" x14ac:dyDescent="0.25">
      <c r="A1067" s="215" t="s">
        <v>126</v>
      </c>
      <c r="B1067" s="215">
        <v>2265</v>
      </c>
      <c r="C1067" s="215" t="s">
        <v>278</v>
      </c>
      <c r="D1067" s="215">
        <v>192053862</v>
      </c>
      <c r="E1067" s="215">
        <v>1060</v>
      </c>
      <c r="F1067" s="215">
        <v>1274</v>
      </c>
      <c r="G1067" s="215">
        <v>1003</v>
      </c>
      <c r="I1067" s="215" t="s">
        <v>3490</v>
      </c>
      <c r="J1067" s="216" t="s">
        <v>330</v>
      </c>
      <c r="K1067" s="215" t="s">
        <v>331</v>
      </c>
      <c r="L1067" s="215" t="s">
        <v>5621</v>
      </c>
      <c r="AD1067" s="217"/>
    </row>
    <row r="1068" spans="1:30" s="215" customFormat="1" x14ac:dyDescent="0.25">
      <c r="A1068" s="215" t="s">
        <v>126</v>
      </c>
      <c r="B1068" s="215">
        <v>2265</v>
      </c>
      <c r="C1068" s="215" t="s">
        <v>278</v>
      </c>
      <c r="D1068" s="215">
        <v>235001628</v>
      </c>
      <c r="E1068" s="215">
        <v>1020</v>
      </c>
      <c r="F1068" s="215">
        <v>1122</v>
      </c>
      <c r="G1068" s="215">
        <v>1004</v>
      </c>
      <c r="I1068" s="215" t="s">
        <v>3491</v>
      </c>
      <c r="J1068" s="216" t="s">
        <v>330</v>
      </c>
      <c r="K1068" s="215" t="s">
        <v>331</v>
      </c>
      <c r="L1068" s="215" t="s">
        <v>908</v>
      </c>
      <c r="AD1068" s="217"/>
    </row>
    <row r="1069" spans="1:30" s="215" customFormat="1" x14ac:dyDescent="0.25">
      <c r="A1069" s="215" t="s">
        <v>126</v>
      </c>
      <c r="B1069" s="215">
        <v>2265</v>
      </c>
      <c r="C1069" s="215" t="s">
        <v>278</v>
      </c>
      <c r="D1069" s="215">
        <v>502155004</v>
      </c>
      <c r="E1069" s="215">
        <v>1060</v>
      </c>
      <c r="F1069" s="215">
        <v>1271</v>
      </c>
      <c r="G1069" s="215">
        <v>1004</v>
      </c>
      <c r="I1069" s="215" t="s">
        <v>3492</v>
      </c>
      <c r="J1069" s="216" t="s">
        <v>330</v>
      </c>
      <c r="K1069" s="215" t="s">
        <v>319</v>
      </c>
      <c r="L1069" s="215" t="s">
        <v>1013</v>
      </c>
      <c r="AD1069" s="217"/>
    </row>
    <row r="1070" spans="1:30" s="215" customFormat="1" x14ac:dyDescent="0.25">
      <c r="A1070" s="215" t="s">
        <v>126</v>
      </c>
      <c r="B1070" s="215">
        <v>2265</v>
      </c>
      <c r="C1070" s="215" t="s">
        <v>278</v>
      </c>
      <c r="D1070" s="215">
        <v>502155005</v>
      </c>
      <c r="E1070" s="215">
        <v>1060</v>
      </c>
      <c r="F1070" s="215">
        <v>1271</v>
      </c>
      <c r="G1070" s="215">
        <v>1004</v>
      </c>
      <c r="I1070" s="215" t="s">
        <v>3493</v>
      </c>
      <c r="J1070" s="216" t="s">
        <v>330</v>
      </c>
      <c r="K1070" s="215" t="s">
        <v>319</v>
      </c>
      <c r="L1070" s="215" t="s">
        <v>1014</v>
      </c>
      <c r="AD1070" s="217"/>
    </row>
    <row r="1071" spans="1:30" s="215" customFormat="1" x14ac:dyDescent="0.25">
      <c r="A1071" s="215" t="s">
        <v>126</v>
      </c>
      <c r="B1071" s="215">
        <v>2265</v>
      </c>
      <c r="C1071" s="215" t="s">
        <v>278</v>
      </c>
      <c r="D1071" s="215">
        <v>502155035</v>
      </c>
      <c r="E1071" s="215">
        <v>1060</v>
      </c>
      <c r="F1071" s="215">
        <v>1274</v>
      </c>
      <c r="G1071" s="215">
        <v>1004</v>
      </c>
      <c r="I1071" s="215" t="s">
        <v>3494</v>
      </c>
      <c r="J1071" s="216" t="s">
        <v>330</v>
      </c>
      <c r="K1071" s="215" t="s">
        <v>319</v>
      </c>
      <c r="L1071" s="215" t="s">
        <v>1697</v>
      </c>
      <c r="AD1071" s="217"/>
    </row>
    <row r="1072" spans="1:30" s="215" customFormat="1" x14ac:dyDescent="0.25">
      <c r="A1072" s="215" t="s">
        <v>126</v>
      </c>
      <c r="B1072" s="215">
        <v>2265</v>
      </c>
      <c r="C1072" s="215" t="s">
        <v>278</v>
      </c>
      <c r="D1072" s="215">
        <v>502155100</v>
      </c>
      <c r="E1072" s="215">
        <v>1060</v>
      </c>
      <c r="F1072" s="215">
        <v>1274</v>
      </c>
      <c r="G1072" s="215">
        <v>1004</v>
      </c>
      <c r="I1072" s="215" t="s">
        <v>3495</v>
      </c>
      <c r="J1072" s="216" t="s">
        <v>330</v>
      </c>
      <c r="K1072" s="215" t="s">
        <v>331</v>
      </c>
      <c r="L1072" s="215" t="s">
        <v>1522</v>
      </c>
      <c r="AD1072" s="217"/>
    </row>
    <row r="1073" spans="1:30" s="215" customFormat="1" x14ac:dyDescent="0.25">
      <c r="A1073" s="215" t="s">
        <v>126</v>
      </c>
      <c r="B1073" s="215">
        <v>2265</v>
      </c>
      <c r="C1073" s="215" t="s">
        <v>278</v>
      </c>
      <c r="D1073" s="215">
        <v>502155132</v>
      </c>
      <c r="E1073" s="215">
        <v>1060</v>
      </c>
      <c r="F1073" s="215">
        <v>1263</v>
      </c>
      <c r="G1073" s="215">
        <v>1004</v>
      </c>
      <c r="I1073" s="215" t="s">
        <v>3496</v>
      </c>
      <c r="J1073" s="216" t="s">
        <v>330</v>
      </c>
      <c r="K1073" s="215" t="s">
        <v>319</v>
      </c>
      <c r="L1073" s="215" t="s">
        <v>658</v>
      </c>
      <c r="AD1073" s="217"/>
    </row>
    <row r="1074" spans="1:30" s="215" customFormat="1" x14ac:dyDescent="0.25">
      <c r="A1074" s="215" t="s">
        <v>126</v>
      </c>
      <c r="B1074" s="215">
        <v>2265</v>
      </c>
      <c r="C1074" s="215" t="s">
        <v>278</v>
      </c>
      <c r="D1074" s="215">
        <v>502155150</v>
      </c>
      <c r="E1074" s="215">
        <v>1060</v>
      </c>
      <c r="F1074" s="215">
        <v>1271</v>
      </c>
      <c r="G1074" s="215">
        <v>1004</v>
      </c>
      <c r="I1074" s="215" t="s">
        <v>3497</v>
      </c>
      <c r="J1074" s="216" t="s">
        <v>330</v>
      </c>
      <c r="K1074" s="215" t="s">
        <v>319</v>
      </c>
      <c r="L1074" s="215" t="s">
        <v>659</v>
      </c>
      <c r="AD1074" s="217"/>
    </row>
    <row r="1075" spans="1:30" s="215" customFormat="1" x14ac:dyDescent="0.25">
      <c r="A1075" s="215" t="s">
        <v>126</v>
      </c>
      <c r="B1075" s="215">
        <v>2265</v>
      </c>
      <c r="C1075" s="215" t="s">
        <v>278</v>
      </c>
      <c r="D1075" s="215">
        <v>502155181</v>
      </c>
      <c r="E1075" s="215">
        <v>1060</v>
      </c>
      <c r="F1075" s="215">
        <v>1274</v>
      </c>
      <c r="G1075" s="215">
        <v>1004</v>
      </c>
      <c r="I1075" s="215" t="s">
        <v>3498</v>
      </c>
      <c r="J1075" s="216" t="s">
        <v>330</v>
      </c>
      <c r="K1075" s="215" t="s">
        <v>319</v>
      </c>
      <c r="L1075" s="215" t="s">
        <v>1015</v>
      </c>
      <c r="AD1075" s="217"/>
    </row>
    <row r="1076" spans="1:30" s="215" customFormat="1" x14ac:dyDescent="0.25">
      <c r="A1076" s="215" t="s">
        <v>126</v>
      </c>
      <c r="B1076" s="215">
        <v>2265</v>
      </c>
      <c r="C1076" s="215" t="s">
        <v>278</v>
      </c>
      <c r="D1076" s="215">
        <v>502155190</v>
      </c>
      <c r="E1076" s="215">
        <v>1060</v>
      </c>
      <c r="F1076" s="215">
        <v>1271</v>
      </c>
      <c r="G1076" s="215">
        <v>1004</v>
      </c>
      <c r="I1076" s="215" t="s">
        <v>3499</v>
      </c>
      <c r="J1076" s="216" t="s">
        <v>330</v>
      </c>
      <c r="K1076" s="215" t="s">
        <v>319</v>
      </c>
      <c r="L1076" s="215" t="s">
        <v>1016</v>
      </c>
      <c r="AD1076" s="217"/>
    </row>
    <row r="1077" spans="1:30" s="215" customFormat="1" x14ac:dyDescent="0.25">
      <c r="A1077" s="215" t="s">
        <v>126</v>
      </c>
      <c r="B1077" s="215">
        <v>2265</v>
      </c>
      <c r="C1077" s="215" t="s">
        <v>278</v>
      </c>
      <c r="D1077" s="215">
        <v>502155274</v>
      </c>
      <c r="E1077" s="215">
        <v>1060</v>
      </c>
      <c r="F1077" s="215">
        <v>1274</v>
      </c>
      <c r="G1077" s="215">
        <v>1004</v>
      </c>
      <c r="I1077" s="215" t="s">
        <v>3500</v>
      </c>
      <c r="J1077" s="216" t="s">
        <v>330</v>
      </c>
      <c r="K1077" s="215" t="s">
        <v>319</v>
      </c>
      <c r="L1077" s="215" t="s">
        <v>1017</v>
      </c>
      <c r="AD1077" s="217"/>
    </row>
    <row r="1078" spans="1:30" s="215" customFormat="1" x14ac:dyDescent="0.25">
      <c r="A1078" s="215" t="s">
        <v>126</v>
      </c>
      <c r="B1078" s="215">
        <v>2265</v>
      </c>
      <c r="C1078" s="215" t="s">
        <v>278</v>
      </c>
      <c r="D1078" s="215">
        <v>502155297</v>
      </c>
      <c r="E1078" s="215">
        <v>1060</v>
      </c>
      <c r="F1078" s="215">
        <v>1271</v>
      </c>
      <c r="G1078" s="215">
        <v>1004</v>
      </c>
      <c r="I1078" s="215" t="s">
        <v>3501</v>
      </c>
      <c r="J1078" s="216" t="s">
        <v>330</v>
      </c>
      <c r="K1078" s="215" t="s">
        <v>319</v>
      </c>
      <c r="L1078" s="215" t="s">
        <v>1018</v>
      </c>
      <c r="AD1078" s="217"/>
    </row>
    <row r="1079" spans="1:30" s="215" customFormat="1" x14ac:dyDescent="0.25">
      <c r="A1079" s="215" t="s">
        <v>126</v>
      </c>
      <c r="B1079" s="215">
        <v>2265</v>
      </c>
      <c r="C1079" s="215" t="s">
        <v>278</v>
      </c>
      <c r="D1079" s="215">
        <v>502155325</v>
      </c>
      <c r="E1079" s="215">
        <v>1060</v>
      </c>
      <c r="F1079" s="215">
        <v>1271</v>
      </c>
      <c r="G1079" s="215">
        <v>1004</v>
      </c>
      <c r="I1079" s="215" t="s">
        <v>3502</v>
      </c>
      <c r="J1079" s="216" t="s">
        <v>330</v>
      </c>
      <c r="K1079" s="215" t="s">
        <v>332</v>
      </c>
      <c r="L1079" s="215" t="s">
        <v>2400</v>
      </c>
      <c r="AD1079" s="217"/>
    </row>
    <row r="1080" spans="1:30" s="215" customFormat="1" x14ac:dyDescent="0.25">
      <c r="A1080" s="215" t="s">
        <v>126</v>
      </c>
      <c r="B1080" s="215">
        <v>2265</v>
      </c>
      <c r="C1080" s="215" t="s">
        <v>278</v>
      </c>
      <c r="D1080" s="215">
        <v>502155361</v>
      </c>
      <c r="E1080" s="215">
        <v>1060</v>
      </c>
      <c r="F1080" s="215">
        <v>1274</v>
      </c>
      <c r="G1080" s="215">
        <v>1004</v>
      </c>
      <c r="I1080" s="215" t="s">
        <v>3503</v>
      </c>
      <c r="J1080" s="216" t="s">
        <v>330</v>
      </c>
      <c r="K1080" s="215" t="s">
        <v>319</v>
      </c>
      <c r="L1080" s="215" t="s">
        <v>1780</v>
      </c>
      <c r="AD1080" s="217"/>
    </row>
    <row r="1081" spans="1:30" s="215" customFormat="1" x14ac:dyDescent="0.25">
      <c r="A1081" s="215" t="s">
        <v>126</v>
      </c>
      <c r="B1081" s="215">
        <v>2265</v>
      </c>
      <c r="C1081" s="215" t="s">
        <v>278</v>
      </c>
      <c r="D1081" s="215">
        <v>502155410</v>
      </c>
      <c r="E1081" s="215">
        <v>1060</v>
      </c>
      <c r="F1081" s="215">
        <v>1274</v>
      </c>
      <c r="G1081" s="215">
        <v>1004</v>
      </c>
      <c r="I1081" s="215" t="s">
        <v>3504</v>
      </c>
      <c r="J1081" s="216" t="s">
        <v>330</v>
      </c>
      <c r="K1081" s="215" t="s">
        <v>319</v>
      </c>
      <c r="L1081" s="215" t="s">
        <v>1019</v>
      </c>
      <c r="AD1081" s="217"/>
    </row>
    <row r="1082" spans="1:30" s="215" customFormat="1" x14ac:dyDescent="0.25">
      <c r="A1082" s="215" t="s">
        <v>126</v>
      </c>
      <c r="B1082" s="215">
        <v>2265</v>
      </c>
      <c r="C1082" s="215" t="s">
        <v>278</v>
      </c>
      <c r="D1082" s="215">
        <v>502155440</v>
      </c>
      <c r="E1082" s="215">
        <v>1060</v>
      </c>
      <c r="F1082" s="215">
        <v>1271</v>
      </c>
      <c r="G1082" s="215">
        <v>1004</v>
      </c>
      <c r="I1082" s="215" t="s">
        <v>3505</v>
      </c>
      <c r="J1082" s="216" t="s">
        <v>330</v>
      </c>
      <c r="K1082" s="215" t="s">
        <v>319</v>
      </c>
      <c r="L1082" s="215" t="s">
        <v>1020</v>
      </c>
      <c r="AD1082" s="217"/>
    </row>
    <row r="1083" spans="1:30" s="215" customFormat="1" x14ac:dyDescent="0.25">
      <c r="A1083" s="215" t="s">
        <v>126</v>
      </c>
      <c r="B1083" s="215">
        <v>2265</v>
      </c>
      <c r="C1083" s="215" t="s">
        <v>278</v>
      </c>
      <c r="D1083" s="215">
        <v>502155542</v>
      </c>
      <c r="E1083" s="215">
        <v>1060</v>
      </c>
      <c r="F1083" s="215">
        <v>1271</v>
      </c>
      <c r="G1083" s="215">
        <v>1004</v>
      </c>
      <c r="I1083" s="215" t="s">
        <v>3506</v>
      </c>
      <c r="J1083" s="216" t="s">
        <v>330</v>
      </c>
      <c r="K1083" s="215" t="s">
        <v>319</v>
      </c>
      <c r="L1083" s="215" t="s">
        <v>1021</v>
      </c>
      <c r="AD1083" s="217"/>
    </row>
    <row r="1084" spans="1:30" s="215" customFormat="1" x14ac:dyDescent="0.25">
      <c r="A1084" s="215" t="s">
        <v>126</v>
      </c>
      <c r="B1084" s="215">
        <v>2265</v>
      </c>
      <c r="C1084" s="215" t="s">
        <v>278</v>
      </c>
      <c r="D1084" s="215">
        <v>502155615</v>
      </c>
      <c r="E1084" s="215">
        <v>1060</v>
      </c>
      <c r="F1084" s="215">
        <v>1274</v>
      </c>
      <c r="G1084" s="215">
        <v>1004</v>
      </c>
      <c r="I1084" s="215" t="s">
        <v>3507</v>
      </c>
      <c r="J1084" s="216" t="s">
        <v>330</v>
      </c>
      <c r="K1084" s="215" t="s">
        <v>319</v>
      </c>
      <c r="L1084" s="215" t="s">
        <v>1022</v>
      </c>
      <c r="AD1084" s="217"/>
    </row>
    <row r="1085" spans="1:30" s="215" customFormat="1" x14ac:dyDescent="0.25">
      <c r="A1085" s="215" t="s">
        <v>126</v>
      </c>
      <c r="B1085" s="215">
        <v>2265</v>
      </c>
      <c r="C1085" s="215" t="s">
        <v>278</v>
      </c>
      <c r="D1085" s="215">
        <v>502155637</v>
      </c>
      <c r="E1085" s="215">
        <v>1060</v>
      </c>
      <c r="F1085" s="215">
        <v>1274</v>
      </c>
      <c r="G1085" s="215">
        <v>1004</v>
      </c>
      <c r="I1085" s="215" t="s">
        <v>3508</v>
      </c>
      <c r="J1085" s="216" t="s">
        <v>330</v>
      </c>
      <c r="K1085" s="215" t="s">
        <v>319</v>
      </c>
      <c r="L1085" s="215" t="s">
        <v>1681</v>
      </c>
      <c r="AD1085" s="217"/>
    </row>
    <row r="1086" spans="1:30" s="215" customFormat="1" x14ac:dyDescent="0.25">
      <c r="A1086" s="215" t="s">
        <v>126</v>
      </c>
      <c r="B1086" s="215">
        <v>2265</v>
      </c>
      <c r="C1086" s="215" t="s">
        <v>278</v>
      </c>
      <c r="D1086" s="215">
        <v>502155639</v>
      </c>
      <c r="E1086" s="215">
        <v>1060</v>
      </c>
      <c r="F1086" s="215">
        <v>1271</v>
      </c>
      <c r="G1086" s="215">
        <v>1004</v>
      </c>
      <c r="I1086" s="215" t="s">
        <v>3509</v>
      </c>
      <c r="J1086" s="216" t="s">
        <v>330</v>
      </c>
      <c r="K1086" s="215" t="s">
        <v>319</v>
      </c>
      <c r="L1086" s="215" t="s">
        <v>660</v>
      </c>
      <c r="AD1086" s="217"/>
    </row>
    <row r="1087" spans="1:30" s="215" customFormat="1" x14ac:dyDescent="0.25">
      <c r="A1087" s="215" t="s">
        <v>126</v>
      </c>
      <c r="B1087" s="215">
        <v>2265</v>
      </c>
      <c r="C1087" s="215" t="s">
        <v>278</v>
      </c>
      <c r="D1087" s="215">
        <v>502155650</v>
      </c>
      <c r="E1087" s="215">
        <v>1060</v>
      </c>
      <c r="F1087" s="215">
        <v>1242</v>
      </c>
      <c r="G1087" s="215">
        <v>1004</v>
      </c>
      <c r="I1087" s="215" t="s">
        <v>3510</v>
      </c>
      <c r="J1087" s="216" t="s">
        <v>330</v>
      </c>
      <c r="K1087" s="215" t="s">
        <v>319</v>
      </c>
      <c r="L1087" s="215" t="s">
        <v>1741</v>
      </c>
      <c r="AD1087" s="217"/>
    </row>
    <row r="1088" spans="1:30" s="215" customFormat="1" x14ac:dyDescent="0.25">
      <c r="A1088" s="215" t="s">
        <v>126</v>
      </c>
      <c r="B1088" s="215">
        <v>2265</v>
      </c>
      <c r="C1088" s="215" t="s">
        <v>278</v>
      </c>
      <c r="D1088" s="215">
        <v>502155794</v>
      </c>
      <c r="E1088" s="215">
        <v>1060</v>
      </c>
      <c r="F1088" s="215">
        <v>1274</v>
      </c>
      <c r="G1088" s="215">
        <v>1004</v>
      </c>
      <c r="I1088" s="215" t="s">
        <v>3511</v>
      </c>
      <c r="J1088" s="216" t="s">
        <v>330</v>
      </c>
      <c r="K1088" s="215" t="s">
        <v>319</v>
      </c>
      <c r="L1088" s="215" t="s">
        <v>661</v>
      </c>
      <c r="AD1088" s="217"/>
    </row>
    <row r="1089" spans="1:30" s="215" customFormat="1" x14ac:dyDescent="0.25">
      <c r="A1089" s="215" t="s">
        <v>126</v>
      </c>
      <c r="B1089" s="215">
        <v>2266</v>
      </c>
      <c r="C1089" s="215" t="s">
        <v>279</v>
      </c>
      <c r="D1089" s="215">
        <v>191679151</v>
      </c>
      <c r="E1089" s="215">
        <v>1060</v>
      </c>
      <c r="F1089" s="215">
        <v>1251</v>
      </c>
      <c r="G1089" s="215">
        <v>1004</v>
      </c>
      <c r="I1089" s="215" t="s">
        <v>3512</v>
      </c>
      <c r="J1089" s="216" t="s">
        <v>330</v>
      </c>
      <c r="K1089" s="215" t="s">
        <v>331</v>
      </c>
      <c r="L1089" s="215" t="s">
        <v>1497</v>
      </c>
      <c r="AD1089" s="217"/>
    </row>
    <row r="1090" spans="1:30" s="215" customFormat="1" x14ac:dyDescent="0.25">
      <c r="A1090" s="215" t="s">
        <v>126</v>
      </c>
      <c r="B1090" s="215">
        <v>2266</v>
      </c>
      <c r="C1090" s="215" t="s">
        <v>279</v>
      </c>
      <c r="D1090" s="215">
        <v>191989058</v>
      </c>
      <c r="E1090" s="215">
        <v>1080</v>
      </c>
      <c r="F1090" s="215">
        <v>1252</v>
      </c>
      <c r="G1090" s="215">
        <v>1004</v>
      </c>
      <c r="I1090" s="215" t="s">
        <v>3513</v>
      </c>
      <c r="J1090" s="216" t="s">
        <v>330</v>
      </c>
      <c r="K1090" s="215" t="s">
        <v>319</v>
      </c>
      <c r="L1090" s="215" t="s">
        <v>1330</v>
      </c>
      <c r="AD1090" s="217"/>
    </row>
    <row r="1091" spans="1:30" s="215" customFormat="1" x14ac:dyDescent="0.25">
      <c r="A1091" s="215" t="s">
        <v>126</v>
      </c>
      <c r="B1091" s="215">
        <v>2271</v>
      </c>
      <c r="C1091" s="215" t="s">
        <v>280</v>
      </c>
      <c r="D1091" s="215">
        <v>3181978</v>
      </c>
      <c r="E1091" s="215">
        <v>1020</v>
      </c>
      <c r="F1091" s="215">
        <v>1110</v>
      </c>
      <c r="G1091" s="215">
        <v>1004</v>
      </c>
      <c r="I1091" s="215" t="s">
        <v>3514</v>
      </c>
      <c r="J1091" s="216" t="s">
        <v>330</v>
      </c>
      <c r="K1091" s="215" t="s">
        <v>331</v>
      </c>
      <c r="L1091" s="215" t="s">
        <v>909</v>
      </c>
      <c r="AD1091" s="217"/>
    </row>
    <row r="1092" spans="1:30" s="215" customFormat="1" x14ac:dyDescent="0.25">
      <c r="A1092" s="215" t="s">
        <v>126</v>
      </c>
      <c r="B1092" s="215">
        <v>2272</v>
      </c>
      <c r="C1092" s="215" t="s">
        <v>281</v>
      </c>
      <c r="D1092" s="215">
        <v>9051092</v>
      </c>
      <c r="E1092" s="215">
        <v>1060</v>
      </c>
      <c r="G1092" s="215">
        <v>1004</v>
      </c>
      <c r="I1092" s="215" t="s">
        <v>3515</v>
      </c>
      <c r="J1092" s="216" t="s">
        <v>330</v>
      </c>
      <c r="K1092" s="215" t="s">
        <v>319</v>
      </c>
      <c r="L1092" s="215" t="s">
        <v>662</v>
      </c>
      <c r="AD1092" s="217"/>
    </row>
    <row r="1093" spans="1:30" s="215" customFormat="1" x14ac:dyDescent="0.25">
      <c r="A1093" s="215" t="s">
        <v>126</v>
      </c>
      <c r="B1093" s="215">
        <v>2272</v>
      </c>
      <c r="C1093" s="215" t="s">
        <v>281</v>
      </c>
      <c r="D1093" s="215">
        <v>192008346</v>
      </c>
      <c r="E1093" s="215">
        <v>1020</v>
      </c>
      <c r="F1093" s="215">
        <v>1110</v>
      </c>
      <c r="G1093" s="215">
        <v>1004</v>
      </c>
      <c r="I1093" s="215" t="s">
        <v>3516</v>
      </c>
      <c r="J1093" s="216" t="s">
        <v>330</v>
      </c>
      <c r="K1093" s="215" t="s">
        <v>331</v>
      </c>
      <c r="L1093" s="215" t="s">
        <v>1749</v>
      </c>
      <c r="AD1093" s="217"/>
    </row>
    <row r="1094" spans="1:30" s="215" customFormat="1" x14ac:dyDescent="0.25">
      <c r="A1094" s="215" t="s">
        <v>126</v>
      </c>
      <c r="B1094" s="215">
        <v>2272</v>
      </c>
      <c r="C1094" s="215" t="s">
        <v>281</v>
      </c>
      <c r="D1094" s="215">
        <v>502155829</v>
      </c>
      <c r="E1094" s="215">
        <v>1080</v>
      </c>
      <c r="F1094" s="215">
        <v>1274</v>
      </c>
      <c r="G1094" s="215">
        <v>1004</v>
      </c>
      <c r="I1094" s="215" t="s">
        <v>3517</v>
      </c>
      <c r="J1094" s="216" t="s">
        <v>330</v>
      </c>
      <c r="K1094" s="215" t="s">
        <v>319</v>
      </c>
      <c r="L1094" s="215" t="s">
        <v>1607</v>
      </c>
      <c r="AD1094" s="217"/>
    </row>
    <row r="1095" spans="1:30" s="215" customFormat="1" x14ac:dyDescent="0.25">
      <c r="A1095" s="215" t="s">
        <v>126</v>
      </c>
      <c r="B1095" s="215">
        <v>2272</v>
      </c>
      <c r="C1095" s="215" t="s">
        <v>281</v>
      </c>
      <c r="D1095" s="215">
        <v>502155868</v>
      </c>
      <c r="E1095" s="215">
        <v>1080</v>
      </c>
      <c r="F1095" s="215">
        <v>1274</v>
      </c>
      <c r="G1095" s="215">
        <v>1004</v>
      </c>
      <c r="I1095" s="215" t="s">
        <v>3518</v>
      </c>
      <c r="J1095" s="216" t="s">
        <v>330</v>
      </c>
      <c r="K1095" s="215" t="s">
        <v>319</v>
      </c>
      <c r="L1095" s="215" t="s">
        <v>663</v>
      </c>
      <c r="AD1095" s="217"/>
    </row>
    <row r="1096" spans="1:30" s="215" customFormat="1" x14ac:dyDescent="0.25">
      <c r="A1096" s="215" t="s">
        <v>126</v>
      </c>
      <c r="B1096" s="215">
        <v>2272</v>
      </c>
      <c r="C1096" s="215" t="s">
        <v>281</v>
      </c>
      <c r="D1096" s="215">
        <v>502156102</v>
      </c>
      <c r="E1096" s="215">
        <v>1060</v>
      </c>
      <c r="F1096" s="215">
        <v>1274</v>
      </c>
      <c r="G1096" s="215">
        <v>1004</v>
      </c>
      <c r="I1096" s="215" t="s">
        <v>3519</v>
      </c>
      <c r="J1096" s="216" t="s">
        <v>330</v>
      </c>
      <c r="K1096" s="215" t="s">
        <v>319</v>
      </c>
      <c r="L1096" s="215" t="s">
        <v>664</v>
      </c>
      <c r="AD1096" s="217"/>
    </row>
    <row r="1097" spans="1:30" s="215" customFormat="1" x14ac:dyDescent="0.25">
      <c r="A1097" s="215" t="s">
        <v>126</v>
      </c>
      <c r="B1097" s="215">
        <v>2272</v>
      </c>
      <c r="C1097" s="215" t="s">
        <v>281</v>
      </c>
      <c r="D1097" s="215">
        <v>502156250</v>
      </c>
      <c r="E1097" s="215">
        <v>1060</v>
      </c>
      <c r="F1097" s="215">
        <v>1242</v>
      </c>
      <c r="G1097" s="215">
        <v>1004</v>
      </c>
      <c r="I1097" s="215" t="s">
        <v>3520</v>
      </c>
      <c r="J1097" s="216" t="s">
        <v>330</v>
      </c>
      <c r="K1097" s="215" t="s">
        <v>331</v>
      </c>
      <c r="L1097" s="215" t="s">
        <v>1247</v>
      </c>
      <c r="AD1097" s="217"/>
    </row>
    <row r="1098" spans="1:30" s="215" customFormat="1" x14ac:dyDescent="0.25">
      <c r="A1098" s="215" t="s">
        <v>126</v>
      </c>
      <c r="B1098" s="215">
        <v>2274</v>
      </c>
      <c r="C1098" s="215" t="s">
        <v>282</v>
      </c>
      <c r="D1098" s="215">
        <v>1536633</v>
      </c>
      <c r="E1098" s="215">
        <v>1020</v>
      </c>
      <c r="F1098" s="215">
        <v>1121</v>
      </c>
      <c r="G1098" s="215">
        <v>1004</v>
      </c>
      <c r="I1098" s="215" t="s">
        <v>3521</v>
      </c>
      <c r="J1098" s="216" t="s">
        <v>330</v>
      </c>
      <c r="K1098" s="215" t="s">
        <v>331</v>
      </c>
      <c r="L1098" s="215" t="s">
        <v>910</v>
      </c>
      <c r="AD1098" s="217"/>
    </row>
    <row r="1099" spans="1:30" s="215" customFormat="1" x14ac:dyDescent="0.25">
      <c r="A1099" s="215" t="s">
        <v>126</v>
      </c>
      <c r="B1099" s="215">
        <v>2274</v>
      </c>
      <c r="C1099" s="215" t="s">
        <v>282</v>
      </c>
      <c r="D1099" s="215">
        <v>1536636</v>
      </c>
      <c r="E1099" s="215">
        <v>1060</v>
      </c>
      <c r="G1099" s="215">
        <v>1004</v>
      </c>
      <c r="I1099" s="215" t="s">
        <v>3522</v>
      </c>
      <c r="J1099" s="216" t="s">
        <v>330</v>
      </c>
      <c r="K1099" s="215" t="s">
        <v>331</v>
      </c>
      <c r="L1099" s="215" t="s">
        <v>911</v>
      </c>
      <c r="AD1099" s="217"/>
    </row>
    <row r="1100" spans="1:30" s="215" customFormat="1" x14ac:dyDescent="0.25">
      <c r="A1100" s="215" t="s">
        <v>126</v>
      </c>
      <c r="B1100" s="215">
        <v>2274</v>
      </c>
      <c r="C1100" s="215" t="s">
        <v>282</v>
      </c>
      <c r="D1100" s="215">
        <v>191974596</v>
      </c>
      <c r="E1100" s="215">
        <v>1040</v>
      </c>
      <c r="F1100" s="215">
        <v>1230</v>
      </c>
      <c r="G1100" s="215">
        <v>1003</v>
      </c>
      <c r="I1100" s="215" t="s">
        <v>3523</v>
      </c>
      <c r="J1100" s="216" t="s">
        <v>330</v>
      </c>
      <c r="K1100" s="215" t="s">
        <v>320</v>
      </c>
      <c r="L1100" s="215" t="s">
        <v>2104</v>
      </c>
      <c r="AD1100" s="217"/>
    </row>
    <row r="1101" spans="1:30" s="215" customFormat="1" x14ac:dyDescent="0.25">
      <c r="A1101" s="215" t="s">
        <v>126</v>
      </c>
      <c r="B1101" s="215">
        <v>2274</v>
      </c>
      <c r="C1101" s="215" t="s">
        <v>282</v>
      </c>
      <c r="D1101" s="215">
        <v>191974596</v>
      </c>
      <c r="E1101" s="215">
        <v>1040</v>
      </c>
      <c r="F1101" s="215">
        <v>1230</v>
      </c>
      <c r="G1101" s="215">
        <v>1003</v>
      </c>
      <c r="I1101" s="215" t="s">
        <v>3523</v>
      </c>
      <c r="J1101" s="216" t="s">
        <v>330</v>
      </c>
      <c r="K1101" s="215" t="s">
        <v>332</v>
      </c>
      <c r="L1101" s="215" t="s">
        <v>2104</v>
      </c>
      <c r="AD1101" s="217"/>
    </row>
    <row r="1102" spans="1:30" s="215" customFormat="1" x14ac:dyDescent="0.25">
      <c r="A1102" s="215" t="s">
        <v>126</v>
      </c>
      <c r="B1102" s="215">
        <v>2274</v>
      </c>
      <c r="C1102" s="215" t="s">
        <v>282</v>
      </c>
      <c r="D1102" s="215">
        <v>191974597</v>
      </c>
      <c r="E1102" s="215">
        <v>1020</v>
      </c>
      <c r="F1102" s="215">
        <v>1230</v>
      </c>
      <c r="G1102" s="215">
        <v>1003</v>
      </c>
      <c r="I1102" s="215" t="s">
        <v>3523</v>
      </c>
      <c r="J1102" s="216" t="s">
        <v>330</v>
      </c>
      <c r="K1102" s="215" t="s">
        <v>320</v>
      </c>
      <c r="L1102" s="215" t="s">
        <v>2105</v>
      </c>
      <c r="AD1102" s="217"/>
    </row>
    <row r="1103" spans="1:30" s="215" customFormat="1" x14ac:dyDescent="0.25">
      <c r="A1103" s="215" t="s">
        <v>126</v>
      </c>
      <c r="B1103" s="215">
        <v>2274</v>
      </c>
      <c r="C1103" s="215" t="s">
        <v>282</v>
      </c>
      <c r="D1103" s="215">
        <v>191974597</v>
      </c>
      <c r="E1103" s="215">
        <v>1020</v>
      </c>
      <c r="F1103" s="215">
        <v>1122</v>
      </c>
      <c r="G1103" s="215">
        <v>1003</v>
      </c>
      <c r="I1103" s="215" t="s">
        <v>3523</v>
      </c>
      <c r="J1103" s="216" t="s">
        <v>330</v>
      </c>
      <c r="K1103" s="215" t="s">
        <v>332</v>
      </c>
      <c r="L1103" s="215" t="s">
        <v>2105</v>
      </c>
      <c r="AD1103" s="217"/>
    </row>
    <row r="1104" spans="1:30" s="215" customFormat="1" x14ac:dyDescent="0.25">
      <c r="A1104" s="215" t="s">
        <v>126</v>
      </c>
      <c r="B1104" s="215">
        <v>2274</v>
      </c>
      <c r="C1104" s="215" t="s">
        <v>282</v>
      </c>
      <c r="D1104" s="215">
        <v>502156716</v>
      </c>
      <c r="E1104" s="215">
        <v>1060</v>
      </c>
      <c r="F1104" s="215">
        <v>1274</v>
      </c>
      <c r="G1104" s="215">
        <v>1004</v>
      </c>
      <c r="I1104" s="215" t="s">
        <v>3524</v>
      </c>
      <c r="J1104" s="216" t="s">
        <v>330</v>
      </c>
      <c r="K1104" s="215" t="s">
        <v>319</v>
      </c>
      <c r="L1104" s="215" t="s">
        <v>1195</v>
      </c>
      <c r="AD1104" s="217"/>
    </row>
    <row r="1105" spans="1:30" s="215" customFormat="1" x14ac:dyDescent="0.25">
      <c r="A1105" s="215" t="s">
        <v>126</v>
      </c>
      <c r="B1105" s="215">
        <v>2275</v>
      </c>
      <c r="C1105" s="215" t="s">
        <v>283</v>
      </c>
      <c r="D1105" s="215">
        <v>191633274</v>
      </c>
      <c r="E1105" s="215">
        <v>1060</v>
      </c>
      <c r="F1105" s="215">
        <v>1274</v>
      </c>
      <c r="G1105" s="215">
        <v>1004</v>
      </c>
      <c r="I1105" s="215" t="s">
        <v>3525</v>
      </c>
      <c r="J1105" s="216" t="s">
        <v>330</v>
      </c>
      <c r="K1105" s="215" t="s">
        <v>319</v>
      </c>
      <c r="L1105" s="215" t="s">
        <v>665</v>
      </c>
      <c r="AD1105" s="217"/>
    </row>
    <row r="1106" spans="1:30" s="215" customFormat="1" x14ac:dyDescent="0.25">
      <c r="A1106" s="215" t="s">
        <v>126</v>
      </c>
      <c r="B1106" s="215">
        <v>2275</v>
      </c>
      <c r="C1106" s="215" t="s">
        <v>283</v>
      </c>
      <c r="D1106" s="215">
        <v>191633277</v>
      </c>
      <c r="E1106" s="215">
        <v>1060</v>
      </c>
      <c r="F1106" s="215">
        <v>1274</v>
      </c>
      <c r="G1106" s="215">
        <v>1004</v>
      </c>
      <c r="I1106" s="215" t="s">
        <v>3526</v>
      </c>
      <c r="J1106" s="216" t="s">
        <v>330</v>
      </c>
      <c r="K1106" s="215" t="s">
        <v>319</v>
      </c>
      <c r="L1106" s="215" t="s">
        <v>666</v>
      </c>
      <c r="AD1106" s="217"/>
    </row>
    <row r="1107" spans="1:30" s="215" customFormat="1" x14ac:dyDescent="0.25">
      <c r="A1107" s="215" t="s">
        <v>126</v>
      </c>
      <c r="B1107" s="215">
        <v>2275</v>
      </c>
      <c r="C1107" s="215" t="s">
        <v>283</v>
      </c>
      <c r="D1107" s="215">
        <v>191848444</v>
      </c>
      <c r="E1107" s="215">
        <v>1060</v>
      </c>
      <c r="F1107" s="215">
        <v>1274</v>
      </c>
      <c r="G1107" s="215">
        <v>1004</v>
      </c>
      <c r="I1107" s="215" t="s">
        <v>3527</v>
      </c>
      <c r="J1107" s="216" t="s">
        <v>330</v>
      </c>
      <c r="K1107" s="215" t="s">
        <v>319</v>
      </c>
      <c r="L1107" s="215" t="s">
        <v>667</v>
      </c>
      <c r="AD1107" s="217"/>
    </row>
    <row r="1108" spans="1:30" s="215" customFormat="1" x14ac:dyDescent="0.25">
      <c r="A1108" s="215" t="s">
        <v>126</v>
      </c>
      <c r="B1108" s="215">
        <v>2275</v>
      </c>
      <c r="C1108" s="215" t="s">
        <v>283</v>
      </c>
      <c r="D1108" s="215">
        <v>191958564</v>
      </c>
      <c r="E1108" s="215">
        <v>1020</v>
      </c>
      <c r="F1108" s="215">
        <v>1110</v>
      </c>
      <c r="G1108" s="215">
        <v>1004</v>
      </c>
      <c r="I1108" s="215" t="s">
        <v>3528</v>
      </c>
      <c r="J1108" s="216" t="s">
        <v>330</v>
      </c>
      <c r="K1108" s="215" t="s">
        <v>319</v>
      </c>
      <c r="L1108" s="215" t="s">
        <v>1260</v>
      </c>
      <c r="AD1108" s="217"/>
    </row>
    <row r="1109" spans="1:30" s="215" customFormat="1" x14ac:dyDescent="0.25">
      <c r="A1109" s="215" t="s">
        <v>126</v>
      </c>
      <c r="B1109" s="215">
        <v>2275</v>
      </c>
      <c r="C1109" s="215" t="s">
        <v>283</v>
      </c>
      <c r="D1109" s="215">
        <v>191962526</v>
      </c>
      <c r="E1109" s="215">
        <v>1020</v>
      </c>
      <c r="F1109" s="215">
        <v>1110</v>
      </c>
      <c r="G1109" s="215">
        <v>1004</v>
      </c>
      <c r="I1109" s="215" t="s">
        <v>3529</v>
      </c>
      <c r="J1109" s="216" t="s">
        <v>330</v>
      </c>
      <c r="K1109" s="215" t="s">
        <v>319</v>
      </c>
      <c r="L1109" s="215" t="s">
        <v>1577</v>
      </c>
      <c r="AD1109" s="217"/>
    </row>
    <row r="1110" spans="1:30" s="215" customFormat="1" x14ac:dyDescent="0.25">
      <c r="A1110" s="215" t="s">
        <v>126</v>
      </c>
      <c r="B1110" s="215">
        <v>2275</v>
      </c>
      <c r="C1110" s="215" t="s">
        <v>283</v>
      </c>
      <c r="D1110" s="215">
        <v>191970321</v>
      </c>
      <c r="E1110" s="215">
        <v>1020</v>
      </c>
      <c r="F1110" s="215">
        <v>1110</v>
      </c>
      <c r="G1110" s="215">
        <v>1003</v>
      </c>
      <c r="I1110" s="215" t="s">
        <v>3530</v>
      </c>
      <c r="J1110" s="216" t="s">
        <v>330</v>
      </c>
      <c r="K1110" s="215" t="s">
        <v>319</v>
      </c>
      <c r="L1110" s="215" t="s">
        <v>1592</v>
      </c>
      <c r="AD1110" s="217"/>
    </row>
    <row r="1111" spans="1:30" s="215" customFormat="1" x14ac:dyDescent="0.25">
      <c r="A1111" s="215" t="s">
        <v>126</v>
      </c>
      <c r="B1111" s="215">
        <v>2275</v>
      </c>
      <c r="C1111" s="215" t="s">
        <v>283</v>
      </c>
      <c r="D1111" s="215">
        <v>191972306</v>
      </c>
      <c r="E1111" s="215">
        <v>1020</v>
      </c>
      <c r="F1111" s="215">
        <v>1122</v>
      </c>
      <c r="G1111" s="215">
        <v>1004</v>
      </c>
      <c r="I1111" s="215" t="s">
        <v>3531</v>
      </c>
      <c r="J1111" s="216" t="s">
        <v>330</v>
      </c>
      <c r="K1111" s="215" t="s">
        <v>319</v>
      </c>
      <c r="L1111" s="215" t="s">
        <v>1649</v>
      </c>
      <c r="AD1111" s="217"/>
    </row>
    <row r="1112" spans="1:30" s="215" customFormat="1" x14ac:dyDescent="0.25">
      <c r="A1112" s="215" t="s">
        <v>126</v>
      </c>
      <c r="B1112" s="215">
        <v>2275</v>
      </c>
      <c r="C1112" s="215" t="s">
        <v>283</v>
      </c>
      <c r="D1112" s="215">
        <v>192014732</v>
      </c>
      <c r="E1112" s="215">
        <v>1020</v>
      </c>
      <c r="F1112" s="215">
        <v>1110</v>
      </c>
      <c r="G1112" s="215">
        <v>1003</v>
      </c>
      <c r="I1112" s="215" t="s">
        <v>3532</v>
      </c>
      <c r="J1112" s="216" t="s">
        <v>330</v>
      </c>
      <c r="K1112" s="215" t="s">
        <v>331</v>
      </c>
      <c r="L1112" s="215" t="s">
        <v>1624</v>
      </c>
      <c r="AD1112" s="217"/>
    </row>
    <row r="1113" spans="1:30" s="215" customFormat="1" x14ac:dyDescent="0.25">
      <c r="A1113" s="215" t="s">
        <v>126</v>
      </c>
      <c r="B1113" s="215">
        <v>2275</v>
      </c>
      <c r="C1113" s="215" t="s">
        <v>283</v>
      </c>
      <c r="D1113" s="215">
        <v>192053718</v>
      </c>
      <c r="E1113" s="215">
        <v>1060</v>
      </c>
      <c r="F1113" s="215">
        <v>1274</v>
      </c>
      <c r="G1113" s="215">
        <v>1004</v>
      </c>
      <c r="I1113" s="215" t="s">
        <v>3533</v>
      </c>
      <c r="J1113" s="216" t="s">
        <v>330</v>
      </c>
      <c r="K1113" s="215" t="s">
        <v>319</v>
      </c>
      <c r="L1113" s="215" t="s">
        <v>5601</v>
      </c>
      <c r="AD1113" s="217"/>
    </row>
    <row r="1114" spans="1:30" s="215" customFormat="1" x14ac:dyDescent="0.25">
      <c r="A1114" s="215" t="s">
        <v>126</v>
      </c>
      <c r="B1114" s="215">
        <v>2275</v>
      </c>
      <c r="C1114" s="215" t="s">
        <v>283</v>
      </c>
      <c r="D1114" s="215">
        <v>235001019</v>
      </c>
      <c r="E1114" s="215">
        <v>1060</v>
      </c>
      <c r="F1114" s="215">
        <v>1252</v>
      </c>
      <c r="G1114" s="215">
        <v>1004</v>
      </c>
      <c r="I1114" s="215" t="s">
        <v>3534</v>
      </c>
      <c r="J1114" s="216" t="s">
        <v>330</v>
      </c>
      <c r="K1114" s="215" t="s">
        <v>319</v>
      </c>
      <c r="L1114" s="215" t="s">
        <v>668</v>
      </c>
      <c r="AD1114" s="217"/>
    </row>
    <row r="1115" spans="1:30" s="215" customFormat="1" x14ac:dyDescent="0.25">
      <c r="A1115" s="215" t="s">
        <v>126</v>
      </c>
      <c r="B1115" s="215">
        <v>2275</v>
      </c>
      <c r="C1115" s="215" t="s">
        <v>283</v>
      </c>
      <c r="D1115" s="215">
        <v>502021973</v>
      </c>
      <c r="E1115" s="215">
        <v>1060</v>
      </c>
      <c r="F1115" s="215">
        <v>1274</v>
      </c>
      <c r="G1115" s="215">
        <v>1004</v>
      </c>
      <c r="I1115" s="215" t="s">
        <v>3535</v>
      </c>
      <c r="J1115" s="216" t="s">
        <v>330</v>
      </c>
      <c r="K1115" s="215" t="s">
        <v>320</v>
      </c>
      <c r="L1115" s="215" t="s">
        <v>2399</v>
      </c>
      <c r="AD1115" s="217"/>
    </row>
    <row r="1116" spans="1:30" s="215" customFormat="1" x14ac:dyDescent="0.25">
      <c r="A1116" s="215" t="s">
        <v>126</v>
      </c>
      <c r="B1116" s="215">
        <v>2275</v>
      </c>
      <c r="C1116" s="215" t="s">
        <v>283</v>
      </c>
      <c r="D1116" s="215">
        <v>502052704</v>
      </c>
      <c r="E1116" s="215">
        <v>1060</v>
      </c>
      <c r="F1116" s="215">
        <v>1271</v>
      </c>
      <c r="G1116" s="215">
        <v>1004</v>
      </c>
      <c r="I1116" s="215" t="s">
        <v>3536</v>
      </c>
      <c r="J1116" s="216" t="s">
        <v>330</v>
      </c>
      <c r="K1116" s="215" t="s">
        <v>319</v>
      </c>
      <c r="L1116" s="215" t="s">
        <v>669</v>
      </c>
      <c r="AD1116" s="217"/>
    </row>
    <row r="1117" spans="1:30" s="215" customFormat="1" x14ac:dyDescent="0.25">
      <c r="A1117" s="215" t="s">
        <v>126</v>
      </c>
      <c r="B1117" s="215">
        <v>2275</v>
      </c>
      <c r="C1117" s="215" t="s">
        <v>283</v>
      </c>
      <c r="D1117" s="215">
        <v>502052727</v>
      </c>
      <c r="E1117" s="215">
        <v>1060</v>
      </c>
      <c r="F1117" s="215">
        <v>1271</v>
      </c>
      <c r="G1117" s="215">
        <v>1004</v>
      </c>
      <c r="I1117" s="215" t="s">
        <v>3537</v>
      </c>
      <c r="J1117" s="216" t="s">
        <v>330</v>
      </c>
      <c r="K1117" s="215" t="s">
        <v>319</v>
      </c>
      <c r="L1117" s="215" t="s">
        <v>670</v>
      </c>
      <c r="AD1117" s="217"/>
    </row>
    <row r="1118" spans="1:30" s="215" customFormat="1" x14ac:dyDescent="0.25">
      <c r="A1118" s="215" t="s">
        <v>126</v>
      </c>
      <c r="B1118" s="215">
        <v>2275</v>
      </c>
      <c r="C1118" s="215" t="s">
        <v>283</v>
      </c>
      <c r="D1118" s="215">
        <v>502052728</v>
      </c>
      <c r="E1118" s="215">
        <v>1060</v>
      </c>
      <c r="F1118" s="215">
        <v>1271</v>
      </c>
      <c r="G1118" s="215">
        <v>1004</v>
      </c>
      <c r="I1118" s="215" t="s">
        <v>3538</v>
      </c>
      <c r="J1118" s="216" t="s">
        <v>330</v>
      </c>
      <c r="K1118" s="215" t="s">
        <v>319</v>
      </c>
      <c r="L1118" s="215" t="s">
        <v>671</v>
      </c>
      <c r="AD1118" s="217"/>
    </row>
    <row r="1119" spans="1:30" s="215" customFormat="1" x14ac:dyDescent="0.25">
      <c r="A1119" s="215" t="s">
        <v>126</v>
      </c>
      <c r="B1119" s="215">
        <v>2275</v>
      </c>
      <c r="C1119" s="215" t="s">
        <v>283</v>
      </c>
      <c r="D1119" s="215">
        <v>502156897</v>
      </c>
      <c r="E1119" s="215">
        <v>1080</v>
      </c>
      <c r="F1119" s="215">
        <v>1274</v>
      </c>
      <c r="G1119" s="215">
        <v>1004</v>
      </c>
      <c r="I1119" s="215" t="s">
        <v>3539</v>
      </c>
      <c r="J1119" s="216" t="s">
        <v>330</v>
      </c>
      <c r="K1119" s="215" t="s">
        <v>331</v>
      </c>
      <c r="L1119" s="215" t="s">
        <v>1564</v>
      </c>
      <c r="AD1119" s="217"/>
    </row>
    <row r="1120" spans="1:30" s="215" customFormat="1" x14ac:dyDescent="0.25">
      <c r="A1120" s="215" t="s">
        <v>126</v>
      </c>
      <c r="B1120" s="215">
        <v>2275</v>
      </c>
      <c r="C1120" s="215" t="s">
        <v>283</v>
      </c>
      <c r="D1120" s="215">
        <v>502156898</v>
      </c>
      <c r="E1120" s="215">
        <v>1080</v>
      </c>
      <c r="F1120" s="215">
        <v>1274</v>
      </c>
      <c r="G1120" s="215">
        <v>1004</v>
      </c>
      <c r="I1120" s="215" t="s">
        <v>3539</v>
      </c>
      <c r="J1120" s="216" t="s">
        <v>330</v>
      </c>
      <c r="K1120" s="215" t="s">
        <v>331</v>
      </c>
      <c r="L1120" s="215" t="s">
        <v>1564</v>
      </c>
      <c r="AD1120" s="217"/>
    </row>
    <row r="1121" spans="1:30" s="215" customFormat="1" x14ac:dyDescent="0.25">
      <c r="A1121" s="215" t="s">
        <v>126</v>
      </c>
      <c r="B1121" s="215">
        <v>2275</v>
      </c>
      <c r="C1121" s="215" t="s">
        <v>283</v>
      </c>
      <c r="D1121" s="215">
        <v>502156899</v>
      </c>
      <c r="E1121" s="215">
        <v>1080</v>
      </c>
      <c r="F1121" s="215">
        <v>1274</v>
      </c>
      <c r="G1121" s="215">
        <v>1004</v>
      </c>
      <c r="I1121" s="215" t="s">
        <v>3540</v>
      </c>
      <c r="J1121" s="216" t="s">
        <v>330</v>
      </c>
      <c r="K1121" s="215" t="s">
        <v>331</v>
      </c>
      <c r="L1121" s="215" t="s">
        <v>1564</v>
      </c>
      <c r="AD1121" s="217"/>
    </row>
    <row r="1122" spans="1:30" s="215" customFormat="1" x14ac:dyDescent="0.25">
      <c r="A1122" s="215" t="s">
        <v>126</v>
      </c>
      <c r="B1122" s="215">
        <v>2275</v>
      </c>
      <c r="C1122" s="215" t="s">
        <v>283</v>
      </c>
      <c r="D1122" s="215">
        <v>502156993</v>
      </c>
      <c r="E1122" s="215">
        <v>1060</v>
      </c>
      <c r="F1122" s="215">
        <v>1271</v>
      </c>
      <c r="G1122" s="215">
        <v>1004</v>
      </c>
      <c r="I1122" s="215" t="s">
        <v>3541</v>
      </c>
      <c r="J1122" s="216" t="s">
        <v>330</v>
      </c>
      <c r="K1122" s="215" t="s">
        <v>319</v>
      </c>
      <c r="L1122" s="215" t="s">
        <v>672</v>
      </c>
      <c r="AD1122" s="217"/>
    </row>
    <row r="1123" spans="1:30" s="215" customFormat="1" x14ac:dyDescent="0.25">
      <c r="A1123" s="215" t="s">
        <v>126</v>
      </c>
      <c r="B1123" s="215">
        <v>2275</v>
      </c>
      <c r="C1123" s="215" t="s">
        <v>283</v>
      </c>
      <c r="D1123" s="215">
        <v>502156997</v>
      </c>
      <c r="E1123" s="215">
        <v>1060</v>
      </c>
      <c r="F1123" s="215">
        <v>1271</v>
      </c>
      <c r="G1123" s="215">
        <v>1004</v>
      </c>
      <c r="I1123" s="215" t="s">
        <v>3542</v>
      </c>
      <c r="J1123" s="216" t="s">
        <v>330</v>
      </c>
      <c r="K1123" s="215" t="s">
        <v>319</v>
      </c>
      <c r="L1123" s="215" t="s">
        <v>673</v>
      </c>
      <c r="AD1123" s="217"/>
    </row>
    <row r="1124" spans="1:30" s="215" customFormat="1" x14ac:dyDescent="0.25">
      <c r="A1124" s="215" t="s">
        <v>126</v>
      </c>
      <c r="B1124" s="215">
        <v>2275</v>
      </c>
      <c r="C1124" s="215" t="s">
        <v>283</v>
      </c>
      <c r="D1124" s="215">
        <v>502156998</v>
      </c>
      <c r="E1124" s="215">
        <v>1060</v>
      </c>
      <c r="F1124" s="215">
        <v>1271</v>
      </c>
      <c r="G1124" s="215">
        <v>1004</v>
      </c>
      <c r="I1124" s="215" t="s">
        <v>3543</v>
      </c>
      <c r="J1124" s="216" t="s">
        <v>330</v>
      </c>
      <c r="K1124" s="215" t="s">
        <v>319</v>
      </c>
      <c r="L1124" s="215" t="s">
        <v>674</v>
      </c>
      <c r="AD1124" s="217"/>
    </row>
    <row r="1125" spans="1:30" s="215" customFormat="1" x14ac:dyDescent="0.25">
      <c r="A1125" s="215" t="s">
        <v>126</v>
      </c>
      <c r="B1125" s="215">
        <v>2275</v>
      </c>
      <c r="C1125" s="215" t="s">
        <v>283</v>
      </c>
      <c r="D1125" s="215">
        <v>502156999</v>
      </c>
      <c r="E1125" s="215">
        <v>1060</v>
      </c>
      <c r="F1125" s="215">
        <v>1271</v>
      </c>
      <c r="G1125" s="215">
        <v>1004</v>
      </c>
      <c r="I1125" s="215" t="s">
        <v>3544</v>
      </c>
      <c r="J1125" s="216" t="s">
        <v>330</v>
      </c>
      <c r="K1125" s="215" t="s">
        <v>319</v>
      </c>
      <c r="L1125" s="215" t="s">
        <v>675</v>
      </c>
      <c r="AD1125" s="217"/>
    </row>
    <row r="1126" spans="1:30" s="215" customFormat="1" x14ac:dyDescent="0.25">
      <c r="A1126" s="215" t="s">
        <v>126</v>
      </c>
      <c r="B1126" s="215">
        <v>2275</v>
      </c>
      <c r="C1126" s="215" t="s">
        <v>283</v>
      </c>
      <c r="D1126" s="215">
        <v>502157053</v>
      </c>
      <c r="E1126" s="215">
        <v>1060</v>
      </c>
      <c r="F1126" s="215">
        <v>1271</v>
      </c>
      <c r="G1126" s="215">
        <v>1004</v>
      </c>
      <c r="I1126" s="215" t="s">
        <v>3545</v>
      </c>
      <c r="J1126" s="216" t="s">
        <v>330</v>
      </c>
      <c r="K1126" s="215" t="s">
        <v>319</v>
      </c>
      <c r="L1126" s="215" t="s">
        <v>979</v>
      </c>
      <c r="AD1126" s="217"/>
    </row>
    <row r="1127" spans="1:30" s="215" customFormat="1" x14ac:dyDescent="0.25">
      <c r="A1127" s="215" t="s">
        <v>126</v>
      </c>
      <c r="B1127" s="215">
        <v>2275</v>
      </c>
      <c r="C1127" s="215" t="s">
        <v>283</v>
      </c>
      <c r="D1127" s="215">
        <v>502157082</v>
      </c>
      <c r="E1127" s="215">
        <v>1060</v>
      </c>
      <c r="F1127" s="215">
        <v>1252</v>
      </c>
      <c r="G1127" s="215">
        <v>1004</v>
      </c>
      <c r="I1127" s="215" t="s">
        <v>3546</v>
      </c>
      <c r="J1127" s="216" t="s">
        <v>330</v>
      </c>
      <c r="K1127" s="215" t="s">
        <v>319</v>
      </c>
      <c r="L1127" s="215" t="s">
        <v>1204</v>
      </c>
      <c r="AD1127" s="217"/>
    </row>
    <row r="1128" spans="1:30" s="215" customFormat="1" x14ac:dyDescent="0.25">
      <c r="A1128" s="215" t="s">
        <v>126</v>
      </c>
      <c r="B1128" s="215">
        <v>2275</v>
      </c>
      <c r="C1128" s="215" t="s">
        <v>283</v>
      </c>
      <c r="D1128" s="215">
        <v>502157301</v>
      </c>
      <c r="E1128" s="215">
        <v>1060</v>
      </c>
      <c r="F1128" s="215">
        <v>1271</v>
      </c>
      <c r="G1128" s="215">
        <v>1004</v>
      </c>
      <c r="I1128" s="215" t="s">
        <v>3547</v>
      </c>
      <c r="J1128" s="216" t="s">
        <v>330</v>
      </c>
      <c r="K1128" s="215" t="s">
        <v>319</v>
      </c>
      <c r="L1128" s="215" t="s">
        <v>1531</v>
      </c>
      <c r="AD1128" s="217"/>
    </row>
    <row r="1129" spans="1:30" s="215" customFormat="1" x14ac:dyDescent="0.25">
      <c r="A1129" s="215" t="s">
        <v>126</v>
      </c>
      <c r="B1129" s="215">
        <v>2275</v>
      </c>
      <c r="C1129" s="215" t="s">
        <v>283</v>
      </c>
      <c r="D1129" s="215">
        <v>502157302</v>
      </c>
      <c r="E1129" s="215">
        <v>1060</v>
      </c>
      <c r="F1129" s="215">
        <v>1274</v>
      </c>
      <c r="G1129" s="215">
        <v>1004</v>
      </c>
      <c r="I1129" s="215" t="s">
        <v>3548</v>
      </c>
      <c r="J1129" s="216" t="s">
        <v>330</v>
      </c>
      <c r="K1129" s="215" t="s">
        <v>319</v>
      </c>
      <c r="L1129" s="215" t="s">
        <v>1532</v>
      </c>
      <c r="AD1129" s="217"/>
    </row>
    <row r="1130" spans="1:30" s="215" customFormat="1" x14ac:dyDescent="0.25">
      <c r="A1130" s="215" t="s">
        <v>126</v>
      </c>
      <c r="B1130" s="215">
        <v>2275</v>
      </c>
      <c r="C1130" s="215" t="s">
        <v>283</v>
      </c>
      <c r="D1130" s="215">
        <v>502157303</v>
      </c>
      <c r="E1130" s="215">
        <v>1060</v>
      </c>
      <c r="F1130" s="215">
        <v>1242</v>
      </c>
      <c r="G1130" s="215">
        <v>1004</v>
      </c>
      <c r="I1130" s="215" t="s">
        <v>3549</v>
      </c>
      <c r="J1130" s="216" t="s">
        <v>330</v>
      </c>
      <c r="K1130" s="215" t="s">
        <v>319</v>
      </c>
      <c r="L1130" s="215" t="s">
        <v>1533</v>
      </c>
      <c r="AD1130" s="217"/>
    </row>
    <row r="1131" spans="1:30" s="215" customFormat="1" x14ac:dyDescent="0.25">
      <c r="A1131" s="215" t="s">
        <v>126</v>
      </c>
      <c r="B1131" s="215">
        <v>2275</v>
      </c>
      <c r="C1131" s="215" t="s">
        <v>283</v>
      </c>
      <c r="D1131" s="215">
        <v>502157312</v>
      </c>
      <c r="E1131" s="215">
        <v>1060</v>
      </c>
      <c r="F1131" s="215">
        <v>1274</v>
      </c>
      <c r="G1131" s="215">
        <v>1004</v>
      </c>
      <c r="I1131" s="215" t="s">
        <v>3550</v>
      </c>
      <c r="J1131" s="216" t="s">
        <v>330</v>
      </c>
      <c r="K1131" s="215" t="s">
        <v>331</v>
      </c>
      <c r="L1131" s="215" t="s">
        <v>912</v>
      </c>
      <c r="AD1131" s="217"/>
    </row>
    <row r="1132" spans="1:30" s="215" customFormat="1" x14ac:dyDescent="0.25">
      <c r="A1132" s="215" t="s">
        <v>126</v>
      </c>
      <c r="B1132" s="215">
        <v>2275</v>
      </c>
      <c r="C1132" s="215" t="s">
        <v>283</v>
      </c>
      <c r="D1132" s="215">
        <v>502157339</v>
      </c>
      <c r="E1132" s="215">
        <v>1060</v>
      </c>
      <c r="F1132" s="215">
        <v>1271</v>
      </c>
      <c r="G1132" s="215">
        <v>1004</v>
      </c>
      <c r="I1132" s="215" t="s">
        <v>3551</v>
      </c>
      <c r="J1132" s="216" t="s">
        <v>330</v>
      </c>
      <c r="K1132" s="215" t="s">
        <v>319</v>
      </c>
      <c r="L1132" s="215" t="s">
        <v>1633</v>
      </c>
      <c r="AD1132" s="217"/>
    </row>
    <row r="1133" spans="1:30" s="215" customFormat="1" x14ac:dyDescent="0.25">
      <c r="A1133" s="215" t="s">
        <v>126</v>
      </c>
      <c r="B1133" s="215">
        <v>2275</v>
      </c>
      <c r="C1133" s="215" t="s">
        <v>283</v>
      </c>
      <c r="D1133" s="215">
        <v>502157357</v>
      </c>
      <c r="E1133" s="215">
        <v>1060</v>
      </c>
      <c r="F1133" s="215">
        <v>1271</v>
      </c>
      <c r="G1133" s="215">
        <v>1004</v>
      </c>
      <c r="I1133" s="215" t="s">
        <v>3552</v>
      </c>
      <c r="J1133" s="216" t="s">
        <v>330</v>
      </c>
      <c r="K1133" s="215" t="s">
        <v>319</v>
      </c>
      <c r="L1133" s="215" t="s">
        <v>676</v>
      </c>
      <c r="AD1133" s="217"/>
    </row>
    <row r="1134" spans="1:30" s="215" customFormat="1" x14ac:dyDescent="0.25">
      <c r="A1134" s="215" t="s">
        <v>126</v>
      </c>
      <c r="B1134" s="215">
        <v>2275</v>
      </c>
      <c r="C1134" s="215" t="s">
        <v>283</v>
      </c>
      <c r="D1134" s="215">
        <v>502157516</v>
      </c>
      <c r="E1134" s="215">
        <v>1060</v>
      </c>
      <c r="F1134" s="215">
        <v>1274</v>
      </c>
      <c r="G1134" s="215">
        <v>1004</v>
      </c>
      <c r="I1134" s="215" t="s">
        <v>3553</v>
      </c>
      <c r="J1134" s="216" t="s">
        <v>330</v>
      </c>
      <c r="K1134" s="215" t="s">
        <v>319</v>
      </c>
      <c r="L1134" s="215" t="s">
        <v>1205</v>
      </c>
      <c r="AD1134" s="217"/>
    </row>
    <row r="1135" spans="1:30" s="215" customFormat="1" x14ac:dyDescent="0.25">
      <c r="A1135" s="215" t="s">
        <v>126</v>
      </c>
      <c r="B1135" s="215">
        <v>2275</v>
      </c>
      <c r="C1135" s="215" t="s">
        <v>283</v>
      </c>
      <c r="D1135" s="215">
        <v>502157575</v>
      </c>
      <c r="E1135" s="215">
        <v>1060</v>
      </c>
      <c r="F1135" s="215">
        <v>1274</v>
      </c>
      <c r="G1135" s="215">
        <v>1004</v>
      </c>
      <c r="I1135" s="215" t="s">
        <v>3554</v>
      </c>
      <c r="J1135" s="216" t="s">
        <v>330</v>
      </c>
      <c r="K1135" s="215" t="s">
        <v>319</v>
      </c>
      <c r="L1135" s="215" t="s">
        <v>1316</v>
      </c>
      <c r="AD1135" s="217"/>
    </row>
    <row r="1136" spans="1:30" s="215" customFormat="1" x14ac:dyDescent="0.25">
      <c r="A1136" s="215" t="s">
        <v>126</v>
      </c>
      <c r="B1136" s="215">
        <v>2275</v>
      </c>
      <c r="C1136" s="215" t="s">
        <v>283</v>
      </c>
      <c r="D1136" s="215">
        <v>502157581</v>
      </c>
      <c r="E1136" s="215">
        <v>1060</v>
      </c>
      <c r="F1136" s="215">
        <v>1274</v>
      </c>
      <c r="G1136" s="215">
        <v>1004</v>
      </c>
      <c r="I1136" s="215" t="s">
        <v>3555</v>
      </c>
      <c r="J1136" s="216" t="s">
        <v>330</v>
      </c>
      <c r="K1136" s="215" t="s">
        <v>319</v>
      </c>
      <c r="L1136" s="215" t="s">
        <v>1324</v>
      </c>
      <c r="AD1136" s="217"/>
    </row>
    <row r="1137" spans="1:30" s="215" customFormat="1" x14ac:dyDescent="0.25">
      <c r="A1137" s="215" t="s">
        <v>126</v>
      </c>
      <c r="B1137" s="215">
        <v>2275</v>
      </c>
      <c r="C1137" s="215" t="s">
        <v>283</v>
      </c>
      <c r="D1137" s="215">
        <v>502157582</v>
      </c>
      <c r="E1137" s="215">
        <v>1060</v>
      </c>
      <c r="F1137" s="215">
        <v>1274</v>
      </c>
      <c r="G1137" s="215">
        <v>1004</v>
      </c>
      <c r="I1137" s="215" t="s">
        <v>3556</v>
      </c>
      <c r="J1137" s="216" t="s">
        <v>330</v>
      </c>
      <c r="K1137" s="215" t="s">
        <v>319</v>
      </c>
      <c r="L1137" s="215" t="s">
        <v>1325</v>
      </c>
      <c r="AD1137" s="217"/>
    </row>
    <row r="1138" spans="1:30" s="215" customFormat="1" x14ac:dyDescent="0.25">
      <c r="A1138" s="215" t="s">
        <v>126</v>
      </c>
      <c r="B1138" s="215">
        <v>2275</v>
      </c>
      <c r="C1138" s="215" t="s">
        <v>283</v>
      </c>
      <c r="D1138" s="215">
        <v>502157643</v>
      </c>
      <c r="E1138" s="215">
        <v>1060</v>
      </c>
      <c r="F1138" s="215">
        <v>1274</v>
      </c>
      <c r="G1138" s="215">
        <v>1004</v>
      </c>
      <c r="I1138" s="215" t="s">
        <v>3557</v>
      </c>
      <c r="J1138" s="216" t="s">
        <v>330</v>
      </c>
      <c r="K1138" s="215" t="s">
        <v>319</v>
      </c>
      <c r="L1138" s="215" t="s">
        <v>980</v>
      </c>
      <c r="AD1138" s="217"/>
    </row>
    <row r="1139" spans="1:30" s="215" customFormat="1" x14ac:dyDescent="0.25">
      <c r="A1139" s="215" t="s">
        <v>126</v>
      </c>
      <c r="B1139" s="215">
        <v>2275</v>
      </c>
      <c r="C1139" s="215" t="s">
        <v>283</v>
      </c>
      <c r="D1139" s="215">
        <v>502157644</v>
      </c>
      <c r="E1139" s="215">
        <v>1060</v>
      </c>
      <c r="F1139" s="215">
        <v>1271</v>
      </c>
      <c r="G1139" s="215">
        <v>1004</v>
      </c>
      <c r="I1139" s="215" t="s">
        <v>3558</v>
      </c>
      <c r="J1139" s="216" t="s">
        <v>330</v>
      </c>
      <c r="K1139" s="215" t="s">
        <v>319</v>
      </c>
      <c r="L1139" s="215" t="s">
        <v>981</v>
      </c>
      <c r="AD1139" s="217"/>
    </row>
    <row r="1140" spans="1:30" s="215" customFormat="1" x14ac:dyDescent="0.25">
      <c r="A1140" s="215" t="s">
        <v>126</v>
      </c>
      <c r="B1140" s="215">
        <v>2275</v>
      </c>
      <c r="C1140" s="215" t="s">
        <v>283</v>
      </c>
      <c r="D1140" s="215">
        <v>502157682</v>
      </c>
      <c r="E1140" s="215">
        <v>1060</v>
      </c>
      <c r="F1140" s="215">
        <v>1271</v>
      </c>
      <c r="G1140" s="215">
        <v>1004</v>
      </c>
      <c r="I1140" s="215" t="s">
        <v>3559</v>
      </c>
      <c r="J1140" s="216" t="s">
        <v>330</v>
      </c>
      <c r="K1140" s="215" t="s">
        <v>319</v>
      </c>
      <c r="L1140" s="215" t="s">
        <v>1634</v>
      </c>
      <c r="AD1140" s="217"/>
    </row>
    <row r="1141" spans="1:30" s="215" customFormat="1" x14ac:dyDescent="0.25">
      <c r="A1141" s="215" t="s">
        <v>126</v>
      </c>
      <c r="B1141" s="215">
        <v>2275</v>
      </c>
      <c r="C1141" s="215" t="s">
        <v>283</v>
      </c>
      <c r="D1141" s="215">
        <v>502157720</v>
      </c>
      <c r="E1141" s="215">
        <v>1060</v>
      </c>
      <c r="F1141" s="215">
        <v>1271</v>
      </c>
      <c r="G1141" s="215">
        <v>1004</v>
      </c>
      <c r="I1141" s="215" t="s">
        <v>3560</v>
      </c>
      <c r="J1141" s="216" t="s">
        <v>330</v>
      </c>
      <c r="K1141" s="215" t="s">
        <v>319</v>
      </c>
      <c r="L1141" s="215" t="s">
        <v>677</v>
      </c>
      <c r="AD1141" s="217"/>
    </row>
    <row r="1142" spans="1:30" s="215" customFormat="1" x14ac:dyDescent="0.25">
      <c r="A1142" s="215" t="s">
        <v>126</v>
      </c>
      <c r="B1142" s="215">
        <v>2275</v>
      </c>
      <c r="C1142" s="215" t="s">
        <v>283</v>
      </c>
      <c r="D1142" s="215">
        <v>502157735</v>
      </c>
      <c r="E1142" s="215">
        <v>1060</v>
      </c>
      <c r="F1142" s="215">
        <v>1271</v>
      </c>
      <c r="G1142" s="215">
        <v>1004</v>
      </c>
      <c r="I1142" s="215" t="s">
        <v>3561</v>
      </c>
      <c r="J1142" s="216" t="s">
        <v>330</v>
      </c>
      <c r="K1142" s="215" t="s">
        <v>319</v>
      </c>
      <c r="L1142" s="215" t="s">
        <v>678</v>
      </c>
      <c r="AD1142" s="217"/>
    </row>
    <row r="1143" spans="1:30" s="215" customFormat="1" x14ac:dyDescent="0.25">
      <c r="A1143" s="215" t="s">
        <v>126</v>
      </c>
      <c r="B1143" s="215">
        <v>2275</v>
      </c>
      <c r="C1143" s="215" t="s">
        <v>283</v>
      </c>
      <c r="D1143" s="215">
        <v>502157753</v>
      </c>
      <c r="E1143" s="215">
        <v>1060</v>
      </c>
      <c r="F1143" s="215">
        <v>1274</v>
      </c>
      <c r="G1143" s="215">
        <v>1004</v>
      </c>
      <c r="I1143" s="215" t="s">
        <v>3562</v>
      </c>
      <c r="J1143" s="216" t="s">
        <v>330</v>
      </c>
      <c r="K1143" s="215" t="s">
        <v>319</v>
      </c>
      <c r="L1143" s="215" t="s">
        <v>679</v>
      </c>
      <c r="AD1143" s="217"/>
    </row>
    <row r="1144" spans="1:30" s="215" customFormat="1" x14ac:dyDescent="0.25">
      <c r="A1144" s="215" t="s">
        <v>126</v>
      </c>
      <c r="B1144" s="215">
        <v>2275</v>
      </c>
      <c r="C1144" s="215" t="s">
        <v>283</v>
      </c>
      <c r="D1144" s="215">
        <v>502157830</v>
      </c>
      <c r="E1144" s="215">
        <v>1060</v>
      </c>
      <c r="F1144" s="215">
        <v>1274</v>
      </c>
      <c r="G1144" s="215">
        <v>1004</v>
      </c>
      <c r="I1144" s="215" t="s">
        <v>3563</v>
      </c>
      <c r="J1144" s="216" t="s">
        <v>330</v>
      </c>
      <c r="K1144" s="215" t="s">
        <v>331</v>
      </c>
      <c r="L1144" s="215" t="s">
        <v>1550</v>
      </c>
      <c r="AD1144" s="217"/>
    </row>
    <row r="1145" spans="1:30" s="215" customFormat="1" x14ac:dyDescent="0.25">
      <c r="A1145" s="215" t="s">
        <v>126</v>
      </c>
      <c r="B1145" s="215">
        <v>2275</v>
      </c>
      <c r="C1145" s="215" t="s">
        <v>283</v>
      </c>
      <c r="D1145" s="215">
        <v>502157834</v>
      </c>
      <c r="E1145" s="215">
        <v>1060</v>
      </c>
      <c r="F1145" s="215">
        <v>1274</v>
      </c>
      <c r="G1145" s="215">
        <v>1004</v>
      </c>
      <c r="I1145" s="215" t="s">
        <v>3564</v>
      </c>
      <c r="J1145" s="216" t="s">
        <v>330</v>
      </c>
      <c r="K1145" s="215" t="s">
        <v>319</v>
      </c>
      <c r="L1145" s="215" t="s">
        <v>1488</v>
      </c>
      <c r="AD1145" s="217"/>
    </row>
    <row r="1146" spans="1:30" s="215" customFormat="1" x14ac:dyDescent="0.25">
      <c r="A1146" s="215" t="s">
        <v>126</v>
      </c>
      <c r="B1146" s="215">
        <v>2275</v>
      </c>
      <c r="C1146" s="215" t="s">
        <v>283</v>
      </c>
      <c r="D1146" s="215">
        <v>502157893</v>
      </c>
      <c r="E1146" s="215">
        <v>1060</v>
      </c>
      <c r="F1146" s="215">
        <v>1274</v>
      </c>
      <c r="G1146" s="215">
        <v>1004</v>
      </c>
      <c r="I1146" s="215" t="s">
        <v>3565</v>
      </c>
      <c r="J1146" s="216" t="s">
        <v>330</v>
      </c>
      <c r="K1146" s="215" t="s">
        <v>319</v>
      </c>
      <c r="L1146" s="215" t="s">
        <v>680</v>
      </c>
      <c r="AD1146" s="217"/>
    </row>
    <row r="1147" spans="1:30" s="215" customFormat="1" x14ac:dyDescent="0.25">
      <c r="A1147" s="215" t="s">
        <v>126</v>
      </c>
      <c r="B1147" s="215">
        <v>2275</v>
      </c>
      <c r="C1147" s="215" t="s">
        <v>283</v>
      </c>
      <c r="D1147" s="215">
        <v>502157916</v>
      </c>
      <c r="E1147" s="215">
        <v>1060</v>
      </c>
      <c r="F1147" s="215">
        <v>1271</v>
      </c>
      <c r="G1147" s="215">
        <v>1004</v>
      </c>
      <c r="I1147" s="215" t="s">
        <v>3566</v>
      </c>
      <c r="J1147" s="216" t="s">
        <v>330</v>
      </c>
      <c r="K1147" s="215" t="s">
        <v>319</v>
      </c>
      <c r="L1147" s="215" t="s">
        <v>681</v>
      </c>
      <c r="AD1147" s="217"/>
    </row>
    <row r="1148" spans="1:30" s="215" customFormat="1" x14ac:dyDescent="0.25">
      <c r="A1148" s="215" t="s">
        <v>126</v>
      </c>
      <c r="B1148" s="215">
        <v>2275</v>
      </c>
      <c r="C1148" s="215" t="s">
        <v>283</v>
      </c>
      <c r="D1148" s="215">
        <v>502157935</v>
      </c>
      <c r="E1148" s="215">
        <v>1060</v>
      </c>
      <c r="F1148" s="215">
        <v>1271</v>
      </c>
      <c r="G1148" s="215">
        <v>1004</v>
      </c>
      <c r="I1148" s="215" t="s">
        <v>3567</v>
      </c>
      <c r="J1148" s="216" t="s">
        <v>330</v>
      </c>
      <c r="K1148" s="215" t="s">
        <v>319</v>
      </c>
      <c r="L1148" s="215" t="s">
        <v>1489</v>
      </c>
      <c r="AD1148" s="217"/>
    </row>
    <row r="1149" spans="1:30" s="215" customFormat="1" x14ac:dyDescent="0.25">
      <c r="A1149" s="215" t="s">
        <v>126</v>
      </c>
      <c r="B1149" s="215">
        <v>2275</v>
      </c>
      <c r="C1149" s="215" t="s">
        <v>283</v>
      </c>
      <c r="D1149" s="215">
        <v>502158007</v>
      </c>
      <c r="E1149" s="215">
        <v>1060</v>
      </c>
      <c r="F1149" s="215">
        <v>1271</v>
      </c>
      <c r="G1149" s="215">
        <v>1004</v>
      </c>
      <c r="I1149" s="215" t="s">
        <v>3568</v>
      </c>
      <c r="J1149" s="216" t="s">
        <v>330</v>
      </c>
      <c r="K1149" s="215" t="s">
        <v>319</v>
      </c>
      <c r="L1149" s="215" t="s">
        <v>682</v>
      </c>
      <c r="AD1149" s="217"/>
    </row>
    <row r="1150" spans="1:30" s="215" customFormat="1" x14ac:dyDescent="0.25">
      <c r="A1150" s="215" t="s">
        <v>126</v>
      </c>
      <c r="B1150" s="215">
        <v>2275</v>
      </c>
      <c r="C1150" s="215" t="s">
        <v>283</v>
      </c>
      <c r="D1150" s="215">
        <v>502158010</v>
      </c>
      <c r="E1150" s="215">
        <v>1060</v>
      </c>
      <c r="F1150" s="215">
        <v>1271</v>
      </c>
      <c r="G1150" s="215">
        <v>1004</v>
      </c>
      <c r="I1150" s="215" t="s">
        <v>3569</v>
      </c>
      <c r="J1150" s="216" t="s">
        <v>330</v>
      </c>
      <c r="K1150" s="215" t="s">
        <v>319</v>
      </c>
      <c r="L1150" s="215" t="s">
        <v>1294</v>
      </c>
      <c r="AD1150" s="217"/>
    </row>
    <row r="1151" spans="1:30" s="215" customFormat="1" x14ac:dyDescent="0.25">
      <c r="A1151" s="215" t="s">
        <v>126</v>
      </c>
      <c r="B1151" s="215">
        <v>2275</v>
      </c>
      <c r="C1151" s="215" t="s">
        <v>283</v>
      </c>
      <c r="D1151" s="215">
        <v>502158068</v>
      </c>
      <c r="E1151" s="215">
        <v>1060</v>
      </c>
      <c r="F1151" s="215">
        <v>1274</v>
      </c>
      <c r="G1151" s="215">
        <v>1004</v>
      </c>
      <c r="I1151" s="215" t="s">
        <v>3570</v>
      </c>
      <c r="J1151" s="216" t="s">
        <v>330</v>
      </c>
      <c r="K1151" s="215" t="s">
        <v>319</v>
      </c>
      <c r="L1151" s="215" t="s">
        <v>1326</v>
      </c>
      <c r="AD1151" s="217"/>
    </row>
    <row r="1152" spans="1:30" s="215" customFormat="1" x14ac:dyDescent="0.25">
      <c r="A1152" s="215" t="s">
        <v>126</v>
      </c>
      <c r="B1152" s="215">
        <v>2275</v>
      </c>
      <c r="C1152" s="215" t="s">
        <v>283</v>
      </c>
      <c r="D1152" s="215">
        <v>502158225</v>
      </c>
      <c r="E1152" s="215">
        <v>1060</v>
      </c>
      <c r="F1152" s="215">
        <v>1274</v>
      </c>
      <c r="G1152" s="215">
        <v>1004</v>
      </c>
      <c r="I1152" s="215" t="s">
        <v>3571</v>
      </c>
      <c r="J1152" s="216" t="s">
        <v>330</v>
      </c>
      <c r="K1152" s="215" t="s">
        <v>331</v>
      </c>
      <c r="L1152" s="215" t="s">
        <v>1321</v>
      </c>
      <c r="AD1152" s="217"/>
    </row>
    <row r="1153" spans="1:30" s="215" customFormat="1" x14ac:dyDescent="0.25">
      <c r="A1153" s="215" t="s">
        <v>126</v>
      </c>
      <c r="B1153" s="215">
        <v>2275</v>
      </c>
      <c r="C1153" s="215" t="s">
        <v>283</v>
      </c>
      <c r="D1153" s="215">
        <v>502158322</v>
      </c>
      <c r="E1153" s="215">
        <v>1060</v>
      </c>
      <c r="F1153" s="215">
        <v>1271</v>
      </c>
      <c r="G1153" s="215">
        <v>1004</v>
      </c>
      <c r="I1153" s="215" t="s">
        <v>3572</v>
      </c>
      <c r="J1153" s="216" t="s">
        <v>330</v>
      </c>
      <c r="K1153" s="215" t="s">
        <v>319</v>
      </c>
      <c r="L1153" s="215" t="s">
        <v>1327</v>
      </c>
      <c r="AD1153" s="217"/>
    </row>
    <row r="1154" spans="1:30" s="215" customFormat="1" x14ac:dyDescent="0.25">
      <c r="A1154" s="215" t="s">
        <v>126</v>
      </c>
      <c r="B1154" s="215">
        <v>2275</v>
      </c>
      <c r="C1154" s="215" t="s">
        <v>283</v>
      </c>
      <c r="D1154" s="215">
        <v>502158323</v>
      </c>
      <c r="E1154" s="215">
        <v>1060</v>
      </c>
      <c r="F1154" s="215">
        <v>1271</v>
      </c>
      <c r="G1154" s="215">
        <v>1004</v>
      </c>
      <c r="I1154" s="215" t="s">
        <v>3573</v>
      </c>
      <c r="J1154" s="216" t="s">
        <v>330</v>
      </c>
      <c r="K1154" s="215" t="s">
        <v>319</v>
      </c>
      <c r="L1154" s="215" t="s">
        <v>1328</v>
      </c>
      <c r="AD1154" s="217"/>
    </row>
    <row r="1155" spans="1:30" s="215" customFormat="1" x14ac:dyDescent="0.25">
      <c r="A1155" s="215" t="s">
        <v>126</v>
      </c>
      <c r="B1155" s="215">
        <v>2275</v>
      </c>
      <c r="C1155" s="215" t="s">
        <v>283</v>
      </c>
      <c r="D1155" s="215">
        <v>504082882</v>
      </c>
      <c r="E1155" s="215">
        <v>1060</v>
      </c>
      <c r="F1155" s="215">
        <v>1271</v>
      </c>
      <c r="G1155" s="215">
        <v>1004</v>
      </c>
      <c r="I1155" s="215" t="s">
        <v>3574</v>
      </c>
      <c r="J1155" s="216" t="s">
        <v>330</v>
      </c>
      <c r="K1155" s="215" t="s">
        <v>319</v>
      </c>
      <c r="L1155" s="215" t="s">
        <v>683</v>
      </c>
      <c r="AD1155" s="217"/>
    </row>
    <row r="1156" spans="1:30" s="215" customFormat="1" x14ac:dyDescent="0.25">
      <c r="A1156" s="215" t="s">
        <v>126</v>
      </c>
      <c r="B1156" s="215">
        <v>2275</v>
      </c>
      <c r="C1156" s="215" t="s">
        <v>283</v>
      </c>
      <c r="D1156" s="215">
        <v>504082884</v>
      </c>
      <c r="E1156" s="215">
        <v>1060</v>
      </c>
      <c r="F1156" s="215">
        <v>1271</v>
      </c>
      <c r="G1156" s="215">
        <v>1004</v>
      </c>
      <c r="I1156" s="215" t="s">
        <v>3575</v>
      </c>
      <c r="J1156" s="216" t="s">
        <v>330</v>
      </c>
      <c r="K1156" s="215" t="s">
        <v>319</v>
      </c>
      <c r="L1156" s="215" t="s">
        <v>684</v>
      </c>
      <c r="AD1156" s="217"/>
    </row>
    <row r="1157" spans="1:30" s="215" customFormat="1" x14ac:dyDescent="0.25">
      <c r="A1157" s="215" t="s">
        <v>126</v>
      </c>
      <c r="B1157" s="215">
        <v>2275</v>
      </c>
      <c r="C1157" s="215" t="s">
        <v>283</v>
      </c>
      <c r="D1157" s="215">
        <v>504082885</v>
      </c>
      <c r="E1157" s="215">
        <v>1060</v>
      </c>
      <c r="F1157" s="215">
        <v>1271</v>
      </c>
      <c r="G1157" s="215">
        <v>1004</v>
      </c>
      <c r="I1157" s="215" t="s">
        <v>3576</v>
      </c>
      <c r="J1157" s="216" t="s">
        <v>330</v>
      </c>
      <c r="K1157" s="215" t="s">
        <v>319</v>
      </c>
      <c r="L1157" s="215" t="s">
        <v>685</v>
      </c>
      <c r="AD1157" s="217"/>
    </row>
    <row r="1158" spans="1:30" s="215" customFormat="1" x14ac:dyDescent="0.25">
      <c r="A1158" s="215" t="s">
        <v>126</v>
      </c>
      <c r="B1158" s="215">
        <v>2275</v>
      </c>
      <c r="C1158" s="215" t="s">
        <v>283</v>
      </c>
      <c r="D1158" s="215">
        <v>504082891</v>
      </c>
      <c r="E1158" s="215">
        <v>1060</v>
      </c>
      <c r="F1158" s="215">
        <v>1271</v>
      </c>
      <c r="G1158" s="215">
        <v>1004</v>
      </c>
      <c r="I1158" s="215" t="s">
        <v>3577</v>
      </c>
      <c r="J1158" s="216" t="s">
        <v>330</v>
      </c>
      <c r="K1158" s="215" t="s">
        <v>319</v>
      </c>
      <c r="L1158" s="215" t="s">
        <v>686</v>
      </c>
      <c r="AD1158" s="217"/>
    </row>
    <row r="1159" spans="1:30" s="215" customFormat="1" x14ac:dyDescent="0.25">
      <c r="A1159" s="215" t="s">
        <v>126</v>
      </c>
      <c r="B1159" s="215">
        <v>2275</v>
      </c>
      <c r="C1159" s="215" t="s">
        <v>283</v>
      </c>
      <c r="D1159" s="215">
        <v>504082898</v>
      </c>
      <c r="E1159" s="215">
        <v>1060</v>
      </c>
      <c r="F1159" s="215">
        <v>1271</v>
      </c>
      <c r="G1159" s="215">
        <v>1004</v>
      </c>
      <c r="I1159" s="215" t="s">
        <v>3578</v>
      </c>
      <c r="J1159" s="216" t="s">
        <v>330</v>
      </c>
      <c r="K1159" s="215" t="s">
        <v>319</v>
      </c>
      <c r="L1159" s="215" t="s">
        <v>1372</v>
      </c>
      <c r="AD1159" s="217"/>
    </row>
    <row r="1160" spans="1:30" s="215" customFormat="1" x14ac:dyDescent="0.25">
      <c r="A1160" s="215" t="s">
        <v>126</v>
      </c>
      <c r="B1160" s="215">
        <v>2275</v>
      </c>
      <c r="C1160" s="215" t="s">
        <v>283</v>
      </c>
      <c r="D1160" s="215">
        <v>504082909</v>
      </c>
      <c r="E1160" s="215">
        <v>1060</v>
      </c>
      <c r="F1160" s="215">
        <v>1271</v>
      </c>
      <c r="G1160" s="215">
        <v>1004</v>
      </c>
      <c r="I1160" s="215" t="s">
        <v>3579</v>
      </c>
      <c r="J1160" s="216" t="s">
        <v>330</v>
      </c>
      <c r="K1160" s="215" t="s">
        <v>319</v>
      </c>
      <c r="L1160" s="215" t="s">
        <v>687</v>
      </c>
      <c r="AD1160" s="217"/>
    </row>
    <row r="1161" spans="1:30" s="215" customFormat="1" x14ac:dyDescent="0.25">
      <c r="A1161" s="215" t="s">
        <v>126</v>
      </c>
      <c r="B1161" s="215">
        <v>2275</v>
      </c>
      <c r="C1161" s="215" t="s">
        <v>283</v>
      </c>
      <c r="D1161" s="215">
        <v>504082936</v>
      </c>
      <c r="E1161" s="215">
        <v>1060</v>
      </c>
      <c r="F1161" s="215">
        <v>1271</v>
      </c>
      <c r="G1161" s="215">
        <v>1004</v>
      </c>
      <c r="I1161" s="215" t="s">
        <v>3580</v>
      </c>
      <c r="J1161" s="216" t="s">
        <v>330</v>
      </c>
      <c r="K1161" s="215" t="s">
        <v>319</v>
      </c>
      <c r="L1161" s="215" t="s">
        <v>688</v>
      </c>
      <c r="AD1161" s="217"/>
    </row>
    <row r="1162" spans="1:30" s="215" customFormat="1" x14ac:dyDescent="0.25">
      <c r="A1162" s="215" t="s">
        <v>126</v>
      </c>
      <c r="B1162" s="215">
        <v>2275</v>
      </c>
      <c r="C1162" s="215" t="s">
        <v>283</v>
      </c>
      <c r="D1162" s="215">
        <v>504082938</v>
      </c>
      <c r="E1162" s="215">
        <v>1060</v>
      </c>
      <c r="F1162" s="215">
        <v>1274</v>
      </c>
      <c r="G1162" s="215">
        <v>1004</v>
      </c>
      <c r="I1162" s="215" t="s">
        <v>3581</v>
      </c>
      <c r="J1162" s="216" t="s">
        <v>330</v>
      </c>
      <c r="K1162" s="215" t="s">
        <v>319</v>
      </c>
      <c r="L1162" s="215" t="s">
        <v>689</v>
      </c>
      <c r="AD1162" s="217"/>
    </row>
    <row r="1163" spans="1:30" s="215" customFormat="1" x14ac:dyDescent="0.25">
      <c r="A1163" s="215" t="s">
        <v>126</v>
      </c>
      <c r="B1163" s="215">
        <v>2275</v>
      </c>
      <c r="C1163" s="215" t="s">
        <v>283</v>
      </c>
      <c r="D1163" s="215">
        <v>504082949</v>
      </c>
      <c r="E1163" s="215">
        <v>1060</v>
      </c>
      <c r="F1163" s="215">
        <v>1271</v>
      </c>
      <c r="G1163" s="215">
        <v>1004</v>
      </c>
      <c r="I1163" s="215" t="s">
        <v>3582</v>
      </c>
      <c r="J1163" s="216" t="s">
        <v>330</v>
      </c>
      <c r="K1163" s="215" t="s">
        <v>319</v>
      </c>
      <c r="L1163" s="215" t="s">
        <v>690</v>
      </c>
      <c r="AD1163" s="217"/>
    </row>
    <row r="1164" spans="1:30" s="215" customFormat="1" x14ac:dyDescent="0.25">
      <c r="A1164" s="215" t="s">
        <v>126</v>
      </c>
      <c r="B1164" s="215">
        <v>2275</v>
      </c>
      <c r="C1164" s="215" t="s">
        <v>283</v>
      </c>
      <c r="D1164" s="215">
        <v>504082974</v>
      </c>
      <c r="E1164" s="215">
        <v>1060</v>
      </c>
      <c r="F1164" s="215">
        <v>1271</v>
      </c>
      <c r="G1164" s="215">
        <v>1004</v>
      </c>
      <c r="I1164" s="215" t="s">
        <v>3583</v>
      </c>
      <c r="J1164" s="216" t="s">
        <v>330</v>
      </c>
      <c r="K1164" s="215" t="s">
        <v>319</v>
      </c>
      <c r="L1164" s="215" t="s">
        <v>691</v>
      </c>
      <c r="AD1164" s="217"/>
    </row>
    <row r="1165" spans="1:30" s="215" customFormat="1" x14ac:dyDescent="0.25">
      <c r="A1165" s="215" t="s">
        <v>126</v>
      </c>
      <c r="B1165" s="215">
        <v>2275</v>
      </c>
      <c r="C1165" s="215" t="s">
        <v>283</v>
      </c>
      <c r="D1165" s="215">
        <v>504082994</v>
      </c>
      <c r="E1165" s="215">
        <v>1060</v>
      </c>
      <c r="F1165" s="215">
        <v>1271</v>
      </c>
      <c r="G1165" s="215">
        <v>1004</v>
      </c>
      <c r="I1165" s="215" t="s">
        <v>3584</v>
      </c>
      <c r="J1165" s="216" t="s">
        <v>330</v>
      </c>
      <c r="K1165" s="215" t="s">
        <v>319</v>
      </c>
      <c r="L1165" s="215" t="s">
        <v>692</v>
      </c>
      <c r="AD1165" s="217"/>
    </row>
    <row r="1166" spans="1:30" s="215" customFormat="1" x14ac:dyDescent="0.25">
      <c r="A1166" s="215" t="s">
        <v>126</v>
      </c>
      <c r="B1166" s="215">
        <v>2275</v>
      </c>
      <c r="C1166" s="215" t="s">
        <v>283</v>
      </c>
      <c r="D1166" s="215">
        <v>504082997</v>
      </c>
      <c r="E1166" s="215">
        <v>1060</v>
      </c>
      <c r="F1166" s="215">
        <v>1271</v>
      </c>
      <c r="G1166" s="215">
        <v>1004</v>
      </c>
      <c r="I1166" s="215" t="s">
        <v>3585</v>
      </c>
      <c r="J1166" s="216" t="s">
        <v>330</v>
      </c>
      <c r="K1166" s="215" t="s">
        <v>319</v>
      </c>
      <c r="L1166" s="215" t="s">
        <v>693</v>
      </c>
      <c r="AD1166" s="217"/>
    </row>
    <row r="1167" spans="1:30" s="215" customFormat="1" x14ac:dyDescent="0.25">
      <c r="A1167" s="215" t="s">
        <v>126</v>
      </c>
      <c r="B1167" s="215">
        <v>2275</v>
      </c>
      <c r="C1167" s="215" t="s">
        <v>283</v>
      </c>
      <c r="D1167" s="215">
        <v>504083004</v>
      </c>
      <c r="E1167" s="215">
        <v>1060</v>
      </c>
      <c r="F1167" s="215">
        <v>1271</v>
      </c>
      <c r="G1167" s="215">
        <v>1004</v>
      </c>
      <c r="I1167" s="215" t="s">
        <v>3586</v>
      </c>
      <c r="J1167" s="216" t="s">
        <v>330</v>
      </c>
      <c r="K1167" s="215" t="s">
        <v>319</v>
      </c>
      <c r="L1167" s="215" t="s">
        <v>1350</v>
      </c>
      <c r="AD1167" s="217"/>
    </row>
    <row r="1168" spans="1:30" s="215" customFormat="1" x14ac:dyDescent="0.25">
      <c r="A1168" s="215" t="s">
        <v>126</v>
      </c>
      <c r="B1168" s="215">
        <v>2275</v>
      </c>
      <c r="C1168" s="215" t="s">
        <v>283</v>
      </c>
      <c r="D1168" s="215">
        <v>504198623</v>
      </c>
      <c r="E1168" s="215">
        <v>1060</v>
      </c>
      <c r="F1168" s="215">
        <v>1274</v>
      </c>
      <c r="G1168" s="215">
        <v>1004</v>
      </c>
      <c r="I1168" s="215" t="s">
        <v>3535</v>
      </c>
      <c r="J1168" s="216" t="s">
        <v>330</v>
      </c>
      <c r="K1168" s="215" t="s">
        <v>320</v>
      </c>
      <c r="L1168" s="215" t="s">
        <v>2397</v>
      </c>
      <c r="AD1168" s="217"/>
    </row>
    <row r="1169" spans="1:30" s="215" customFormat="1" x14ac:dyDescent="0.25">
      <c r="A1169" s="215" t="s">
        <v>126</v>
      </c>
      <c r="B1169" s="215">
        <v>2276</v>
      </c>
      <c r="C1169" s="215" t="s">
        <v>284</v>
      </c>
      <c r="D1169" s="215">
        <v>191852415</v>
      </c>
      <c r="E1169" s="215">
        <v>1060</v>
      </c>
      <c r="F1169" s="215">
        <v>1274</v>
      </c>
      <c r="G1169" s="215">
        <v>1004</v>
      </c>
      <c r="I1169" s="215" t="s">
        <v>3587</v>
      </c>
      <c r="J1169" s="216" t="s">
        <v>330</v>
      </c>
      <c r="K1169" s="215" t="s">
        <v>319</v>
      </c>
      <c r="L1169" s="215" t="s">
        <v>694</v>
      </c>
      <c r="AD1169" s="217"/>
    </row>
    <row r="1170" spans="1:30" s="215" customFormat="1" x14ac:dyDescent="0.25">
      <c r="A1170" s="215" t="s">
        <v>126</v>
      </c>
      <c r="B1170" s="215">
        <v>2276</v>
      </c>
      <c r="C1170" s="215" t="s">
        <v>284</v>
      </c>
      <c r="D1170" s="215">
        <v>191983551</v>
      </c>
      <c r="E1170" s="215">
        <v>1060</v>
      </c>
      <c r="F1170" s="215">
        <v>1274</v>
      </c>
      <c r="G1170" s="215">
        <v>1004</v>
      </c>
      <c r="I1170" s="215" t="s">
        <v>3588</v>
      </c>
      <c r="J1170" s="216" t="s">
        <v>330</v>
      </c>
      <c r="K1170" s="215" t="s">
        <v>319</v>
      </c>
      <c r="L1170" s="215" t="s">
        <v>1641</v>
      </c>
      <c r="AD1170" s="217"/>
    </row>
    <row r="1171" spans="1:30" s="215" customFormat="1" x14ac:dyDescent="0.25">
      <c r="A1171" s="215" t="s">
        <v>126</v>
      </c>
      <c r="B1171" s="215">
        <v>2276</v>
      </c>
      <c r="C1171" s="215" t="s">
        <v>284</v>
      </c>
      <c r="D1171" s="215">
        <v>192005819</v>
      </c>
      <c r="E1171" s="215">
        <v>1060</v>
      </c>
      <c r="F1171" s="215">
        <v>1274</v>
      </c>
      <c r="G1171" s="215">
        <v>1004</v>
      </c>
      <c r="I1171" s="215" t="s">
        <v>3589</v>
      </c>
      <c r="J1171" s="216" t="s">
        <v>330</v>
      </c>
      <c r="K1171" s="215" t="s">
        <v>319</v>
      </c>
      <c r="L1171" s="215" t="s">
        <v>1465</v>
      </c>
      <c r="AD1171" s="217"/>
    </row>
    <row r="1172" spans="1:30" s="215" customFormat="1" x14ac:dyDescent="0.25">
      <c r="A1172" s="215" t="s">
        <v>126</v>
      </c>
      <c r="B1172" s="215">
        <v>2276</v>
      </c>
      <c r="C1172" s="215" t="s">
        <v>284</v>
      </c>
      <c r="D1172" s="215">
        <v>502158475</v>
      </c>
      <c r="E1172" s="215">
        <v>1060</v>
      </c>
      <c r="F1172" s="215">
        <v>1271</v>
      </c>
      <c r="G1172" s="215">
        <v>1004</v>
      </c>
      <c r="I1172" s="215" t="s">
        <v>3590</v>
      </c>
      <c r="J1172" s="216" t="s">
        <v>330</v>
      </c>
      <c r="K1172" s="215" t="s">
        <v>319</v>
      </c>
      <c r="L1172" s="215" t="s">
        <v>695</v>
      </c>
      <c r="AD1172" s="217"/>
    </row>
    <row r="1173" spans="1:30" s="215" customFormat="1" x14ac:dyDescent="0.25">
      <c r="A1173" s="215" t="s">
        <v>126</v>
      </c>
      <c r="B1173" s="215">
        <v>2276</v>
      </c>
      <c r="C1173" s="215" t="s">
        <v>284</v>
      </c>
      <c r="D1173" s="215">
        <v>502158657</v>
      </c>
      <c r="E1173" s="215">
        <v>1060</v>
      </c>
      <c r="F1173" s="215">
        <v>1271</v>
      </c>
      <c r="G1173" s="215">
        <v>1004</v>
      </c>
      <c r="I1173" s="215" t="s">
        <v>3591</v>
      </c>
      <c r="J1173" s="216" t="s">
        <v>330</v>
      </c>
      <c r="K1173" s="215" t="s">
        <v>319</v>
      </c>
      <c r="L1173" s="215" t="s">
        <v>1490</v>
      </c>
      <c r="AD1173" s="217"/>
    </row>
    <row r="1174" spans="1:30" s="215" customFormat="1" x14ac:dyDescent="0.25">
      <c r="A1174" s="215" t="s">
        <v>126</v>
      </c>
      <c r="B1174" s="215">
        <v>2276</v>
      </c>
      <c r="C1174" s="215" t="s">
        <v>284</v>
      </c>
      <c r="D1174" s="215">
        <v>502158666</v>
      </c>
      <c r="E1174" s="215">
        <v>1060</v>
      </c>
      <c r="F1174" s="215">
        <v>1242</v>
      </c>
      <c r="G1174" s="215">
        <v>1004</v>
      </c>
      <c r="I1174" s="215" t="s">
        <v>3592</v>
      </c>
      <c r="J1174" s="216" t="s">
        <v>330</v>
      </c>
      <c r="K1174" s="215" t="s">
        <v>319</v>
      </c>
      <c r="L1174" s="215" t="s">
        <v>1491</v>
      </c>
      <c r="AD1174" s="217"/>
    </row>
    <row r="1175" spans="1:30" s="215" customFormat="1" x14ac:dyDescent="0.25">
      <c r="A1175" s="215" t="s">
        <v>126</v>
      </c>
      <c r="B1175" s="215">
        <v>2278</v>
      </c>
      <c r="C1175" s="215" t="s">
        <v>285</v>
      </c>
      <c r="D1175" s="215">
        <v>191995424</v>
      </c>
      <c r="E1175" s="215">
        <v>1080</v>
      </c>
      <c r="F1175" s="215">
        <v>1241</v>
      </c>
      <c r="G1175" s="215">
        <v>1004</v>
      </c>
      <c r="I1175" s="215" t="s">
        <v>3593</v>
      </c>
      <c r="J1175" s="216" t="s">
        <v>330</v>
      </c>
      <c r="K1175" s="215" t="s">
        <v>319</v>
      </c>
      <c r="L1175" s="215" t="s">
        <v>1211</v>
      </c>
      <c r="AD1175" s="217"/>
    </row>
    <row r="1176" spans="1:30" s="215" customFormat="1" x14ac:dyDescent="0.25">
      <c r="A1176" s="215" t="s">
        <v>126</v>
      </c>
      <c r="B1176" s="215">
        <v>2278</v>
      </c>
      <c r="C1176" s="215" t="s">
        <v>285</v>
      </c>
      <c r="D1176" s="215">
        <v>502158771</v>
      </c>
      <c r="E1176" s="215">
        <v>1060</v>
      </c>
      <c r="F1176" s="215">
        <v>1251</v>
      </c>
      <c r="G1176" s="215">
        <v>1004</v>
      </c>
      <c r="I1176" s="215" t="s">
        <v>3594</v>
      </c>
      <c r="J1176" s="216" t="s">
        <v>330</v>
      </c>
      <c r="K1176" s="215" t="s">
        <v>319</v>
      </c>
      <c r="L1176" s="215" t="s">
        <v>1608</v>
      </c>
      <c r="AD1176" s="217"/>
    </row>
    <row r="1177" spans="1:30" s="215" customFormat="1" x14ac:dyDescent="0.25">
      <c r="A1177" s="215" t="s">
        <v>126</v>
      </c>
      <c r="B1177" s="215">
        <v>2284</v>
      </c>
      <c r="C1177" s="215" t="s">
        <v>286</v>
      </c>
      <c r="D1177" s="215">
        <v>1538559</v>
      </c>
      <c r="E1177" s="215">
        <v>1040</v>
      </c>
      <c r="G1177" s="215">
        <v>1004</v>
      </c>
      <c r="I1177" s="215" t="s">
        <v>3595</v>
      </c>
      <c r="J1177" s="216" t="s">
        <v>330</v>
      </c>
      <c r="K1177" s="215" t="s">
        <v>331</v>
      </c>
      <c r="L1177" s="215" t="s">
        <v>913</v>
      </c>
      <c r="AD1177" s="217"/>
    </row>
    <row r="1178" spans="1:30" s="215" customFormat="1" x14ac:dyDescent="0.25">
      <c r="A1178" s="215" t="s">
        <v>126</v>
      </c>
      <c r="B1178" s="215">
        <v>2284</v>
      </c>
      <c r="C1178" s="215" t="s">
        <v>286</v>
      </c>
      <c r="D1178" s="215">
        <v>1538560</v>
      </c>
      <c r="E1178" s="215">
        <v>1040</v>
      </c>
      <c r="G1178" s="215">
        <v>1004</v>
      </c>
      <c r="I1178" s="215" t="s">
        <v>3596</v>
      </c>
      <c r="J1178" s="216" t="s">
        <v>330</v>
      </c>
      <c r="K1178" s="215" t="s">
        <v>331</v>
      </c>
      <c r="L1178" s="215" t="s">
        <v>913</v>
      </c>
      <c r="AD1178" s="217"/>
    </row>
    <row r="1179" spans="1:30" s="215" customFormat="1" x14ac:dyDescent="0.25">
      <c r="A1179" s="215" t="s">
        <v>126</v>
      </c>
      <c r="B1179" s="215">
        <v>2284</v>
      </c>
      <c r="C1179" s="215" t="s">
        <v>286</v>
      </c>
      <c r="D1179" s="215">
        <v>1538658</v>
      </c>
      <c r="E1179" s="215">
        <v>1020</v>
      </c>
      <c r="F1179" s="215">
        <v>1110</v>
      </c>
      <c r="G1179" s="215">
        <v>1004</v>
      </c>
      <c r="I1179" s="215" t="s">
        <v>3597</v>
      </c>
      <c r="J1179" s="216" t="s">
        <v>330</v>
      </c>
      <c r="K1179" s="215" t="s">
        <v>331</v>
      </c>
      <c r="L1179" s="215" t="s">
        <v>914</v>
      </c>
      <c r="AD1179" s="217"/>
    </row>
    <row r="1180" spans="1:30" s="215" customFormat="1" x14ac:dyDescent="0.25">
      <c r="A1180" s="215" t="s">
        <v>126</v>
      </c>
      <c r="B1180" s="215">
        <v>2284</v>
      </c>
      <c r="C1180" s="215" t="s">
        <v>286</v>
      </c>
      <c r="D1180" s="215">
        <v>1538894</v>
      </c>
      <c r="E1180" s="215">
        <v>1060</v>
      </c>
      <c r="G1180" s="215">
        <v>1004</v>
      </c>
      <c r="I1180" s="215" t="s">
        <v>3598</v>
      </c>
      <c r="J1180" s="216" t="s">
        <v>330</v>
      </c>
      <c r="K1180" s="215" t="s">
        <v>319</v>
      </c>
      <c r="L1180" s="215" t="s">
        <v>1254</v>
      </c>
      <c r="AD1180" s="217"/>
    </row>
    <row r="1181" spans="1:30" s="215" customFormat="1" x14ac:dyDescent="0.25">
      <c r="A1181" s="215" t="s">
        <v>126</v>
      </c>
      <c r="B1181" s="215">
        <v>2284</v>
      </c>
      <c r="C1181" s="215" t="s">
        <v>286</v>
      </c>
      <c r="D1181" s="215">
        <v>1538955</v>
      </c>
      <c r="E1181" s="215">
        <v>1020</v>
      </c>
      <c r="F1181" s="215">
        <v>1121</v>
      </c>
      <c r="G1181" s="215">
        <v>1004</v>
      </c>
      <c r="I1181" s="215" t="s">
        <v>3599</v>
      </c>
      <c r="J1181" s="216" t="s">
        <v>330</v>
      </c>
      <c r="K1181" s="215" t="s">
        <v>319</v>
      </c>
      <c r="L1181" s="215" t="s">
        <v>696</v>
      </c>
      <c r="AD1181" s="217"/>
    </row>
    <row r="1182" spans="1:30" s="215" customFormat="1" x14ac:dyDescent="0.25">
      <c r="A1182" s="215" t="s">
        <v>126</v>
      </c>
      <c r="B1182" s="215">
        <v>2284</v>
      </c>
      <c r="C1182" s="215" t="s">
        <v>286</v>
      </c>
      <c r="D1182" s="215">
        <v>1539566</v>
      </c>
      <c r="E1182" s="215">
        <v>1060</v>
      </c>
      <c r="G1182" s="215">
        <v>1004</v>
      </c>
      <c r="I1182" s="215" t="s">
        <v>3600</v>
      </c>
      <c r="J1182" s="216" t="s">
        <v>330</v>
      </c>
      <c r="K1182" s="215" t="s">
        <v>319</v>
      </c>
      <c r="L1182" s="215" t="s">
        <v>697</v>
      </c>
      <c r="AD1182" s="217"/>
    </row>
    <row r="1183" spans="1:30" s="215" customFormat="1" x14ac:dyDescent="0.25">
      <c r="A1183" s="215" t="s">
        <v>126</v>
      </c>
      <c r="B1183" s="215">
        <v>2284</v>
      </c>
      <c r="C1183" s="215" t="s">
        <v>286</v>
      </c>
      <c r="D1183" s="215">
        <v>191435565</v>
      </c>
      <c r="E1183" s="215">
        <v>1020</v>
      </c>
      <c r="F1183" s="215">
        <v>1110</v>
      </c>
      <c r="G1183" s="215">
        <v>1004</v>
      </c>
      <c r="I1183" s="215" t="s">
        <v>3601</v>
      </c>
      <c r="J1183" s="216" t="s">
        <v>330</v>
      </c>
      <c r="K1183" s="215" t="s">
        <v>331</v>
      </c>
      <c r="L1183" s="215" t="s">
        <v>915</v>
      </c>
      <c r="AD1183" s="217"/>
    </row>
    <row r="1184" spans="1:30" s="215" customFormat="1" x14ac:dyDescent="0.25">
      <c r="A1184" s="215" t="s">
        <v>126</v>
      </c>
      <c r="B1184" s="215">
        <v>2284</v>
      </c>
      <c r="C1184" s="215" t="s">
        <v>286</v>
      </c>
      <c r="D1184" s="215">
        <v>191949571</v>
      </c>
      <c r="E1184" s="215">
        <v>1060</v>
      </c>
      <c r="F1184" s="215">
        <v>1252</v>
      </c>
      <c r="G1184" s="215">
        <v>1004</v>
      </c>
      <c r="I1184" s="215" t="s">
        <v>3602</v>
      </c>
      <c r="J1184" s="216" t="s">
        <v>330</v>
      </c>
      <c r="K1184" s="215" t="s">
        <v>331</v>
      </c>
      <c r="L1184" s="215" t="s">
        <v>913</v>
      </c>
      <c r="AD1184" s="217"/>
    </row>
    <row r="1185" spans="1:30" s="215" customFormat="1" x14ac:dyDescent="0.25">
      <c r="A1185" s="215" t="s">
        <v>126</v>
      </c>
      <c r="B1185" s="215">
        <v>2284</v>
      </c>
      <c r="C1185" s="215" t="s">
        <v>286</v>
      </c>
      <c r="D1185" s="215">
        <v>191952278</v>
      </c>
      <c r="E1185" s="215">
        <v>1060</v>
      </c>
      <c r="F1185" s="215">
        <v>1274</v>
      </c>
      <c r="G1185" s="215">
        <v>1004</v>
      </c>
      <c r="I1185" s="215" t="s">
        <v>3603</v>
      </c>
      <c r="J1185" s="216" t="s">
        <v>330</v>
      </c>
      <c r="K1185" s="215" t="s">
        <v>319</v>
      </c>
      <c r="L1185" s="215" t="s">
        <v>1212</v>
      </c>
      <c r="AD1185" s="217"/>
    </row>
    <row r="1186" spans="1:30" s="215" customFormat="1" x14ac:dyDescent="0.25">
      <c r="A1186" s="215" t="s">
        <v>126</v>
      </c>
      <c r="B1186" s="215">
        <v>2284</v>
      </c>
      <c r="C1186" s="215" t="s">
        <v>286</v>
      </c>
      <c r="D1186" s="215">
        <v>191963611</v>
      </c>
      <c r="E1186" s="215">
        <v>1020</v>
      </c>
      <c r="F1186" s="215">
        <v>1110</v>
      </c>
      <c r="G1186" s="215">
        <v>1004</v>
      </c>
      <c r="I1186" s="215" t="s">
        <v>3604</v>
      </c>
      <c r="J1186" s="216" t="s">
        <v>330</v>
      </c>
      <c r="K1186" s="215" t="s">
        <v>331</v>
      </c>
      <c r="L1186" s="215" t="s">
        <v>1035</v>
      </c>
      <c r="AD1186" s="217"/>
    </row>
    <row r="1187" spans="1:30" s="215" customFormat="1" x14ac:dyDescent="0.25">
      <c r="A1187" s="215" t="s">
        <v>126</v>
      </c>
      <c r="B1187" s="215">
        <v>2284</v>
      </c>
      <c r="C1187" s="215" t="s">
        <v>286</v>
      </c>
      <c r="D1187" s="215">
        <v>191974392</v>
      </c>
      <c r="E1187" s="215">
        <v>1060</v>
      </c>
      <c r="F1187" s="215">
        <v>1274</v>
      </c>
      <c r="G1187" s="215">
        <v>1004</v>
      </c>
      <c r="I1187" s="215" t="s">
        <v>3605</v>
      </c>
      <c r="J1187" s="216" t="s">
        <v>330</v>
      </c>
      <c r="K1187" s="215" t="s">
        <v>319</v>
      </c>
      <c r="L1187" s="215" t="s">
        <v>1742</v>
      </c>
      <c r="AD1187" s="217"/>
    </row>
    <row r="1188" spans="1:30" s="215" customFormat="1" x14ac:dyDescent="0.25">
      <c r="A1188" s="215" t="s">
        <v>126</v>
      </c>
      <c r="B1188" s="215">
        <v>2284</v>
      </c>
      <c r="C1188" s="215" t="s">
        <v>286</v>
      </c>
      <c r="D1188" s="215">
        <v>191980892</v>
      </c>
      <c r="E1188" s="215">
        <v>1060</v>
      </c>
      <c r="F1188" s="215">
        <v>1274</v>
      </c>
      <c r="G1188" s="215">
        <v>1004</v>
      </c>
      <c r="I1188" s="215" t="s">
        <v>3606</v>
      </c>
      <c r="J1188" s="216" t="s">
        <v>330</v>
      </c>
      <c r="K1188" s="215" t="s">
        <v>319</v>
      </c>
      <c r="L1188" s="215" t="s">
        <v>1468</v>
      </c>
      <c r="AD1188" s="217"/>
    </row>
    <row r="1189" spans="1:30" s="215" customFormat="1" x14ac:dyDescent="0.25">
      <c r="A1189" s="215" t="s">
        <v>126</v>
      </c>
      <c r="B1189" s="215">
        <v>2284</v>
      </c>
      <c r="C1189" s="215" t="s">
        <v>286</v>
      </c>
      <c r="D1189" s="215">
        <v>191983410</v>
      </c>
      <c r="E1189" s="215">
        <v>1060</v>
      </c>
      <c r="F1189" s="215">
        <v>1251</v>
      </c>
      <c r="G1189" s="215">
        <v>1004</v>
      </c>
      <c r="I1189" s="215" t="s">
        <v>3607</v>
      </c>
      <c r="J1189" s="216" t="s">
        <v>330</v>
      </c>
      <c r="K1189" s="215" t="s">
        <v>319</v>
      </c>
      <c r="L1189" s="215" t="s">
        <v>1731</v>
      </c>
      <c r="AD1189" s="217"/>
    </row>
    <row r="1190" spans="1:30" s="215" customFormat="1" x14ac:dyDescent="0.25">
      <c r="A1190" s="215" t="s">
        <v>126</v>
      </c>
      <c r="B1190" s="215">
        <v>2284</v>
      </c>
      <c r="C1190" s="215" t="s">
        <v>286</v>
      </c>
      <c r="D1190" s="215">
        <v>192011521</v>
      </c>
      <c r="E1190" s="215">
        <v>1060</v>
      </c>
      <c r="F1190" s="215">
        <v>1274</v>
      </c>
      <c r="G1190" s="215">
        <v>1004</v>
      </c>
      <c r="I1190" s="215" t="s">
        <v>3608</v>
      </c>
      <c r="J1190" s="216" t="s">
        <v>330</v>
      </c>
      <c r="K1190" s="215" t="s">
        <v>319</v>
      </c>
      <c r="L1190" s="215" t="s">
        <v>1462</v>
      </c>
      <c r="AD1190" s="217"/>
    </row>
    <row r="1191" spans="1:30" s="215" customFormat="1" x14ac:dyDescent="0.25">
      <c r="A1191" s="215" t="s">
        <v>126</v>
      </c>
      <c r="B1191" s="215">
        <v>2284</v>
      </c>
      <c r="C1191" s="215" t="s">
        <v>286</v>
      </c>
      <c r="D1191" s="215">
        <v>192030983</v>
      </c>
      <c r="E1191" s="215">
        <v>1080</v>
      </c>
      <c r="F1191" s="215">
        <v>1242</v>
      </c>
      <c r="G1191" s="215">
        <v>1004</v>
      </c>
      <c r="I1191" s="215" t="s">
        <v>3609</v>
      </c>
      <c r="J1191" s="216" t="s">
        <v>330</v>
      </c>
      <c r="K1191" s="215" t="s">
        <v>319</v>
      </c>
      <c r="L1191" s="215" t="s">
        <v>1718</v>
      </c>
      <c r="AD1191" s="217"/>
    </row>
    <row r="1192" spans="1:30" s="215" customFormat="1" x14ac:dyDescent="0.25">
      <c r="A1192" s="215" t="s">
        <v>126</v>
      </c>
      <c r="B1192" s="215">
        <v>2284</v>
      </c>
      <c r="C1192" s="215" t="s">
        <v>286</v>
      </c>
      <c r="D1192" s="215">
        <v>192037070</v>
      </c>
      <c r="E1192" s="215">
        <v>1080</v>
      </c>
      <c r="F1192" s="215">
        <v>1271</v>
      </c>
      <c r="G1192" s="215">
        <v>1004</v>
      </c>
      <c r="I1192" s="215" t="s">
        <v>3610</v>
      </c>
      <c r="J1192" s="216" t="s">
        <v>330</v>
      </c>
      <c r="K1192" s="215" t="s">
        <v>331</v>
      </c>
      <c r="L1192" s="215" t="s">
        <v>1677</v>
      </c>
      <c r="AD1192" s="217"/>
    </row>
    <row r="1193" spans="1:30" s="215" customFormat="1" x14ac:dyDescent="0.25">
      <c r="A1193" s="215" t="s">
        <v>126</v>
      </c>
      <c r="B1193" s="215">
        <v>2284</v>
      </c>
      <c r="C1193" s="215" t="s">
        <v>286</v>
      </c>
      <c r="D1193" s="215">
        <v>235003993</v>
      </c>
      <c r="E1193" s="215">
        <v>1020</v>
      </c>
      <c r="F1193" s="215">
        <v>1110</v>
      </c>
      <c r="G1193" s="215">
        <v>1004</v>
      </c>
      <c r="I1193" s="215" t="s">
        <v>3611</v>
      </c>
      <c r="J1193" s="216" t="s">
        <v>330</v>
      </c>
      <c r="K1193" s="215" t="s">
        <v>331</v>
      </c>
      <c r="L1193" s="215" t="s">
        <v>916</v>
      </c>
      <c r="AD1193" s="217"/>
    </row>
    <row r="1194" spans="1:30" s="215" customFormat="1" x14ac:dyDescent="0.25">
      <c r="A1194" s="215" t="s">
        <v>126</v>
      </c>
      <c r="B1194" s="215">
        <v>2284</v>
      </c>
      <c r="C1194" s="215" t="s">
        <v>286</v>
      </c>
      <c r="D1194" s="215">
        <v>235003994</v>
      </c>
      <c r="E1194" s="215">
        <v>1020</v>
      </c>
      <c r="F1194" s="215">
        <v>1110</v>
      </c>
      <c r="G1194" s="215">
        <v>1004</v>
      </c>
      <c r="I1194" s="215" t="s">
        <v>3612</v>
      </c>
      <c r="J1194" s="216" t="s">
        <v>330</v>
      </c>
      <c r="K1194" s="215" t="s">
        <v>331</v>
      </c>
      <c r="L1194" s="215" t="s">
        <v>916</v>
      </c>
      <c r="AD1194" s="217"/>
    </row>
    <row r="1195" spans="1:30" s="215" customFormat="1" x14ac:dyDescent="0.25">
      <c r="A1195" s="215" t="s">
        <v>126</v>
      </c>
      <c r="B1195" s="215">
        <v>2284</v>
      </c>
      <c r="C1195" s="215" t="s">
        <v>286</v>
      </c>
      <c r="D1195" s="215">
        <v>502158953</v>
      </c>
      <c r="E1195" s="215">
        <v>1080</v>
      </c>
      <c r="F1195" s="215">
        <v>1274</v>
      </c>
      <c r="G1195" s="215">
        <v>1004</v>
      </c>
      <c r="I1195" s="215" t="s">
        <v>3613</v>
      </c>
      <c r="J1195" s="216" t="s">
        <v>330</v>
      </c>
      <c r="K1195" s="215" t="s">
        <v>319</v>
      </c>
      <c r="L1195" s="215" t="s">
        <v>698</v>
      </c>
      <c r="AD1195" s="217"/>
    </row>
    <row r="1196" spans="1:30" s="215" customFormat="1" x14ac:dyDescent="0.25">
      <c r="A1196" s="215" t="s">
        <v>126</v>
      </c>
      <c r="B1196" s="215">
        <v>2284</v>
      </c>
      <c r="C1196" s="215" t="s">
        <v>286</v>
      </c>
      <c r="D1196" s="215">
        <v>502159016</v>
      </c>
      <c r="E1196" s="215">
        <v>1060</v>
      </c>
      <c r="F1196" s="215">
        <v>1271</v>
      </c>
      <c r="G1196" s="215">
        <v>1004</v>
      </c>
      <c r="I1196" s="215" t="s">
        <v>3614</v>
      </c>
      <c r="J1196" s="216" t="s">
        <v>330</v>
      </c>
      <c r="K1196" s="215" t="s">
        <v>319</v>
      </c>
      <c r="L1196" s="215" t="s">
        <v>1353</v>
      </c>
      <c r="AD1196" s="217"/>
    </row>
    <row r="1197" spans="1:30" s="215" customFormat="1" x14ac:dyDescent="0.25">
      <c r="A1197" s="215" t="s">
        <v>126</v>
      </c>
      <c r="B1197" s="215">
        <v>2284</v>
      </c>
      <c r="C1197" s="215" t="s">
        <v>286</v>
      </c>
      <c r="D1197" s="215">
        <v>502159038</v>
      </c>
      <c r="E1197" s="215">
        <v>1060</v>
      </c>
      <c r="F1197" s="215">
        <v>1271</v>
      </c>
      <c r="G1197" s="215">
        <v>1004</v>
      </c>
      <c r="I1197" s="215" t="s">
        <v>3615</v>
      </c>
      <c r="J1197" s="216" t="s">
        <v>330</v>
      </c>
      <c r="K1197" s="215" t="s">
        <v>319</v>
      </c>
      <c r="L1197" s="215" t="s">
        <v>1261</v>
      </c>
      <c r="AD1197" s="217"/>
    </row>
    <row r="1198" spans="1:30" s="215" customFormat="1" x14ac:dyDescent="0.25">
      <c r="A1198" s="215" t="s">
        <v>126</v>
      </c>
      <c r="B1198" s="215">
        <v>2284</v>
      </c>
      <c r="C1198" s="215" t="s">
        <v>286</v>
      </c>
      <c r="D1198" s="215">
        <v>502159039</v>
      </c>
      <c r="E1198" s="215">
        <v>1060</v>
      </c>
      <c r="F1198" s="215">
        <v>1271</v>
      </c>
      <c r="G1198" s="215">
        <v>1004</v>
      </c>
      <c r="I1198" s="215" t="s">
        <v>3616</v>
      </c>
      <c r="J1198" s="216" t="s">
        <v>330</v>
      </c>
      <c r="K1198" s="215" t="s">
        <v>319</v>
      </c>
      <c r="L1198" s="215" t="s">
        <v>1262</v>
      </c>
      <c r="AD1198" s="217"/>
    </row>
    <row r="1199" spans="1:30" s="215" customFormat="1" x14ac:dyDescent="0.25">
      <c r="A1199" s="215" t="s">
        <v>126</v>
      </c>
      <c r="B1199" s="215">
        <v>2284</v>
      </c>
      <c r="C1199" s="215" t="s">
        <v>286</v>
      </c>
      <c r="D1199" s="215">
        <v>502159111</v>
      </c>
      <c r="E1199" s="215">
        <v>1060</v>
      </c>
      <c r="F1199" s="215">
        <v>1251</v>
      </c>
      <c r="G1199" s="215">
        <v>1004</v>
      </c>
      <c r="I1199" s="215" t="s">
        <v>3617</v>
      </c>
      <c r="J1199" s="216" t="s">
        <v>330</v>
      </c>
      <c r="K1199" s="215" t="s">
        <v>319</v>
      </c>
      <c r="L1199" s="215" t="s">
        <v>1401</v>
      </c>
      <c r="AD1199" s="217"/>
    </row>
    <row r="1200" spans="1:30" s="215" customFormat="1" x14ac:dyDescent="0.25">
      <c r="A1200" s="215" t="s">
        <v>126</v>
      </c>
      <c r="B1200" s="215">
        <v>2284</v>
      </c>
      <c r="C1200" s="215" t="s">
        <v>286</v>
      </c>
      <c r="D1200" s="215">
        <v>502159191</v>
      </c>
      <c r="E1200" s="215">
        <v>1060</v>
      </c>
      <c r="F1200" s="215">
        <v>1274</v>
      </c>
      <c r="G1200" s="215">
        <v>1004</v>
      </c>
      <c r="I1200" s="215" t="s">
        <v>3618</v>
      </c>
      <c r="J1200" s="216" t="s">
        <v>330</v>
      </c>
      <c r="K1200" s="215" t="s">
        <v>319</v>
      </c>
      <c r="L1200" s="215" t="s">
        <v>1402</v>
      </c>
      <c r="AD1200" s="217"/>
    </row>
    <row r="1201" spans="1:30" s="215" customFormat="1" x14ac:dyDescent="0.25">
      <c r="A1201" s="215" t="s">
        <v>126</v>
      </c>
      <c r="B1201" s="215">
        <v>2284</v>
      </c>
      <c r="C1201" s="215" t="s">
        <v>286</v>
      </c>
      <c r="D1201" s="215">
        <v>502159239</v>
      </c>
      <c r="E1201" s="215">
        <v>1060</v>
      </c>
      <c r="F1201" s="215">
        <v>1274</v>
      </c>
      <c r="G1201" s="215">
        <v>1004</v>
      </c>
      <c r="I1201" s="215" t="s">
        <v>3619</v>
      </c>
      <c r="J1201" s="216" t="s">
        <v>330</v>
      </c>
      <c r="K1201" s="215" t="s">
        <v>319</v>
      </c>
      <c r="L1201" s="215" t="s">
        <v>1403</v>
      </c>
      <c r="AD1201" s="217"/>
    </row>
    <row r="1202" spans="1:30" s="215" customFormat="1" x14ac:dyDescent="0.25">
      <c r="A1202" s="215" t="s">
        <v>126</v>
      </c>
      <c r="B1202" s="215">
        <v>2284</v>
      </c>
      <c r="C1202" s="215" t="s">
        <v>286</v>
      </c>
      <c r="D1202" s="215">
        <v>502159285</v>
      </c>
      <c r="E1202" s="215">
        <v>1060</v>
      </c>
      <c r="F1202" s="215">
        <v>1274</v>
      </c>
      <c r="G1202" s="215">
        <v>1004</v>
      </c>
      <c r="I1202" s="215" t="s">
        <v>3620</v>
      </c>
      <c r="J1202" s="216" t="s">
        <v>330</v>
      </c>
      <c r="K1202" s="215" t="s">
        <v>319</v>
      </c>
      <c r="L1202" s="215" t="s">
        <v>1404</v>
      </c>
      <c r="AD1202" s="217"/>
    </row>
    <row r="1203" spans="1:30" s="215" customFormat="1" x14ac:dyDescent="0.25">
      <c r="A1203" s="215" t="s">
        <v>126</v>
      </c>
      <c r="B1203" s="215">
        <v>2284</v>
      </c>
      <c r="C1203" s="215" t="s">
        <v>286</v>
      </c>
      <c r="D1203" s="215">
        <v>502159286</v>
      </c>
      <c r="E1203" s="215">
        <v>1060</v>
      </c>
      <c r="F1203" s="215">
        <v>1274</v>
      </c>
      <c r="G1203" s="215">
        <v>1004</v>
      </c>
      <c r="I1203" s="215" t="s">
        <v>3621</v>
      </c>
      <c r="J1203" s="216" t="s">
        <v>330</v>
      </c>
      <c r="K1203" s="215" t="s">
        <v>319</v>
      </c>
      <c r="L1203" s="215" t="s">
        <v>1405</v>
      </c>
      <c r="AD1203" s="217"/>
    </row>
    <row r="1204" spans="1:30" s="215" customFormat="1" x14ac:dyDescent="0.25">
      <c r="A1204" s="215" t="s">
        <v>126</v>
      </c>
      <c r="B1204" s="215">
        <v>2284</v>
      </c>
      <c r="C1204" s="215" t="s">
        <v>286</v>
      </c>
      <c r="D1204" s="215">
        <v>502159302</v>
      </c>
      <c r="E1204" s="215">
        <v>1060</v>
      </c>
      <c r="F1204" s="215">
        <v>1271</v>
      </c>
      <c r="G1204" s="215">
        <v>1004</v>
      </c>
      <c r="I1204" s="215" t="s">
        <v>3622</v>
      </c>
      <c r="J1204" s="216" t="s">
        <v>330</v>
      </c>
      <c r="K1204" s="215" t="s">
        <v>319</v>
      </c>
      <c r="L1204" s="215" t="s">
        <v>1242</v>
      </c>
      <c r="AD1204" s="217"/>
    </row>
    <row r="1205" spans="1:30" s="215" customFormat="1" x14ac:dyDescent="0.25">
      <c r="A1205" s="215" t="s">
        <v>126</v>
      </c>
      <c r="B1205" s="215">
        <v>2284</v>
      </c>
      <c r="C1205" s="215" t="s">
        <v>286</v>
      </c>
      <c r="D1205" s="215">
        <v>502159303</v>
      </c>
      <c r="E1205" s="215">
        <v>1060</v>
      </c>
      <c r="F1205" s="215">
        <v>1271</v>
      </c>
      <c r="G1205" s="215">
        <v>1004</v>
      </c>
      <c r="I1205" s="215" t="s">
        <v>3623</v>
      </c>
      <c r="J1205" s="216" t="s">
        <v>330</v>
      </c>
      <c r="K1205" s="215" t="s">
        <v>319</v>
      </c>
      <c r="L1205" s="215" t="s">
        <v>1243</v>
      </c>
      <c r="AD1205" s="217"/>
    </row>
    <row r="1206" spans="1:30" s="215" customFormat="1" x14ac:dyDescent="0.25">
      <c r="A1206" s="215" t="s">
        <v>126</v>
      </c>
      <c r="B1206" s="215">
        <v>2284</v>
      </c>
      <c r="C1206" s="215" t="s">
        <v>286</v>
      </c>
      <c r="D1206" s="215">
        <v>502159319</v>
      </c>
      <c r="E1206" s="215">
        <v>1060</v>
      </c>
      <c r="F1206" s="215">
        <v>1274</v>
      </c>
      <c r="G1206" s="215">
        <v>1004</v>
      </c>
      <c r="I1206" s="215" t="s">
        <v>3624</v>
      </c>
      <c r="J1206" s="216" t="s">
        <v>330</v>
      </c>
      <c r="K1206" s="215" t="s">
        <v>319</v>
      </c>
      <c r="L1206" s="215" t="s">
        <v>1406</v>
      </c>
      <c r="AD1206" s="217"/>
    </row>
    <row r="1207" spans="1:30" s="215" customFormat="1" x14ac:dyDescent="0.25">
      <c r="A1207" s="215" t="s">
        <v>126</v>
      </c>
      <c r="B1207" s="215">
        <v>2284</v>
      </c>
      <c r="C1207" s="215" t="s">
        <v>286</v>
      </c>
      <c r="D1207" s="215">
        <v>502159387</v>
      </c>
      <c r="E1207" s="215">
        <v>1060</v>
      </c>
      <c r="F1207" s="215">
        <v>1274</v>
      </c>
      <c r="G1207" s="215">
        <v>1004</v>
      </c>
      <c r="I1207" s="215" t="s">
        <v>3625</v>
      </c>
      <c r="J1207" s="216" t="s">
        <v>330</v>
      </c>
      <c r="K1207" s="215" t="s">
        <v>319</v>
      </c>
      <c r="L1207" s="215" t="s">
        <v>1407</v>
      </c>
      <c r="AD1207" s="217"/>
    </row>
    <row r="1208" spans="1:30" s="215" customFormat="1" x14ac:dyDescent="0.25">
      <c r="A1208" s="215" t="s">
        <v>126</v>
      </c>
      <c r="B1208" s="215">
        <v>2284</v>
      </c>
      <c r="C1208" s="215" t="s">
        <v>286</v>
      </c>
      <c r="D1208" s="215">
        <v>502159408</v>
      </c>
      <c r="E1208" s="215">
        <v>1060</v>
      </c>
      <c r="F1208" s="215">
        <v>1274</v>
      </c>
      <c r="G1208" s="215">
        <v>1004</v>
      </c>
      <c r="I1208" s="215" t="s">
        <v>3626</v>
      </c>
      <c r="J1208" s="216" t="s">
        <v>330</v>
      </c>
      <c r="K1208" s="215" t="s">
        <v>319</v>
      </c>
      <c r="L1208" s="215" t="s">
        <v>1255</v>
      </c>
      <c r="AD1208" s="217"/>
    </row>
    <row r="1209" spans="1:30" s="215" customFormat="1" x14ac:dyDescent="0.25">
      <c r="A1209" s="215" t="s">
        <v>126</v>
      </c>
      <c r="B1209" s="215">
        <v>2284</v>
      </c>
      <c r="C1209" s="215" t="s">
        <v>286</v>
      </c>
      <c r="D1209" s="215">
        <v>502159409</v>
      </c>
      <c r="E1209" s="215">
        <v>1060</v>
      </c>
      <c r="F1209" s="215">
        <v>1274</v>
      </c>
      <c r="G1209" s="215">
        <v>1004</v>
      </c>
      <c r="I1209" s="215" t="s">
        <v>3627</v>
      </c>
      <c r="J1209" s="216" t="s">
        <v>330</v>
      </c>
      <c r="K1209" s="215" t="s">
        <v>319</v>
      </c>
      <c r="L1209" s="215" t="s">
        <v>1256</v>
      </c>
      <c r="AD1209" s="217"/>
    </row>
    <row r="1210" spans="1:30" s="215" customFormat="1" x14ac:dyDescent="0.25">
      <c r="A1210" s="215" t="s">
        <v>126</v>
      </c>
      <c r="B1210" s="215">
        <v>2284</v>
      </c>
      <c r="C1210" s="215" t="s">
        <v>286</v>
      </c>
      <c r="D1210" s="215">
        <v>502159421</v>
      </c>
      <c r="E1210" s="215">
        <v>1060</v>
      </c>
      <c r="F1210" s="215">
        <v>1274</v>
      </c>
      <c r="G1210" s="215">
        <v>1004</v>
      </c>
      <c r="I1210" s="215" t="s">
        <v>3628</v>
      </c>
      <c r="J1210" s="216" t="s">
        <v>330</v>
      </c>
      <c r="K1210" s="215" t="s">
        <v>319</v>
      </c>
      <c r="L1210" s="215" t="s">
        <v>1408</v>
      </c>
      <c r="AD1210" s="217"/>
    </row>
    <row r="1211" spans="1:30" s="215" customFormat="1" x14ac:dyDescent="0.25">
      <c r="A1211" s="215" t="s">
        <v>126</v>
      </c>
      <c r="B1211" s="215">
        <v>2284</v>
      </c>
      <c r="C1211" s="215" t="s">
        <v>286</v>
      </c>
      <c r="D1211" s="215">
        <v>502159424</v>
      </c>
      <c r="E1211" s="215">
        <v>1060</v>
      </c>
      <c r="F1211" s="215">
        <v>1274</v>
      </c>
      <c r="G1211" s="215">
        <v>1004</v>
      </c>
      <c r="I1211" s="215" t="s">
        <v>3629</v>
      </c>
      <c r="J1211" s="216" t="s">
        <v>330</v>
      </c>
      <c r="K1211" s="215" t="s">
        <v>319</v>
      </c>
      <c r="L1211" s="215" t="s">
        <v>1409</v>
      </c>
      <c r="AD1211" s="217"/>
    </row>
    <row r="1212" spans="1:30" s="215" customFormat="1" x14ac:dyDescent="0.25">
      <c r="A1212" s="215" t="s">
        <v>126</v>
      </c>
      <c r="B1212" s="215">
        <v>2284</v>
      </c>
      <c r="C1212" s="215" t="s">
        <v>286</v>
      </c>
      <c r="D1212" s="215">
        <v>502159430</v>
      </c>
      <c r="E1212" s="215">
        <v>1060</v>
      </c>
      <c r="F1212" s="215">
        <v>1274</v>
      </c>
      <c r="G1212" s="215">
        <v>1004</v>
      </c>
      <c r="I1212" s="215" t="s">
        <v>3630</v>
      </c>
      <c r="J1212" s="216" t="s">
        <v>330</v>
      </c>
      <c r="K1212" s="215" t="s">
        <v>319</v>
      </c>
      <c r="L1212" s="215" t="s">
        <v>1410</v>
      </c>
      <c r="AD1212" s="217"/>
    </row>
    <row r="1213" spans="1:30" s="215" customFormat="1" x14ac:dyDescent="0.25">
      <c r="A1213" s="215" t="s">
        <v>126</v>
      </c>
      <c r="B1213" s="215">
        <v>2284</v>
      </c>
      <c r="C1213" s="215" t="s">
        <v>286</v>
      </c>
      <c r="D1213" s="215">
        <v>502159443</v>
      </c>
      <c r="E1213" s="215">
        <v>1060</v>
      </c>
      <c r="F1213" s="215">
        <v>1271</v>
      </c>
      <c r="G1213" s="215">
        <v>1004</v>
      </c>
      <c r="I1213" s="215" t="s">
        <v>3631</v>
      </c>
      <c r="J1213" s="216" t="s">
        <v>330</v>
      </c>
      <c r="K1213" s="215" t="s">
        <v>319</v>
      </c>
      <c r="L1213" s="215" t="s">
        <v>1244</v>
      </c>
      <c r="AD1213" s="217"/>
    </row>
    <row r="1214" spans="1:30" s="215" customFormat="1" x14ac:dyDescent="0.25">
      <c r="A1214" s="215" t="s">
        <v>126</v>
      </c>
      <c r="B1214" s="215">
        <v>2284</v>
      </c>
      <c r="C1214" s="215" t="s">
        <v>286</v>
      </c>
      <c r="D1214" s="215">
        <v>502159583</v>
      </c>
      <c r="E1214" s="215">
        <v>1060</v>
      </c>
      <c r="F1214" s="215">
        <v>1274</v>
      </c>
      <c r="G1214" s="215">
        <v>1004</v>
      </c>
      <c r="I1214" s="215" t="s">
        <v>3632</v>
      </c>
      <c r="J1214" s="216" t="s">
        <v>330</v>
      </c>
      <c r="K1214" s="215" t="s">
        <v>319</v>
      </c>
      <c r="L1214" s="215" t="s">
        <v>1411</v>
      </c>
      <c r="AD1214" s="217"/>
    </row>
    <row r="1215" spans="1:30" s="215" customFormat="1" x14ac:dyDescent="0.25">
      <c r="A1215" s="215" t="s">
        <v>126</v>
      </c>
      <c r="B1215" s="215">
        <v>2284</v>
      </c>
      <c r="C1215" s="215" t="s">
        <v>286</v>
      </c>
      <c r="D1215" s="215">
        <v>502159718</v>
      </c>
      <c r="E1215" s="215">
        <v>1060</v>
      </c>
      <c r="F1215" s="215">
        <v>1274</v>
      </c>
      <c r="G1215" s="215">
        <v>1004</v>
      </c>
      <c r="I1215" s="215" t="s">
        <v>3633</v>
      </c>
      <c r="J1215" s="216" t="s">
        <v>330</v>
      </c>
      <c r="K1215" s="215" t="s">
        <v>319</v>
      </c>
      <c r="L1215" s="215" t="s">
        <v>1412</v>
      </c>
      <c r="AD1215" s="217"/>
    </row>
    <row r="1216" spans="1:30" s="215" customFormat="1" x14ac:dyDescent="0.25">
      <c r="A1216" s="215" t="s">
        <v>126</v>
      </c>
      <c r="B1216" s="215">
        <v>2284</v>
      </c>
      <c r="C1216" s="215" t="s">
        <v>286</v>
      </c>
      <c r="D1216" s="215">
        <v>502159725</v>
      </c>
      <c r="E1216" s="215">
        <v>1060</v>
      </c>
      <c r="F1216" s="215">
        <v>1274</v>
      </c>
      <c r="G1216" s="215">
        <v>1004</v>
      </c>
      <c r="I1216" s="215" t="s">
        <v>3634</v>
      </c>
      <c r="J1216" s="216" t="s">
        <v>330</v>
      </c>
      <c r="K1216" s="215" t="s">
        <v>319</v>
      </c>
      <c r="L1216" s="215" t="s">
        <v>699</v>
      </c>
      <c r="AD1216" s="217"/>
    </row>
    <row r="1217" spans="1:30" s="215" customFormat="1" x14ac:dyDescent="0.25">
      <c r="A1217" s="215" t="s">
        <v>126</v>
      </c>
      <c r="B1217" s="215">
        <v>2284</v>
      </c>
      <c r="C1217" s="215" t="s">
        <v>286</v>
      </c>
      <c r="D1217" s="215">
        <v>502159763</v>
      </c>
      <c r="E1217" s="215">
        <v>1060</v>
      </c>
      <c r="F1217" s="215">
        <v>1274</v>
      </c>
      <c r="G1217" s="215">
        <v>1004</v>
      </c>
      <c r="I1217" s="215" t="s">
        <v>3635</v>
      </c>
      <c r="J1217" s="216" t="s">
        <v>330</v>
      </c>
      <c r="K1217" s="215" t="s">
        <v>319</v>
      </c>
      <c r="L1217" s="215" t="s">
        <v>1213</v>
      </c>
      <c r="AD1217" s="217"/>
    </row>
    <row r="1218" spans="1:30" s="215" customFormat="1" x14ac:dyDescent="0.25">
      <c r="A1218" s="215" t="s">
        <v>126</v>
      </c>
      <c r="B1218" s="215">
        <v>2284</v>
      </c>
      <c r="C1218" s="215" t="s">
        <v>286</v>
      </c>
      <c r="D1218" s="215">
        <v>502159810</v>
      </c>
      <c r="E1218" s="215">
        <v>1060</v>
      </c>
      <c r="F1218" s="215">
        <v>1274</v>
      </c>
      <c r="G1218" s="215">
        <v>1004</v>
      </c>
      <c r="I1218" s="215" t="s">
        <v>3636</v>
      </c>
      <c r="J1218" s="216" t="s">
        <v>330</v>
      </c>
      <c r="K1218" s="215" t="s">
        <v>319</v>
      </c>
      <c r="L1218" s="215" t="s">
        <v>1257</v>
      </c>
      <c r="AD1218" s="217"/>
    </row>
    <row r="1219" spans="1:30" s="215" customFormat="1" x14ac:dyDescent="0.25">
      <c r="A1219" s="215" t="s">
        <v>126</v>
      </c>
      <c r="B1219" s="215">
        <v>2284</v>
      </c>
      <c r="C1219" s="215" t="s">
        <v>286</v>
      </c>
      <c r="D1219" s="215">
        <v>502159812</v>
      </c>
      <c r="E1219" s="215">
        <v>1060</v>
      </c>
      <c r="F1219" s="215">
        <v>1274</v>
      </c>
      <c r="G1219" s="215">
        <v>1004</v>
      </c>
      <c r="I1219" s="215" t="s">
        <v>3637</v>
      </c>
      <c r="J1219" s="216" t="s">
        <v>330</v>
      </c>
      <c r="K1219" s="215" t="s">
        <v>319</v>
      </c>
      <c r="L1219" s="215" t="s">
        <v>1413</v>
      </c>
      <c r="AD1219" s="217"/>
    </row>
    <row r="1220" spans="1:30" s="215" customFormat="1" x14ac:dyDescent="0.25">
      <c r="A1220" s="215" t="s">
        <v>126</v>
      </c>
      <c r="B1220" s="215">
        <v>2284</v>
      </c>
      <c r="C1220" s="215" t="s">
        <v>286</v>
      </c>
      <c r="D1220" s="215">
        <v>502159837</v>
      </c>
      <c r="E1220" s="215">
        <v>1060</v>
      </c>
      <c r="F1220" s="215">
        <v>1274</v>
      </c>
      <c r="G1220" s="215">
        <v>1004</v>
      </c>
      <c r="I1220" s="215" t="s">
        <v>3638</v>
      </c>
      <c r="J1220" s="216" t="s">
        <v>330</v>
      </c>
      <c r="K1220" s="215" t="s">
        <v>319</v>
      </c>
      <c r="L1220" s="215" t="s">
        <v>1214</v>
      </c>
      <c r="AD1220" s="217"/>
    </row>
    <row r="1221" spans="1:30" s="215" customFormat="1" x14ac:dyDescent="0.25">
      <c r="A1221" s="215" t="s">
        <v>126</v>
      </c>
      <c r="B1221" s="215">
        <v>2284</v>
      </c>
      <c r="C1221" s="215" t="s">
        <v>286</v>
      </c>
      <c r="D1221" s="215">
        <v>504199025</v>
      </c>
      <c r="E1221" s="215">
        <v>1060</v>
      </c>
      <c r="F1221" s="215">
        <v>1271</v>
      </c>
      <c r="G1221" s="215">
        <v>1004</v>
      </c>
      <c r="I1221" s="215" t="s">
        <v>3639</v>
      </c>
      <c r="J1221" s="216" t="s">
        <v>330</v>
      </c>
      <c r="K1221" s="215" t="s">
        <v>320</v>
      </c>
      <c r="L1221" s="215" t="s">
        <v>2398</v>
      </c>
      <c r="AD1221" s="217"/>
    </row>
    <row r="1222" spans="1:30" s="215" customFormat="1" x14ac:dyDescent="0.25">
      <c r="A1222" s="215" t="s">
        <v>126</v>
      </c>
      <c r="B1222" s="215">
        <v>2284</v>
      </c>
      <c r="C1222" s="215" t="s">
        <v>286</v>
      </c>
      <c r="D1222" s="215">
        <v>504199026</v>
      </c>
      <c r="E1222" s="215">
        <v>1060</v>
      </c>
      <c r="F1222" s="215">
        <v>1271</v>
      </c>
      <c r="G1222" s="215">
        <v>1004</v>
      </c>
      <c r="I1222" s="215" t="s">
        <v>3640</v>
      </c>
      <c r="J1222" s="216" t="s">
        <v>330</v>
      </c>
      <c r="K1222" s="215" t="s">
        <v>320</v>
      </c>
      <c r="L1222" s="215" t="s">
        <v>2398</v>
      </c>
      <c r="AD1222" s="217"/>
    </row>
    <row r="1223" spans="1:30" s="215" customFormat="1" x14ac:dyDescent="0.25">
      <c r="A1223" s="215" t="s">
        <v>126</v>
      </c>
      <c r="B1223" s="215">
        <v>2292</v>
      </c>
      <c r="C1223" s="215" t="s">
        <v>287</v>
      </c>
      <c r="D1223" s="215">
        <v>191714741</v>
      </c>
      <c r="E1223" s="215">
        <v>1020</v>
      </c>
      <c r="F1223" s="215">
        <v>1110</v>
      </c>
      <c r="G1223" s="215">
        <v>1004</v>
      </c>
      <c r="I1223" s="215" t="s">
        <v>3641</v>
      </c>
      <c r="J1223" s="216" t="s">
        <v>330</v>
      </c>
      <c r="K1223" s="215" t="s">
        <v>319</v>
      </c>
      <c r="L1223" s="215" t="s">
        <v>1755</v>
      </c>
      <c r="AD1223" s="217"/>
    </row>
    <row r="1224" spans="1:30" s="215" customFormat="1" x14ac:dyDescent="0.25">
      <c r="A1224" s="215" t="s">
        <v>126</v>
      </c>
      <c r="B1224" s="215">
        <v>2292</v>
      </c>
      <c r="C1224" s="215" t="s">
        <v>287</v>
      </c>
      <c r="D1224" s="215">
        <v>191863281</v>
      </c>
      <c r="E1224" s="215">
        <v>1060</v>
      </c>
      <c r="F1224" s="215">
        <v>1274</v>
      </c>
      <c r="G1224" s="215">
        <v>1004</v>
      </c>
      <c r="I1224" s="215" t="s">
        <v>3642</v>
      </c>
      <c r="J1224" s="216" t="s">
        <v>330</v>
      </c>
      <c r="K1224" s="215" t="s">
        <v>331</v>
      </c>
      <c r="L1224" s="215" t="s">
        <v>917</v>
      </c>
      <c r="AD1224" s="217"/>
    </row>
    <row r="1225" spans="1:30" s="215" customFormat="1" x14ac:dyDescent="0.25">
      <c r="A1225" s="215" t="s">
        <v>126</v>
      </c>
      <c r="B1225" s="215">
        <v>2292</v>
      </c>
      <c r="C1225" s="215" t="s">
        <v>287</v>
      </c>
      <c r="D1225" s="215">
        <v>192048059</v>
      </c>
      <c r="E1225" s="215">
        <v>1060</v>
      </c>
      <c r="F1225" s="215">
        <v>1271</v>
      </c>
      <c r="G1225" s="215">
        <v>1004</v>
      </c>
      <c r="I1225" s="215" t="s">
        <v>3643</v>
      </c>
      <c r="J1225" s="216" t="s">
        <v>330</v>
      </c>
      <c r="K1225" s="215" t="s">
        <v>319</v>
      </c>
      <c r="L1225" s="215" t="s">
        <v>1769</v>
      </c>
      <c r="AD1225" s="217"/>
    </row>
    <row r="1226" spans="1:30" s="215" customFormat="1" x14ac:dyDescent="0.25">
      <c r="A1226" s="215" t="s">
        <v>126</v>
      </c>
      <c r="B1226" s="215">
        <v>2292</v>
      </c>
      <c r="C1226" s="215" t="s">
        <v>287</v>
      </c>
      <c r="D1226" s="215">
        <v>502160029</v>
      </c>
      <c r="E1226" s="215">
        <v>1060</v>
      </c>
      <c r="F1226" s="215">
        <v>1274</v>
      </c>
      <c r="G1226" s="215">
        <v>1004</v>
      </c>
      <c r="I1226" s="215" t="s">
        <v>3644</v>
      </c>
      <c r="J1226" s="216" t="s">
        <v>330</v>
      </c>
      <c r="K1226" s="215" t="s">
        <v>319</v>
      </c>
      <c r="L1226" s="215" t="s">
        <v>1920</v>
      </c>
      <c r="AD1226" s="217"/>
    </row>
    <row r="1227" spans="1:30" s="215" customFormat="1" x14ac:dyDescent="0.25">
      <c r="A1227" s="215" t="s">
        <v>126</v>
      </c>
      <c r="B1227" s="215">
        <v>2293</v>
      </c>
      <c r="C1227" s="215" t="s">
        <v>288</v>
      </c>
      <c r="D1227" s="215">
        <v>191613212</v>
      </c>
      <c r="E1227" s="215">
        <v>1020</v>
      </c>
      <c r="F1227" s="215">
        <v>1122</v>
      </c>
      <c r="G1227" s="215">
        <v>1004</v>
      </c>
      <c r="I1227" s="215" t="s">
        <v>3645</v>
      </c>
      <c r="J1227" s="216" t="s">
        <v>330</v>
      </c>
      <c r="K1227" s="215" t="s">
        <v>331</v>
      </c>
      <c r="L1227" s="215" t="s">
        <v>918</v>
      </c>
      <c r="AD1227" s="217"/>
    </row>
    <row r="1228" spans="1:30" s="215" customFormat="1" x14ac:dyDescent="0.25">
      <c r="A1228" s="215" t="s">
        <v>126</v>
      </c>
      <c r="B1228" s="215">
        <v>2293</v>
      </c>
      <c r="C1228" s="215" t="s">
        <v>288</v>
      </c>
      <c r="D1228" s="215">
        <v>191613214</v>
      </c>
      <c r="E1228" s="215">
        <v>1020</v>
      </c>
      <c r="F1228" s="215">
        <v>1122</v>
      </c>
      <c r="G1228" s="215">
        <v>1004</v>
      </c>
      <c r="I1228" s="215" t="s">
        <v>3646</v>
      </c>
      <c r="J1228" s="216" t="s">
        <v>330</v>
      </c>
      <c r="K1228" s="215" t="s">
        <v>331</v>
      </c>
      <c r="L1228" s="215" t="s">
        <v>918</v>
      </c>
      <c r="AD1228" s="217"/>
    </row>
    <row r="1229" spans="1:30" s="215" customFormat="1" x14ac:dyDescent="0.25">
      <c r="A1229" s="215" t="s">
        <v>126</v>
      </c>
      <c r="B1229" s="215">
        <v>2293</v>
      </c>
      <c r="C1229" s="215" t="s">
        <v>288</v>
      </c>
      <c r="D1229" s="215">
        <v>191613215</v>
      </c>
      <c r="E1229" s="215">
        <v>1020</v>
      </c>
      <c r="F1229" s="215">
        <v>1122</v>
      </c>
      <c r="G1229" s="215">
        <v>1004</v>
      </c>
      <c r="I1229" s="215" t="s">
        <v>3647</v>
      </c>
      <c r="J1229" s="216" t="s">
        <v>330</v>
      </c>
      <c r="K1229" s="215" t="s">
        <v>331</v>
      </c>
      <c r="L1229" s="215" t="s">
        <v>918</v>
      </c>
      <c r="AD1229" s="217"/>
    </row>
    <row r="1230" spans="1:30" s="215" customFormat="1" x14ac:dyDescent="0.25">
      <c r="A1230" s="215" t="s">
        <v>126</v>
      </c>
      <c r="B1230" s="215">
        <v>2293</v>
      </c>
      <c r="C1230" s="215" t="s">
        <v>288</v>
      </c>
      <c r="D1230" s="215">
        <v>191613216</v>
      </c>
      <c r="E1230" s="215">
        <v>1020</v>
      </c>
      <c r="F1230" s="215">
        <v>1122</v>
      </c>
      <c r="G1230" s="215">
        <v>1004</v>
      </c>
      <c r="I1230" s="215" t="s">
        <v>3648</v>
      </c>
      <c r="J1230" s="216" t="s">
        <v>330</v>
      </c>
      <c r="K1230" s="215" t="s">
        <v>331</v>
      </c>
      <c r="L1230" s="215" t="s">
        <v>919</v>
      </c>
      <c r="AD1230" s="217"/>
    </row>
    <row r="1231" spans="1:30" s="215" customFormat="1" x14ac:dyDescent="0.25">
      <c r="A1231" s="215" t="s">
        <v>126</v>
      </c>
      <c r="B1231" s="215">
        <v>2293</v>
      </c>
      <c r="C1231" s="215" t="s">
        <v>288</v>
      </c>
      <c r="D1231" s="215">
        <v>191613218</v>
      </c>
      <c r="E1231" s="215">
        <v>1020</v>
      </c>
      <c r="F1231" s="215">
        <v>1122</v>
      </c>
      <c r="G1231" s="215">
        <v>1004</v>
      </c>
      <c r="I1231" s="215" t="s">
        <v>3649</v>
      </c>
      <c r="J1231" s="216" t="s">
        <v>330</v>
      </c>
      <c r="K1231" s="215" t="s">
        <v>320</v>
      </c>
      <c r="L1231" s="215" t="s">
        <v>416</v>
      </c>
      <c r="AD1231" s="217"/>
    </row>
    <row r="1232" spans="1:30" s="215" customFormat="1" x14ac:dyDescent="0.25">
      <c r="A1232" s="215" t="s">
        <v>126</v>
      </c>
      <c r="B1232" s="215">
        <v>2293</v>
      </c>
      <c r="C1232" s="215" t="s">
        <v>288</v>
      </c>
      <c r="D1232" s="215">
        <v>191613232</v>
      </c>
      <c r="E1232" s="215">
        <v>1020</v>
      </c>
      <c r="F1232" s="215">
        <v>1122</v>
      </c>
      <c r="G1232" s="215">
        <v>1004</v>
      </c>
      <c r="I1232" s="215" t="s">
        <v>3650</v>
      </c>
      <c r="J1232" s="216" t="s">
        <v>330</v>
      </c>
      <c r="K1232" s="215" t="s">
        <v>331</v>
      </c>
      <c r="L1232" s="215" t="s">
        <v>920</v>
      </c>
      <c r="AD1232" s="217"/>
    </row>
    <row r="1233" spans="1:30" s="215" customFormat="1" x14ac:dyDescent="0.25">
      <c r="A1233" s="215" t="s">
        <v>126</v>
      </c>
      <c r="B1233" s="215">
        <v>2293</v>
      </c>
      <c r="C1233" s="215" t="s">
        <v>288</v>
      </c>
      <c r="D1233" s="215">
        <v>191613234</v>
      </c>
      <c r="E1233" s="215">
        <v>1020</v>
      </c>
      <c r="F1233" s="215">
        <v>1122</v>
      </c>
      <c r="G1233" s="215">
        <v>1004</v>
      </c>
      <c r="I1233" s="215" t="s">
        <v>3649</v>
      </c>
      <c r="J1233" s="216" t="s">
        <v>330</v>
      </c>
      <c r="K1233" s="215" t="s">
        <v>320</v>
      </c>
      <c r="L1233" s="215" t="s">
        <v>416</v>
      </c>
      <c r="AD1233" s="217"/>
    </row>
    <row r="1234" spans="1:30" s="215" customFormat="1" x14ac:dyDescent="0.25">
      <c r="A1234" s="215" t="s">
        <v>126</v>
      </c>
      <c r="B1234" s="215">
        <v>2293</v>
      </c>
      <c r="C1234" s="215" t="s">
        <v>288</v>
      </c>
      <c r="D1234" s="215">
        <v>191613235</v>
      </c>
      <c r="E1234" s="215">
        <v>1020</v>
      </c>
      <c r="F1234" s="215">
        <v>1122</v>
      </c>
      <c r="G1234" s="215">
        <v>1004</v>
      </c>
      <c r="I1234" s="215" t="s">
        <v>3649</v>
      </c>
      <c r="J1234" s="216" t="s">
        <v>330</v>
      </c>
      <c r="K1234" s="215" t="s">
        <v>320</v>
      </c>
      <c r="L1234" s="215" t="s">
        <v>416</v>
      </c>
      <c r="AD1234" s="217"/>
    </row>
    <row r="1235" spans="1:30" s="215" customFormat="1" x14ac:dyDescent="0.25">
      <c r="A1235" s="215" t="s">
        <v>126</v>
      </c>
      <c r="B1235" s="215">
        <v>2293</v>
      </c>
      <c r="C1235" s="215" t="s">
        <v>288</v>
      </c>
      <c r="D1235" s="215">
        <v>191613238</v>
      </c>
      <c r="E1235" s="215">
        <v>1020</v>
      </c>
      <c r="F1235" s="215">
        <v>1122</v>
      </c>
      <c r="G1235" s="215">
        <v>1004</v>
      </c>
      <c r="I1235" s="215" t="s">
        <v>3651</v>
      </c>
      <c r="J1235" s="216" t="s">
        <v>330</v>
      </c>
      <c r="K1235" s="215" t="s">
        <v>331</v>
      </c>
      <c r="L1235" s="215" t="s">
        <v>921</v>
      </c>
      <c r="AD1235" s="217"/>
    </row>
    <row r="1236" spans="1:30" s="215" customFormat="1" x14ac:dyDescent="0.25">
      <c r="A1236" s="215" t="s">
        <v>126</v>
      </c>
      <c r="B1236" s="215">
        <v>2293</v>
      </c>
      <c r="C1236" s="215" t="s">
        <v>288</v>
      </c>
      <c r="D1236" s="215">
        <v>191972373</v>
      </c>
      <c r="E1236" s="215">
        <v>1020</v>
      </c>
      <c r="F1236" s="215">
        <v>1110</v>
      </c>
      <c r="G1236" s="215">
        <v>1004</v>
      </c>
      <c r="I1236" s="215" t="s">
        <v>3652</v>
      </c>
      <c r="J1236" s="216" t="s">
        <v>330</v>
      </c>
      <c r="K1236" s="215" t="s">
        <v>331</v>
      </c>
      <c r="L1236" s="215" t="s">
        <v>1758</v>
      </c>
      <c r="AD1236" s="217"/>
    </row>
    <row r="1237" spans="1:30" s="215" customFormat="1" x14ac:dyDescent="0.25">
      <c r="A1237" s="215" t="s">
        <v>126</v>
      </c>
      <c r="B1237" s="215">
        <v>2293</v>
      </c>
      <c r="C1237" s="215" t="s">
        <v>288</v>
      </c>
      <c r="D1237" s="215">
        <v>191972378</v>
      </c>
      <c r="E1237" s="215">
        <v>1020</v>
      </c>
      <c r="F1237" s="215">
        <v>1110</v>
      </c>
      <c r="G1237" s="215">
        <v>1004</v>
      </c>
      <c r="I1237" s="215" t="s">
        <v>3653</v>
      </c>
      <c r="J1237" s="216" t="s">
        <v>330</v>
      </c>
      <c r="K1237" s="215" t="s">
        <v>319</v>
      </c>
      <c r="L1237" s="215" t="s">
        <v>1756</v>
      </c>
      <c r="AD1237" s="217"/>
    </row>
    <row r="1238" spans="1:30" s="215" customFormat="1" x14ac:dyDescent="0.25">
      <c r="A1238" s="215" t="s">
        <v>126</v>
      </c>
      <c r="B1238" s="215">
        <v>2293</v>
      </c>
      <c r="C1238" s="215" t="s">
        <v>288</v>
      </c>
      <c r="D1238" s="215">
        <v>191975850</v>
      </c>
      <c r="E1238" s="215">
        <v>1020</v>
      </c>
      <c r="F1238" s="215">
        <v>1122</v>
      </c>
      <c r="G1238" s="215">
        <v>1003</v>
      </c>
      <c r="I1238" s="215" t="s">
        <v>3654</v>
      </c>
      <c r="J1238" s="216" t="s">
        <v>330</v>
      </c>
      <c r="K1238" s="215" t="s">
        <v>319</v>
      </c>
      <c r="L1238" s="215" t="s">
        <v>1781</v>
      </c>
      <c r="AD1238" s="217"/>
    </row>
    <row r="1239" spans="1:30" s="215" customFormat="1" x14ac:dyDescent="0.25">
      <c r="A1239" s="215" t="s">
        <v>126</v>
      </c>
      <c r="B1239" s="215">
        <v>2293</v>
      </c>
      <c r="C1239" s="215" t="s">
        <v>288</v>
      </c>
      <c r="D1239" s="215">
        <v>191975852</v>
      </c>
      <c r="E1239" s="215">
        <v>1020</v>
      </c>
      <c r="F1239" s="215">
        <v>1122</v>
      </c>
      <c r="G1239" s="215">
        <v>1003</v>
      </c>
      <c r="I1239" s="215" t="s">
        <v>3655</v>
      </c>
      <c r="J1239" s="216" t="s">
        <v>330</v>
      </c>
      <c r="K1239" s="215" t="s">
        <v>319</v>
      </c>
      <c r="L1239" s="215" t="s">
        <v>1782</v>
      </c>
      <c r="AD1239" s="217"/>
    </row>
    <row r="1240" spans="1:30" s="215" customFormat="1" x14ac:dyDescent="0.25">
      <c r="A1240" s="215" t="s">
        <v>126</v>
      </c>
      <c r="B1240" s="215">
        <v>2293</v>
      </c>
      <c r="C1240" s="215" t="s">
        <v>288</v>
      </c>
      <c r="D1240" s="215">
        <v>191975853</v>
      </c>
      <c r="E1240" s="215">
        <v>1020</v>
      </c>
      <c r="F1240" s="215">
        <v>1122</v>
      </c>
      <c r="G1240" s="215">
        <v>1004</v>
      </c>
      <c r="I1240" s="215" t="s">
        <v>3656</v>
      </c>
      <c r="J1240" s="216" t="s">
        <v>330</v>
      </c>
      <c r="K1240" s="215" t="s">
        <v>319</v>
      </c>
      <c r="L1240" s="215" t="s">
        <v>1770</v>
      </c>
      <c r="AD1240" s="217"/>
    </row>
    <row r="1241" spans="1:30" s="215" customFormat="1" x14ac:dyDescent="0.25">
      <c r="A1241" s="215" t="s">
        <v>126</v>
      </c>
      <c r="B1241" s="215">
        <v>2293</v>
      </c>
      <c r="C1241" s="215" t="s">
        <v>288</v>
      </c>
      <c r="D1241" s="215">
        <v>192052675</v>
      </c>
      <c r="E1241" s="215">
        <v>1060</v>
      </c>
      <c r="F1241" s="215">
        <v>1274</v>
      </c>
      <c r="G1241" s="215">
        <v>1004</v>
      </c>
      <c r="I1241" s="215" t="s">
        <v>3657</v>
      </c>
      <c r="J1241" s="216" t="s">
        <v>330</v>
      </c>
      <c r="K1241" s="215" t="s">
        <v>319</v>
      </c>
      <c r="L1241" s="215" t="s">
        <v>2423</v>
      </c>
      <c r="AD1241" s="217"/>
    </row>
    <row r="1242" spans="1:30" s="215" customFormat="1" x14ac:dyDescent="0.25">
      <c r="A1242" s="215" t="s">
        <v>126</v>
      </c>
      <c r="B1242" s="215">
        <v>2293</v>
      </c>
      <c r="C1242" s="215" t="s">
        <v>288</v>
      </c>
      <c r="D1242" s="215">
        <v>502160438</v>
      </c>
      <c r="E1242" s="215">
        <v>1060</v>
      </c>
      <c r="F1242" s="215">
        <v>1274</v>
      </c>
      <c r="G1242" s="215">
        <v>1004</v>
      </c>
      <c r="I1242" s="215" t="s">
        <v>3658</v>
      </c>
      <c r="J1242" s="216" t="s">
        <v>330</v>
      </c>
      <c r="K1242" s="215" t="s">
        <v>319</v>
      </c>
      <c r="L1242" s="215" t="s">
        <v>1028</v>
      </c>
      <c r="AD1242" s="217"/>
    </row>
    <row r="1243" spans="1:30" s="215" customFormat="1" x14ac:dyDescent="0.25">
      <c r="A1243" s="215" t="s">
        <v>126</v>
      </c>
      <c r="B1243" s="215">
        <v>2293</v>
      </c>
      <c r="C1243" s="215" t="s">
        <v>288</v>
      </c>
      <c r="D1243" s="215">
        <v>502160608</v>
      </c>
      <c r="E1243" s="215">
        <v>1060</v>
      </c>
      <c r="F1243" s="215">
        <v>1274</v>
      </c>
      <c r="G1243" s="215">
        <v>1004</v>
      </c>
      <c r="I1243" s="215" t="s">
        <v>3659</v>
      </c>
      <c r="J1243" s="216" t="s">
        <v>330</v>
      </c>
      <c r="K1243" s="215" t="s">
        <v>319</v>
      </c>
      <c r="L1243" s="215" t="s">
        <v>700</v>
      </c>
      <c r="AD1243" s="217"/>
    </row>
    <row r="1244" spans="1:30" s="215" customFormat="1" x14ac:dyDescent="0.25">
      <c r="A1244" s="215" t="s">
        <v>126</v>
      </c>
      <c r="B1244" s="215">
        <v>2293</v>
      </c>
      <c r="C1244" s="215" t="s">
        <v>288</v>
      </c>
      <c r="D1244" s="215">
        <v>502160673</v>
      </c>
      <c r="E1244" s="215">
        <v>1060</v>
      </c>
      <c r="F1244" s="215">
        <v>1271</v>
      </c>
      <c r="G1244" s="215">
        <v>1004</v>
      </c>
      <c r="I1244" s="215" t="s">
        <v>3660</v>
      </c>
      <c r="J1244" s="216" t="s">
        <v>330</v>
      </c>
      <c r="K1244" s="215" t="s">
        <v>319</v>
      </c>
      <c r="L1244" s="215" t="s">
        <v>1573</v>
      </c>
      <c r="AD1244" s="217"/>
    </row>
    <row r="1245" spans="1:30" s="215" customFormat="1" x14ac:dyDescent="0.25">
      <c r="A1245" s="215" t="s">
        <v>126</v>
      </c>
      <c r="B1245" s="215">
        <v>2293</v>
      </c>
      <c r="C1245" s="215" t="s">
        <v>288</v>
      </c>
      <c r="D1245" s="215">
        <v>502160694</v>
      </c>
      <c r="E1245" s="215">
        <v>1060</v>
      </c>
      <c r="F1245" s="215">
        <v>1274</v>
      </c>
      <c r="G1245" s="215">
        <v>1004</v>
      </c>
      <c r="I1245" s="215" t="s">
        <v>3661</v>
      </c>
      <c r="J1245" s="216" t="s">
        <v>330</v>
      </c>
      <c r="K1245" s="215" t="s">
        <v>319</v>
      </c>
      <c r="L1245" s="215" t="s">
        <v>1783</v>
      </c>
      <c r="AD1245" s="217"/>
    </row>
    <row r="1246" spans="1:30" s="215" customFormat="1" x14ac:dyDescent="0.25">
      <c r="A1246" s="215" t="s">
        <v>126</v>
      </c>
      <c r="B1246" s="215">
        <v>2293</v>
      </c>
      <c r="C1246" s="215" t="s">
        <v>288</v>
      </c>
      <c r="D1246" s="215">
        <v>502161091</v>
      </c>
      <c r="E1246" s="215">
        <v>1060</v>
      </c>
      <c r="F1246" s="215">
        <v>1271</v>
      </c>
      <c r="G1246" s="215">
        <v>1004</v>
      </c>
      <c r="I1246" s="215" t="s">
        <v>3662</v>
      </c>
      <c r="J1246" s="216" t="s">
        <v>330</v>
      </c>
      <c r="K1246" s="215" t="s">
        <v>319</v>
      </c>
      <c r="L1246" s="215" t="s">
        <v>1538</v>
      </c>
      <c r="AD1246" s="217"/>
    </row>
    <row r="1247" spans="1:30" s="215" customFormat="1" x14ac:dyDescent="0.25">
      <c r="A1247" s="215" t="s">
        <v>126</v>
      </c>
      <c r="B1247" s="215">
        <v>2293</v>
      </c>
      <c r="C1247" s="215" t="s">
        <v>288</v>
      </c>
      <c r="D1247" s="215">
        <v>502161364</v>
      </c>
      <c r="E1247" s="215">
        <v>1060</v>
      </c>
      <c r="F1247" s="215">
        <v>1274</v>
      </c>
      <c r="G1247" s="215">
        <v>1004</v>
      </c>
      <c r="I1247" s="215" t="s">
        <v>3663</v>
      </c>
      <c r="J1247" s="216" t="s">
        <v>330</v>
      </c>
      <c r="K1247" s="215" t="s">
        <v>319</v>
      </c>
      <c r="L1247" s="215" t="s">
        <v>1007</v>
      </c>
      <c r="AD1247" s="217"/>
    </row>
    <row r="1248" spans="1:30" s="215" customFormat="1" x14ac:dyDescent="0.25">
      <c r="A1248" s="215" t="s">
        <v>126</v>
      </c>
      <c r="B1248" s="215">
        <v>2294</v>
      </c>
      <c r="C1248" s="215" t="s">
        <v>289</v>
      </c>
      <c r="D1248" s="215">
        <v>1542632</v>
      </c>
      <c r="E1248" s="215">
        <v>1020</v>
      </c>
      <c r="F1248" s="215">
        <v>1122</v>
      </c>
      <c r="G1248" s="215">
        <v>1004</v>
      </c>
      <c r="I1248" s="215" t="s">
        <v>3664</v>
      </c>
      <c r="J1248" s="216" t="s">
        <v>330</v>
      </c>
      <c r="K1248" s="215" t="s">
        <v>331</v>
      </c>
      <c r="L1248" s="215" t="s">
        <v>922</v>
      </c>
      <c r="AD1248" s="217"/>
    </row>
    <row r="1249" spans="1:30" s="215" customFormat="1" x14ac:dyDescent="0.25">
      <c r="A1249" s="215" t="s">
        <v>126</v>
      </c>
      <c r="B1249" s="215">
        <v>2294</v>
      </c>
      <c r="C1249" s="215" t="s">
        <v>289</v>
      </c>
      <c r="D1249" s="215">
        <v>1542650</v>
      </c>
      <c r="E1249" s="215">
        <v>1020</v>
      </c>
      <c r="F1249" s="215">
        <v>1110</v>
      </c>
      <c r="G1249" s="215">
        <v>1004</v>
      </c>
      <c r="I1249" s="215" t="s">
        <v>3665</v>
      </c>
      <c r="J1249" s="216" t="s">
        <v>330</v>
      </c>
      <c r="K1249" s="215" t="s">
        <v>331</v>
      </c>
      <c r="L1249" s="215" t="s">
        <v>923</v>
      </c>
      <c r="AD1249" s="217"/>
    </row>
    <row r="1250" spans="1:30" s="215" customFormat="1" x14ac:dyDescent="0.25">
      <c r="A1250" s="215" t="s">
        <v>126</v>
      </c>
      <c r="B1250" s="215">
        <v>2294</v>
      </c>
      <c r="C1250" s="215" t="s">
        <v>289</v>
      </c>
      <c r="D1250" s="215">
        <v>1542688</v>
      </c>
      <c r="E1250" s="215">
        <v>1020</v>
      </c>
      <c r="F1250" s="215">
        <v>1110</v>
      </c>
      <c r="G1250" s="215">
        <v>1004</v>
      </c>
      <c r="I1250" s="215" t="s">
        <v>3666</v>
      </c>
      <c r="J1250" s="216" t="s">
        <v>330</v>
      </c>
      <c r="K1250" s="215" t="s">
        <v>319</v>
      </c>
      <c r="L1250" s="215" t="s">
        <v>701</v>
      </c>
      <c r="AD1250" s="217"/>
    </row>
    <row r="1251" spans="1:30" s="215" customFormat="1" x14ac:dyDescent="0.25">
      <c r="A1251" s="215" t="s">
        <v>126</v>
      </c>
      <c r="B1251" s="215">
        <v>2294</v>
      </c>
      <c r="C1251" s="215" t="s">
        <v>289</v>
      </c>
      <c r="D1251" s="215">
        <v>191684871</v>
      </c>
      <c r="E1251" s="215">
        <v>1020</v>
      </c>
      <c r="F1251" s="215">
        <v>1121</v>
      </c>
      <c r="G1251" s="215">
        <v>1004</v>
      </c>
      <c r="I1251" s="215" t="s">
        <v>3667</v>
      </c>
      <c r="J1251" s="216" t="s">
        <v>330</v>
      </c>
      <c r="K1251" s="215" t="s">
        <v>331</v>
      </c>
      <c r="L1251" s="215" t="s">
        <v>924</v>
      </c>
      <c r="AD1251" s="217"/>
    </row>
    <row r="1252" spans="1:30" s="215" customFormat="1" x14ac:dyDescent="0.25">
      <c r="A1252" s="215" t="s">
        <v>126</v>
      </c>
      <c r="B1252" s="215">
        <v>2294</v>
      </c>
      <c r="C1252" s="215" t="s">
        <v>289</v>
      </c>
      <c r="D1252" s="215">
        <v>191865874</v>
      </c>
      <c r="E1252" s="215">
        <v>1030</v>
      </c>
      <c r="F1252" s="215">
        <v>1110</v>
      </c>
      <c r="G1252" s="215">
        <v>1004</v>
      </c>
      <c r="I1252" s="215" t="s">
        <v>3668</v>
      </c>
      <c r="J1252" s="216" t="s">
        <v>330</v>
      </c>
      <c r="K1252" s="215" t="s">
        <v>331</v>
      </c>
      <c r="L1252" s="215" t="s">
        <v>925</v>
      </c>
      <c r="AD1252" s="217"/>
    </row>
    <row r="1253" spans="1:30" s="215" customFormat="1" x14ac:dyDescent="0.25">
      <c r="A1253" s="215" t="s">
        <v>126</v>
      </c>
      <c r="B1253" s="215">
        <v>2294</v>
      </c>
      <c r="C1253" s="215" t="s">
        <v>289</v>
      </c>
      <c r="D1253" s="215">
        <v>191910963</v>
      </c>
      <c r="E1253" s="215">
        <v>1060</v>
      </c>
      <c r="F1253" s="215">
        <v>1274</v>
      </c>
      <c r="G1253" s="215">
        <v>1004</v>
      </c>
      <c r="I1253" s="215" t="s">
        <v>3669</v>
      </c>
      <c r="J1253" s="216" t="s">
        <v>330</v>
      </c>
      <c r="K1253" s="215" t="s">
        <v>319</v>
      </c>
      <c r="L1253" s="215" t="s">
        <v>702</v>
      </c>
      <c r="AD1253" s="217"/>
    </row>
    <row r="1254" spans="1:30" s="215" customFormat="1" x14ac:dyDescent="0.25">
      <c r="A1254" s="215" t="s">
        <v>126</v>
      </c>
      <c r="B1254" s="215">
        <v>2294</v>
      </c>
      <c r="C1254" s="215" t="s">
        <v>289</v>
      </c>
      <c r="D1254" s="215">
        <v>191910994</v>
      </c>
      <c r="E1254" s="215">
        <v>1060</v>
      </c>
      <c r="F1254" s="215">
        <v>1274</v>
      </c>
      <c r="G1254" s="215">
        <v>1004</v>
      </c>
      <c r="I1254" s="215" t="s">
        <v>3670</v>
      </c>
      <c r="J1254" s="216" t="s">
        <v>330</v>
      </c>
      <c r="K1254" s="215" t="s">
        <v>319</v>
      </c>
      <c r="L1254" s="215" t="s">
        <v>1507</v>
      </c>
      <c r="AD1254" s="217"/>
    </row>
    <row r="1255" spans="1:30" s="215" customFormat="1" x14ac:dyDescent="0.25">
      <c r="A1255" s="215" t="s">
        <v>126</v>
      </c>
      <c r="B1255" s="215">
        <v>2294</v>
      </c>
      <c r="C1255" s="215" t="s">
        <v>289</v>
      </c>
      <c r="D1255" s="215">
        <v>191958376</v>
      </c>
      <c r="E1255" s="215">
        <v>1060</v>
      </c>
      <c r="F1255" s="215">
        <v>1274</v>
      </c>
      <c r="G1255" s="215">
        <v>1004</v>
      </c>
      <c r="I1255" s="215" t="s">
        <v>3671</v>
      </c>
      <c r="J1255" s="216" t="s">
        <v>330</v>
      </c>
      <c r="K1255" s="215" t="s">
        <v>319</v>
      </c>
      <c r="L1255" s="215" t="s">
        <v>1268</v>
      </c>
      <c r="AD1255" s="217"/>
    </row>
    <row r="1256" spans="1:30" s="215" customFormat="1" x14ac:dyDescent="0.25">
      <c r="A1256" s="215" t="s">
        <v>126</v>
      </c>
      <c r="B1256" s="215">
        <v>2294</v>
      </c>
      <c r="C1256" s="215" t="s">
        <v>289</v>
      </c>
      <c r="D1256" s="215">
        <v>191958410</v>
      </c>
      <c r="E1256" s="215">
        <v>1020</v>
      </c>
      <c r="F1256" s="215">
        <v>1110</v>
      </c>
      <c r="G1256" s="215">
        <v>1003</v>
      </c>
      <c r="I1256" s="215" t="s">
        <v>3672</v>
      </c>
      <c r="J1256" s="216" t="s">
        <v>330</v>
      </c>
      <c r="K1256" s="215" t="s">
        <v>319</v>
      </c>
      <c r="L1256" s="215" t="s">
        <v>1463</v>
      </c>
      <c r="AD1256" s="217"/>
    </row>
    <row r="1257" spans="1:30" s="215" customFormat="1" x14ac:dyDescent="0.25">
      <c r="A1257" s="215" t="s">
        <v>126</v>
      </c>
      <c r="B1257" s="215">
        <v>2294</v>
      </c>
      <c r="C1257" s="215" t="s">
        <v>289</v>
      </c>
      <c r="D1257" s="215">
        <v>191999644</v>
      </c>
      <c r="E1257" s="215">
        <v>1060</v>
      </c>
      <c r="F1257" s="215">
        <v>1242</v>
      </c>
      <c r="G1257" s="215">
        <v>1004</v>
      </c>
      <c r="I1257" s="215" t="s">
        <v>3673</v>
      </c>
      <c r="J1257" s="216" t="s">
        <v>330</v>
      </c>
      <c r="K1257" s="215" t="s">
        <v>319</v>
      </c>
      <c r="L1257" s="215" t="s">
        <v>1743</v>
      </c>
      <c r="AD1257" s="217"/>
    </row>
    <row r="1258" spans="1:30" s="215" customFormat="1" x14ac:dyDescent="0.25">
      <c r="A1258" s="215" t="s">
        <v>126</v>
      </c>
      <c r="B1258" s="215">
        <v>2294</v>
      </c>
      <c r="C1258" s="215" t="s">
        <v>289</v>
      </c>
      <c r="D1258" s="215">
        <v>502161806</v>
      </c>
      <c r="E1258" s="215">
        <v>1060</v>
      </c>
      <c r="F1258" s="215">
        <v>1271</v>
      </c>
      <c r="G1258" s="215">
        <v>1004</v>
      </c>
      <c r="I1258" s="215" t="s">
        <v>3674</v>
      </c>
      <c r="J1258" s="216" t="s">
        <v>330</v>
      </c>
      <c r="K1258" s="215" t="s">
        <v>331</v>
      </c>
      <c r="L1258" s="215" t="s">
        <v>988</v>
      </c>
      <c r="AD1258" s="217"/>
    </row>
    <row r="1259" spans="1:30" s="215" customFormat="1" x14ac:dyDescent="0.25">
      <c r="A1259" s="215" t="s">
        <v>126</v>
      </c>
      <c r="B1259" s="215">
        <v>2295</v>
      </c>
      <c r="C1259" s="215" t="s">
        <v>290</v>
      </c>
      <c r="D1259" s="215">
        <v>11516316</v>
      </c>
      <c r="E1259" s="215">
        <v>1020</v>
      </c>
      <c r="F1259" s="215">
        <v>1122</v>
      </c>
      <c r="G1259" s="215">
        <v>1004</v>
      </c>
      <c r="I1259" s="215" t="s">
        <v>3675</v>
      </c>
      <c r="J1259" s="216" t="s">
        <v>330</v>
      </c>
      <c r="K1259" s="215" t="s">
        <v>319</v>
      </c>
      <c r="L1259" s="215" t="s">
        <v>1196</v>
      </c>
      <c r="AD1259" s="217"/>
    </row>
    <row r="1260" spans="1:30" s="215" customFormat="1" x14ac:dyDescent="0.25">
      <c r="A1260" s="215" t="s">
        <v>126</v>
      </c>
      <c r="B1260" s="215">
        <v>2295</v>
      </c>
      <c r="C1260" s="215" t="s">
        <v>290</v>
      </c>
      <c r="D1260" s="215">
        <v>191810674</v>
      </c>
      <c r="E1260" s="215">
        <v>1060</v>
      </c>
      <c r="F1260" s="215">
        <v>1271</v>
      </c>
      <c r="G1260" s="215">
        <v>1004</v>
      </c>
      <c r="I1260" s="215" t="s">
        <v>3676</v>
      </c>
      <c r="J1260" s="216" t="s">
        <v>330</v>
      </c>
      <c r="K1260" s="215" t="s">
        <v>319</v>
      </c>
      <c r="L1260" s="215" t="s">
        <v>703</v>
      </c>
      <c r="AD1260" s="217"/>
    </row>
    <row r="1261" spans="1:30" s="215" customFormat="1" x14ac:dyDescent="0.25">
      <c r="A1261" s="215" t="s">
        <v>126</v>
      </c>
      <c r="B1261" s="215">
        <v>2295</v>
      </c>
      <c r="C1261" s="215" t="s">
        <v>290</v>
      </c>
      <c r="D1261" s="215">
        <v>191835854</v>
      </c>
      <c r="E1261" s="215">
        <v>1020</v>
      </c>
      <c r="F1261" s="215">
        <v>1110</v>
      </c>
      <c r="G1261" s="215">
        <v>1004</v>
      </c>
      <c r="I1261" s="215" t="s">
        <v>3677</v>
      </c>
      <c r="J1261" s="216" t="s">
        <v>330</v>
      </c>
      <c r="K1261" s="215" t="s">
        <v>331</v>
      </c>
      <c r="L1261" s="215" t="s">
        <v>1218</v>
      </c>
      <c r="AD1261" s="217"/>
    </row>
    <row r="1262" spans="1:30" s="215" customFormat="1" x14ac:dyDescent="0.25">
      <c r="A1262" s="215" t="s">
        <v>126</v>
      </c>
      <c r="B1262" s="215">
        <v>2295</v>
      </c>
      <c r="C1262" s="215" t="s">
        <v>290</v>
      </c>
      <c r="D1262" s="215">
        <v>192049659</v>
      </c>
      <c r="E1262" s="215">
        <v>1060</v>
      </c>
      <c r="F1262" s="215">
        <v>1271</v>
      </c>
      <c r="G1262" s="215">
        <v>1004</v>
      </c>
      <c r="I1262" s="215" t="s">
        <v>3678</v>
      </c>
      <c r="J1262" s="216" t="s">
        <v>330</v>
      </c>
      <c r="K1262" s="215" t="s">
        <v>319</v>
      </c>
      <c r="L1262" s="215" t="s">
        <v>1798</v>
      </c>
      <c r="AD1262" s="217"/>
    </row>
    <row r="1263" spans="1:30" s="215" customFormat="1" x14ac:dyDescent="0.25">
      <c r="A1263" s="215" t="s">
        <v>126</v>
      </c>
      <c r="B1263" s="215">
        <v>2295</v>
      </c>
      <c r="C1263" s="215" t="s">
        <v>290</v>
      </c>
      <c r="D1263" s="215">
        <v>502162213</v>
      </c>
      <c r="E1263" s="215">
        <v>1060</v>
      </c>
      <c r="F1263" s="215">
        <v>1274</v>
      </c>
      <c r="G1263" s="215">
        <v>1004</v>
      </c>
      <c r="I1263" s="215" t="s">
        <v>3679</v>
      </c>
      <c r="J1263" s="216" t="s">
        <v>330</v>
      </c>
      <c r="K1263" s="215" t="s">
        <v>331</v>
      </c>
      <c r="L1263" s="215" t="s">
        <v>1498</v>
      </c>
      <c r="AD1263" s="217"/>
    </row>
    <row r="1264" spans="1:30" s="215" customFormat="1" x14ac:dyDescent="0.25">
      <c r="A1264" s="215" t="s">
        <v>126</v>
      </c>
      <c r="B1264" s="215">
        <v>2295</v>
      </c>
      <c r="C1264" s="215" t="s">
        <v>290</v>
      </c>
      <c r="D1264" s="215">
        <v>502162252</v>
      </c>
      <c r="E1264" s="215">
        <v>1060</v>
      </c>
      <c r="F1264" s="215">
        <v>1274</v>
      </c>
      <c r="G1264" s="215">
        <v>1004</v>
      </c>
      <c r="I1264" s="215" t="s">
        <v>3680</v>
      </c>
      <c r="J1264" s="216" t="s">
        <v>330</v>
      </c>
      <c r="K1264" s="215" t="s">
        <v>319</v>
      </c>
      <c r="L1264" s="215" t="s">
        <v>993</v>
      </c>
      <c r="AD1264" s="217"/>
    </row>
    <row r="1265" spans="1:30" s="215" customFormat="1" x14ac:dyDescent="0.25">
      <c r="A1265" s="215" t="s">
        <v>126</v>
      </c>
      <c r="B1265" s="215">
        <v>2295</v>
      </c>
      <c r="C1265" s="215" t="s">
        <v>290</v>
      </c>
      <c r="D1265" s="215">
        <v>502162311</v>
      </c>
      <c r="E1265" s="215">
        <v>1060</v>
      </c>
      <c r="F1265" s="215">
        <v>1271</v>
      </c>
      <c r="G1265" s="215">
        <v>1004</v>
      </c>
      <c r="I1265" s="215" t="s">
        <v>3681</v>
      </c>
      <c r="J1265" s="216" t="s">
        <v>330</v>
      </c>
      <c r="K1265" s="215" t="s">
        <v>319</v>
      </c>
      <c r="L1265" s="215" t="s">
        <v>1492</v>
      </c>
      <c r="AD1265" s="217"/>
    </row>
    <row r="1266" spans="1:30" s="215" customFormat="1" x14ac:dyDescent="0.25">
      <c r="A1266" s="215" t="s">
        <v>126</v>
      </c>
      <c r="B1266" s="215">
        <v>2295</v>
      </c>
      <c r="C1266" s="215" t="s">
        <v>290</v>
      </c>
      <c r="D1266" s="215">
        <v>502162324</v>
      </c>
      <c r="E1266" s="215">
        <v>1060</v>
      </c>
      <c r="F1266" s="215">
        <v>1271</v>
      </c>
      <c r="G1266" s="215">
        <v>1004</v>
      </c>
      <c r="I1266" s="215" t="s">
        <v>3682</v>
      </c>
      <c r="J1266" s="216" t="s">
        <v>330</v>
      </c>
      <c r="K1266" s="215" t="s">
        <v>319</v>
      </c>
      <c r="L1266" s="215" t="s">
        <v>1295</v>
      </c>
      <c r="AD1266" s="217"/>
    </row>
    <row r="1267" spans="1:30" s="215" customFormat="1" x14ac:dyDescent="0.25">
      <c r="A1267" s="215" t="s">
        <v>126</v>
      </c>
      <c r="B1267" s="215">
        <v>2295</v>
      </c>
      <c r="C1267" s="215" t="s">
        <v>290</v>
      </c>
      <c r="D1267" s="215">
        <v>502162334</v>
      </c>
      <c r="E1267" s="215">
        <v>1060</v>
      </c>
      <c r="F1267" s="215">
        <v>1274</v>
      </c>
      <c r="G1267" s="215">
        <v>1004</v>
      </c>
      <c r="I1267" s="215" t="s">
        <v>3683</v>
      </c>
      <c r="J1267" s="216" t="s">
        <v>330</v>
      </c>
      <c r="K1267" s="215" t="s">
        <v>319</v>
      </c>
      <c r="L1267" s="215" t="s">
        <v>1620</v>
      </c>
      <c r="AD1267" s="217"/>
    </row>
    <row r="1268" spans="1:30" s="215" customFormat="1" x14ac:dyDescent="0.25">
      <c r="A1268" s="215" t="s">
        <v>126</v>
      </c>
      <c r="B1268" s="215">
        <v>2295</v>
      </c>
      <c r="C1268" s="215" t="s">
        <v>290</v>
      </c>
      <c r="D1268" s="215">
        <v>502162449</v>
      </c>
      <c r="E1268" s="215">
        <v>1060</v>
      </c>
      <c r="F1268" s="215">
        <v>1274</v>
      </c>
      <c r="G1268" s="215">
        <v>1004</v>
      </c>
      <c r="I1268" s="215" t="s">
        <v>3684</v>
      </c>
      <c r="J1268" s="216" t="s">
        <v>330</v>
      </c>
      <c r="K1268" s="215" t="s">
        <v>319</v>
      </c>
      <c r="L1268" s="215" t="s">
        <v>1054</v>
      </c>
      <c r="AD1268" s="217"/>
    </row>
    <row r="1269" spans="1:30" s="215" customFormat="1" x14ac:dyDescent="0.25">
      <c r="A1269" s="215" t="s">
        <v>126</v>
      </c>
      <c r="B1269" s="215">
        <v>2295</v>
      </c>
      <c r="C1269" s="215" t="s">
        <v>290</v>
      </c>
      <c r="D1269" s="215">
        <v>502162490</v>
      </c>
      <c r="E1269" s="215">
        <v>1060</v>
      </c>
      <c r="F1269" s="215">
        <v>1274</v>
      </c>
      <c r="G1269" s="215">
        <v>1004</v>
      </c>
      <c r="I1269" s="215" t="s">
        <v>3685</v>
      </c>
      <c r="J1269" s="216" t="s">
        <v>330</v>
      </c>
      <c r="K1269" s="215" t="s">
        <v>319</v>
      </c>
      <c r="L1269" s="215" t="s">
        <v>704</v>
      </c>
      <c r="AD1269" s="217"/>
    </row>
    <row r="1270" spans="1:30" s="215" customFormat="1" x14ac:dyDescent="0.25">
      <c r="A1270" s="215" t="s">
        <v>126</v>
      </c>
      <c r="B1270" s="215">
        <v>2295</v>
      </c>
      <c r="C1270" s="215" t="s">
        <v>290</v>
      </c>
      <c r="D1270" s="215">
        <v>502162491</v>
      </c>
      <c r="E1270" s="215">
        <v>1060</v>
      </c>
      <c r="F1270" s="215">
        <v>1274</v>
      </c>
      <c r="G1270" s="215">
        <v>1004</v>
      </c>
      <c r="I1270" s="215" t="s">
        <v>3686</v>
      </c>
      <c r="J1270" s="216" t="s">
        <v>330</v>
      </c>
      <c r="K1270" s="215" t="s">
        <v>319</v>
      </c>
      <c r="L1270" s="215" t="s">
        <v>705</v>
      </c>
      <c r="AD1270" s="217"/>
    </row>
    <row r="1271" spans="1:30" s="215" customFormat="1" x14ac:dyDescent="0.25">
      <c r="A1271" s="215" t="s">
        <v>126</v>
      </c>
      <c r="B1271" s="215">
        <v>2295</v>
      </c>
      <c r="C1271" s="215" t="s">
        <v>290</v>
      </c>
      <c r="D1271" s="215">
        <v>502162611</v>
      </c>
      <c r="E1271" s="215">
        <v>1060</v>
      </c>
      <c r="F1271" s="215">
        <v>1271</v>
      </c>
      <c r="G1271" s="215">
        <v>1004</v>
      </c>
      <c r="I1271" s="215" t="s">
        <v>3687</v>
      </c>
      <c r="J1271" s="216" t="s">
        <v>330</v>
      </c>
      <c r="K1271" s="215" t="s">
        <v>319</v>
      </c>
      <c r="L1271" s="215" t="s">
        <v>1708</v>
      </c>
      <c r="AD1271" s="217"/>
    </row>
    <row r="1272" spans="1:30" s="215" customFormat="1" x14ac:dyDescent="0.25">
      <c r="A1272" s="215" t="s">
        <v>126</v>
      </c>
      <c r="B1272" s="215">
        <v>2295</v>
      </c>
      <c r="C1272" s="215" t="s">
        <v>290</v>
      </c>
      <c r="D1272" s="215">
        <v>502162705</v>
      </c>
      <c r="E1272" s="215">
        <v>1060</v>
      </c>
      <c r="F1272" s="215">
        <v>1274</v>
      </c>
      <c r="G1272" s="215">
        <v>1004</v>
      </c>
      <c r="I1272" s="215" t="s">
        <v>3688</v>
      </c>
      <c r="J1272" s="216" t="s">
        <v>330</v>
      </c>
      <c r="K1272" s="215" t="s">
        <v>319</v>
      </c>
      <c r="L1272" s="215" t="s">
        <v>706</v>
      </c>
      <c r="AD1272" s="217"/>
    </row>
    <row r="1273" spans="1:30" s="215" customFormat="1" x14ac:dyDescent="0.25">
      <c r="A1273" s="215" t="s">
        <v>126</v>
      </c>
      <c r="B1273" s="215">
        <v>2295</v>
      </c>
      <c r="C1273" s="215" t="s">
        <v>290</v>
      </c>
      <c r="D1273" s="215">
        <v>502162743</v>
      </c>
      <c r="E1273" s="215">
        <v>1060</v>
      </c>
      <c r="F1273" s="215">
        <v>1271</v>
      </c>
      <c r="G1273" s="215">
        <v>1004</v>
      </c>
      <c r="I1273" s="215" t="s">
        <v>3689</v>
      </c>
      <c r="J1273" s="216" t="s">
        <v>330</v>
      </c>
      <c r="K1273" s="215" t="s">
        <v>319</v>
      </c>
      <c r="L1273" s="215" t="s">
        <v>1744</v>
      </c>
      <c r="AD1273" s="217"/>
    </row>
    <row r="1274" spans="1:30" s="215" customFormat="1" x14ac:dyDescent="0.25">
      <c r="A1274" s="215" t="s">
        <v>126</v>
      </c>
      <c r="B1274" s="215">
        <v>2296</v>
      </c>
      <c r="C1274" s="215" t="s">
        <v>291</v>
      </c>
      <c r="D1274" s="215">
        <v>1543423</v>
      </c>
      <c r="E1274" s="215">
        <v>1020</v>
      </c>
      <c r="F1274" s="215">
        <v>1110</v>
      </c>
      <c r="G1274" s="215">
        <v>1004</v>
      </c>
      <c r="I1274" s="215" t="s">
        <v>3690</v>
      </c>
      <c r="J1274" s="216" t="s">
        <v>330</v>
      </c>
      <c r="K1274" s="215" t="s">
        <v>331</v>
      </c>
      <c r="L1274" s="215" t="s">
        <v>926</v>
      </c>
      <c r="AD1274" s="217"/>
    </row>
    <row r="1275" spans="1:30" s="215" customFormat="1" x14ac:dyDescent="0.25">
      <c r="A1275" s="215" t="s">
        <v>126</v>
      </c>
      <c r="B1275" s="215">
        <v>2299</v>
      </c>
      <c r="C1275" s="215" t="s">
        <v>292</v>
      </c>
      <c r="D1275" s="215">
        <v>1543736</v>
      </c>
      <c r="E1275" s="215">
        <v>1040</v>
      </c>
      <c r="G1275" s="215">
        <v>1004</v>
      </c>
      <c r="I1275" s="215" t="s">
        <v>3691</v>
      </c>
      <c r="J1275" s="216" t="s">
        <v>330</v>
      </c>
      <c r="K1275" s="215" t="s">
        <v>331</v>
      </c>
      <c r="L1275" s="215" t="s">
        <v>927</v>
      </c>
      <c r="AD1275" s="217"/>
    </row>
    <row r="1276" spans="1:30" s="215" customFormat="1" x14ac:dyDescent="0.25">
      <c r="A1276" s="215" t="s">
        <v>126</v>
      </c>
      <c r="B1276" s="215">
        <v>2299</v>
      </c>
      <c r="C1276" s="215" t="s">
        <v>292</v>
      </c>
      <c r="D1276" s="215">
        <v>1544288</v>
      </c>
      <c r="E1276" s="215">
        <v>1020</v>
      </c>
      <c r="F1276" s="215">
        <v>1110</v>
      </c>
      <c r="G1276" s="215">
        <v>1004</v>
      </c>
      <c r="I1276" s="215" t="s">
        <v>3692</v>
      </c>
      <c r="J1276" s="216" t="s">
        <v>330</v>
      </c>
      <c r="K1276" s="215" t="s">
        <v>319</v>
      </c>
      <c r="L1276" s="215" t="s">
        <v>707</v>
      </c>
      <c r="AD1276" s="217"/>
    </row>
    <row r="1277" spans="1:30" s="215" customFormat="1" x14ac:dyDescent="0.25">
      <c r="A1277" s="215" t="s">
        <v>126</v>
      </c>
      <c r="B1277" s="215">
        <v>2299</v>
      </c>
      <c r="C1277" s="215" t="s">
        <v>292</v>
      </c>
      <c r="D1277" s="215">
        <v>191000790</v>
      </c>
      <c r="E1277" s="215">
        <v>1020</v>
      </c>
      <c r="F1277" s="215">
        <v>1110</v>
      </c>
      <c r="G1277" s="215">
        <v>1004</v>
      </c>
      <c r="I1277" s="215" t="s">
        <v>3693</v>
      </c>
      <c r="J1277" s="216" t="s">
        <v>330</v>
      </c>
      <c r="K1277" s="215" t="s">
        <v>331</v>
      </c>
      <c r="L1277" s="215" t="s">
        <v>928</v>
      </c>
      <c r="AD1277" s="217"/>
    </row>
    <row r="1278" spans="1:30" s="215" customFormat="1" x14ac:dyDescent="0.25">
      <c r="A1278" s="215" t="s">
        <v>126</v>
      </c>
      <c r="B1278" s="215">
        <v>2299</v>
      </c>
      <c r="C1278" s="215" t="s">
        <v>292</v>
      </c>
      <c r="D1278" s="215">
        <v>191241732</v>
      </c>
      <c r="E1278" s="215">
        <v>1020</v>
      </c>
      <c r="F1278" s="215">
        <v>1110</v>
      </c>
      <c r="G1278" s="215">
        <v>1004</v>
      </c>
      <c r="I1278" s="215" t="s">
        <v>3694</v>
      </c>
      <c r="J1278" s="216" t="s">
        <v>330</v>
      </c>
      <c r="K1278" s="215" t="s">
        <v>319</v>
      </c>
      <c r="L1278" s="215" t="s">
        <v>708</v>
      </c>
      <c r="AD1278" s="217"/>
    </row>
    <row r="1279" spans="1:30" s="215" customFormat="1" x14ac:dyDescent="0.25">
      <c r="A1279" s="215" t="s">
        <v>126</v>
      </c>
      <c r="B1279" s="215">
        <v>2299</v>
      </c>
      <c r="C1279" s="215" t="s">
        <v>292</v>
      </c>
      <c r="D1279" s="215">
        <v>191721530</v>
      </c>
      <c r="E1279" s="215">
        <v>1020</v>
      </c>
      <c r="F1279" s="215">
        <v>1110</v>
      </c>
      <c r="G1279" s="215">
        <v>1004</v>
      </c>
      <c r="I1279" s="215" t="s">
        <v>3695</v>
      </c>
      <c r="J1279" s="216" t="s">
        <v>330</v>
      </c>
      <c r="K1279" s="215" t="s">
        <v>319</v>
      </c>
      <c r="L1279" s="215" t="s">
        <v>709</v>
      </c>
      <c r="AD1279" s="217"/>
    </row>
    <row r="1280" spans="1:30" s="215" customFormat="1" x14ac:dyDescent="0.25">
      <c r="A1280" s="215" t="s">
        <v>126</v>
      </c>
      <c r="B1280" s="215">
        <v>2299</v>
      </c>
      <c r="C1280" s="215" t="s">
        <v>292</v>
      </c>
      <c r="D1280" s="215">
        <v>191729468</v>
      </c>
      <c r="E1280" s="215">
        <v>1020</v>
      </c>
      <c r="F1280" s="215">
        <v>1110</v>
      </c>
      <c r="G1280" s="215">
        <v>1004</v>
      </c>
      <c r="I1280" s="215" t="s">
        <v>3696</v>
      </c>
      <c r="J1280" s="216" t="s">
        <v>330</v>
      </c>
      <c r="K1280" s="215" t="s">
        <v>319</v>
      </c>
      <c r="L1280" s="215" t="s">
        <v>710</v>
      </c>
      <c r="AD1280" s="217"/>
    </row>
    <row r="1281" spans="1:30" s="215" customFormat="1" x14ac:dyDescent="0.25">
      <c r="A1281" s="215" t="s">
        <v>126</v>
      </c>
      <c r="B1281" s="215">
        <v>2299</v>
      </c>
      <c r="C1281" s="215" t="s">
        <v>292</v>
      </c>
      <c r="D1281" s="215">
        <v>191729481</v>
      </c>
      <c r="E1281" s="215">
        <v>1020</v>
      </c>
      <c r="F1281" s="215">
        <v>1110</v>
      </c>
      <c r="G1281" s="215">
        <v>1004</v>
      </c>
      <c r="I1281" s="215" t="s">
        <v>3697</v>
      </c>
      <c r="J1281" s="216" t="s">
        <v>330</v>
      </c>
      <c r="K1281" s="215" t="s">
        <v>319</v>
      </c>
      <c r="L1281" s="215" t="s">
        <v>711</v>
      </c>
      <c r="AD1281" s="217"/>
    </row>
    <row r="1282" spans="1:30" s="215" customFormat="1" x14ac:dyDescent="0.25">
      <c r="A1282" s="215" t="s">
        <v>126</v>
      </c>
      <c r="B1282" s="215">
        <v>2299</v>
      </c>
      <c r="C1282" s="215" t="s">
        <v>292</v>
      </c>
      <c r="D1282" s="215">
        <v>191952205</v>
      </c>
      <c r="E1282" s="215">
        <v>1020</v>
      </c>
      <c r="F1282" s="215">
        <v>1110</v>
      </c>
      <c r="G1282" s="215">
        <v>1004</v>
      </c>
      <c r="I1282" s="215" t="s">
        <v>3698</v>
      </c>
      <c r="J1282" s="216" t="s">
        <v>330</v>
      </c>
      <c r="K1282" s="215" t="s">
        <v>319</v>
      </c>
      <c r="L1282" s="215" t="s">
        <v>712</v>
      </c>
      <c r="AD1282" s="217"/>
    </row>
    <row r="1283" spans="1:30" s="215" customFormat="1" x14ac:dyDescent="0.25">
      <c r="A1283" s="215" t="s">
        <v>126</v>
      </c>
      <c r="B1283" s="215">
        <v>2299</v>
      </c>
      <c r="C1283" s="215" t="s">
        <v>292</v>
      </c>
      <c r="D1283" s="215">
        <v>191992532</v>
      </c>
      <c r="E1283" s="215">
        <v>1020</v>
      </c>
      <c r="F1283" s="215">
        <v>1110</v>
      </c>
      <c r="G1283" s="215">
        <v>1004</v>
      </c>
      <c r="I1283" s="215" t="s">
        <v>3699</v>
      </c>
      <c r="J1283" s="216" t="s">
        <v>330</v>
      </c>
      <c r="K1283" s="215" t="s">
        <v>319</v>
      </c>
      <c r="L1283" s="215" t="s">
        <v>1183</v>
      </c>
      <c r="AD1283" s="217"/>
    </row>
    <row r="1284" spans="1:30" s="215" customFormat="1" x14ac:dyDescent="0.25">
      <c r="A1284" s="215" t="s">
        <v>126</v>
      </c>
      <c r="B1284" s="215">
        <v>2299</v>
      </c>
      <c r="C1284" s="215" t="s">
        <v>292</v>
      </c>
      <c r="D1284" s="215">
        <v>192018490</v>
      </c>
      <c r="E1284" s="215">
        <v>1020</v>
      </c>
      <c r="F1284" s="215">
        <v>1110</v>
      </c>
      <c r="G1284" s="215">
        <v>1003</v>
      </c>
      <c r="I1284" s="215" t="s">
        <v>3700</v>
      </c>
      <c r="J1284" s="216" t="s">
        <v>330</v>
      </c>
      <c r="K1284" s="215" t="s">
        <v>331</v>
      </c>
      <c r="L1284" s="215" t="s">
        <v>1582</v>
      </c>
      <c r="AD1284" s="217"/>
    </row>
    <row r="1285" spans="1:30" s="215" customFormat="1" x14ac:dyDescent="0.25">
      <c r="A1285" s="215" t="s">
        <v>126</v>
      </c>
      <c r="B1285" s="215">
        <v>2299</v>
      </c>
      <c r="C1285" s="215" t="s">
        <v>292</v>
      </c>
      <c r="D1285" s="215">
        <v>235004809</v>
      </c>
      <c r="E1285" s="215">
        <v>1020</v>
      </c>
      <c r="F1285" s="215">
        <v>1110</v>
      </c>
      <c r="G1285" s="215">
        <v>1004</v>
      </c>
      <c r="I1285" s="215" t="s">
        <v>3701</v>
      </c>
      <c r="J1285" s="216" t="s">
        <v>330</v>
      </c>
      <c r="K1285" s="215" t="s">
        <v>319</v>
      </c>
      <c r="L1285" s="215" t="s">
        <v>713</v>
      </c>
      <c r="AD1285" s="217"/>
    </row>
    <row r="1286" spans="1:30" s="215" customFormat="1" x14ac:dyDescent="0.25">
      <c r="A1286" s="215" t="s">
        <v>126</v>
      </c>
      <c r="B1286" s="215">
        <v>2299</v>
      </c>
      <c r="C1286" s="215" t="s">
        <v>292</v>
      </c>
      <c r="D1286" s="215">
        <v>235004810</v>
      </c>
      <c r="E1286" s="215">
        <v>1020</v>
      </c>
      <c r="F1286" s="215">
        <v>1110</v>
      </c>
      <c r="G1286" s="215">
        <v>1004</v>
      </c>
      <c r="I1286" s="215" t="s">
        <v>3702</v>
      </c>
      <c r="J1286" s="216" t="s">
        <v>330</v>
      </c>
      <c r="K1286" s="215" t="s">
        <v>319</v>
      </c>
      <c r="L1286" s="215" t="s">
        <v>714</v>
      </c>
      <c r="AD1286" s="217"/>
    </row>
    <row r="1287" spans="1:30" s="215" customFormat="1" x14ac:dyDescent="0.25">
      <c r="A1287" s="215" t="s">
        <v>126</v>
      </c>
      <c r="B1287" s="215">
        <v>2299</v>
      </c>
      <c r="C1287" s="215" t="s">
        <v>292</v>
      </c>
      <c r="D1287" s="215">
        <v>235004873</v>
      </c>
      <c r="E1287" s="215">
        <v>1020</v>
      </c>
      <c r="F1287" s="215">
        <v>1110</v>
      </c>
      <c r="G1287" s="215">
        <v>1004</v>
      </c>
      <c r="I1287" s="215" t="s">
        <v>3703</v>
      </c>
      <c r="J1287" s="216" t="s">
        <v>330</v>
      </c>
      <c r="K1287" s="215" t="s">
        <v>319</v>
      </c>
      <c r="L1287" s="215" t="s">
        <v>715</v>
      </c>
      <c r="AD1287" s="217"/>
    </row>
    <row r="1288" spans="1:30" s="215" customFormat="1" x14ac:dyDescent="0.25">
      <c r="A1288" s="215" t="s">
        <v>126</v>
      </c>
      <c r="B1288" s="215">
        <v>2299</v>
      </c>
      <c r="C1288" s="215" t="s">
        <v>292</v>
      </c>
      <c r="D1288" s="215">
        <v>235004874</v>
      </c>
      <c r="E1288" s="215">
        <v>1020</v>
      </c>
      <c r="F1288" s="215">
        <v>1110</v>
      </c>
      <c r="G1288" s="215">
        <v>1004</v>
      </c>
      <c r="I1288" s="215" t="s">
        <v>3704</v>
      </c>
      <c r="J1288" s="216" t="s">
        <v>330</v>
      </c>
      <c r="K1288" s="215" t="s">
        <v>319</v>
      </c>
      <c r="L1288" s="215" t="s">
        <v>716</v>
      </c>
      <c r="AD1288" s="217"/>
    </row>
    <row r="1289" spans="1:30" s="215" customFormat="1" x14ac:dyDescent="0.25">
      <c r="A1289" s="215" t="s">
        <v>126</v>
      </c>
      <c r="B1289" s="215">
        <v>2299</v>
      </c>
      <c r="C1289" s="215" t="s">
        <v>292</v>
      </c>
      <c r="D1289" s="215">
        <v>235004891</v>
      </c>
      <c r="E1289" s="215">
        <v>1020</v>
      </c>
      <c r="F1289" s="215">
        <v>1110</v>
      </c>
      <c r="G1289" s="215">
        <v>1004</v>
      </c>
      <c r="I1289" s="215" t="s">
        <v>3705</v>
      </c>
      <c r="J1289" s="216" t="s">
        <v>330</v>
      </c>
      <c r="K1289" s="215" t="s">
        <v>319</v>
      </c>
      <c r="L1289" s="215" t="s">
        <v>717</v>
      </c>
      <c r="AD1289" s="217"/>
    </row>
    <row r="1290" spans="1:30" s="215" customFormat="1" x14ac:dyDescent="0.25">
      <c r="A1290" s="215" t="s">
        <v>126</v>
      </c>
      <c r="B1290" s="215">
        <v>2299</v>
      </c>
      <c r="C1290" s="215" t="s">
        <v>292</v>
      </c>
      <c r="D1290" s="215">
        <v>235004899</v>
      </c>
      <c r="E1290" s="215">
        <v>1020</v>
      </c>
      <c r="F1290" s="215">
        <v>1110</v>
      </c>
      <c r="G1290" s="215">
        <v>1004</v>
      </c>
      <c r="I1290" s="215" t="s">
        <v>3706</v>
      </c>
      <c r="J1290" s="216" t="s">
        <v>330</v>
      </c>
      <c r="K1290" s="215" t="s">
        <v>319</v>
      </c>
      <c r="L1290" s="215" t="s">
        <v>718</v>
      </c>
      <c r="AD1290" s="217"/>
    </row>
    <row r="1291" spans="1:30" s="215" customFormat="1" x14ac:dyDescent="0.25">
      <c r="A1291" s="215" t="s">
        <v>126</v>
      </c>
      <c r="B1291" s="215">
        <v>2299</v>
      </c>
      <c r="C1291" s="215" t="s">
        <v>292</v>
      </c>
      <c r="D1291" s="215">
        <v>235004902</v>
      </c>
      <c r="E1291" s="215">
        <v>1020</v>
      </c>
      <c r="F1291" s="215">
        <v>1110</v>
      </c>
      <c r="G1291" s="215">
        <v>1004</v>
      </c>
      <c r="I1291" s="215" t="s">
        <v>3707</v>
      </c>
      <c r="J1291" s="216" t="s">
        <v>330</v>
      </c>
      <c r="K1291" s="215" t="s">
        <v>319</v>
      </c>
      <c r="L1291" s="215" t="s">
        <v>719</v>
      </c>
      <c r="AD1291" s="217"/>
    </row>
    <row r="1292" spans="1:30" s="215" customFormat="1" x14ac:dyDescent="0.25">
      <c r="A1292" s="215" t="s">
        <v>126</v>
      </c>
      <c r="B1292" s="215">
        <v>2299</v>
      </c>
      <c r="C1292" s="215" t="s">
        <v>292</v>
      </c>
      <c r="D1292" s="215">
        <v>235004903</v>
      </c>
      <c r="E1292" s="215">
        <v>1020</v>
      </c>
      <c r="F1292" s="215">
        <v>1110</v>
      </c>
      <c r="G1292" s="215">
        <v>1004</v>
      </c>
      <c r="I1292" s="215" t="s">
        <v>3708</v>
      </c>
      <c r="J1292" s="216" t="s">
        <v>330</v>
      </c>
      <c r="K1292" s="215" t="s">
        <v>319</v>
      </c>
      <c r="L1292" s="215" t="s">
        <v>720</v>
      </c>
      <c r="AD1292" s="217"/>
    </row>
    <row r="1293" spans="1:30" s="215" customFormat="1" x14ac:dyDescent="0.25">
      <c r="A1293" s="215" t="s">
        <v>126</v>
      </c>
      <c r="B1293" s="215">
        <v>2299</v>
      </c>
      <c r="C1293" s="215" t="s">
        <v>292</v>
      </c>
      <c r="D1293" s="215">
        <v>504088400</v>
      </c>
      <c r="E1293" s="215">
        <v>1080</v>
      </c>
      <c r="F1293" s="215">
        <v>1274</v>
      </c>
      <c r="G1293" s="215">
        <v>1004</v>
      </c>
      <c r="I1293" s="215" t="s">
        <v>3709</v>
      </c>
      <c r="J1293" s="216" t="s">
        <v>330</v>
      </c>
      <c r="K1293" s="215" t="s">
        <v>331</v>
      </c>
      <c r="L1293" s="215" t="s">
        <v>1267</v>
      </c>
      <c r="AD1293" s="217"/>
    </row>
    <row r="1294" spans="1:30" s="215" customFormat="1" x14ac:dyDescent="0.25">
      <c r="A1294" s="215" t="s">
        <v>126</v>
      </c>
      <c r="B1294" s="215">
        <v>2299</v>
      </c>
      <c r="C1294" s="215" t="s">
        <v>292</v>
      </c>
      <c r="D1294" s="215">
        <v>504089042</v>
      </c>
      <c r="E1294" s="215">
        <v>1060</v>
      </c>
      <c r="F1294" s="215">
        <v>1271</v>
      </c>
      <c r="G1294" s="215">
        <v>1004</v>
      </c>
      <c r="I1294" s="215" t="s">
        <v>3710</v>
      </c>
      <c r="J1294" s="216" t="s">
        <v>330</v>
      </c>
      <c r="K1294" s="215" t="s">
        <v>319</v>
      </c>
      <c r="L1294" s="215" t="s">
        <v>1238</v>
      </c>
      <c r="AD1294" s="217"/>
    </row>
    <row r="1295" spans="1:30" s="215" customFormat="1" x14ac:dyDescent="0.25">
      <c r="A1295" s="215" t="s">
        <v>126</v>
      </c>
      <c r="B1295" s="215">
        <v>2299</v>
      </c>
      <c r="C1295" s="215" t="s">
        <v>292</v>
      </c>
      <c r="D1295" s="215">
        <v>504089125</v>
      </c>
      <c r="E1295" s="215">
        <v>1060</v>
      </c>
      <c r="F1295" s="215">
        <v>1271</v>
      </c>
      <c r="G1295" s="215">
        <v>1004</v>
      </c>
      <c r="I1295" s="215" t="s">
        <v>3711</v>
      </c>
      <c r="J1295" s="216" t="s">
        <v>330</v>
      </c>
      <c r="K1295" s="215" t="s">
        <v>319</v>
      </c>
      <c r="L1295" s="215" t="s">
        <v>721</v>
      </c>
      <c r="AD1295" s="217"/>
    </row>
    <row r="1296" spans="1:30" s="215" customFormat="1" x14ac:dyDescent="0.25">
      <c r="A1296" s="215" t="s">
        <v>126</v>
      </c>
      <c r="B1296" s="215">
        <v>2299</v>
      </c>
      <c r="C1296" s="215" t="s">
        <v>292</v>
      </c>
      <c r="D1296" s="215">
        <v>504089186</v>
      </c>
      <c r="E1296" s="215">
        <v>1060</v>
      </c>
      <c r="F1296" s="215">
        <v>1274</v>
      </c>
      <c r="G1296" s="215">
        <v>1004</v>
      </c>
      <c r="I1296" s="215" t="s">
        <v>3712</v>
      </c>
      <c r="J1296" s="216" t="s">
        <v>330</v>
      </c>
      <c r="K1296" s="215" t="s">
        <v>319</v>
      </c>
      <c r="L1296" s="215" t="s">
        <v>722</v>
      </c>
      <c r="AD1296" s="217"/>
    </row>
    <row r="1297" spans="1:30" s="215" customFormat="1" x14ac:dyDescent="0.25">
      <c r="A1297" s="215" t="s">
        <v>126</v>
      </c>
      <c r="B1297" s="215">
        <v>2299</v>
      </c>
      <c r="C1297" s="215" t="s">
        <v>292</v>
      </c>
      <c r="D1297" s="215">
        <v>504089498</v>
      </c>
      <c r="E1297" s="215">
        <v>1060</v>
      </c>
      <c r="F1297" s="215">
        <v>1242</v>
      </c>
      <c r="G1297" s="215">
        <v>1004</v>
      </c>
      <c r="I1297" s="215" t="s">
        <v>3713</v>
      </c>
      <c r="J1297" s="216" t="s">
        <v>330</v>
      </c>
      <c r="K1297" s="215" t="s">
        <v>331</v>
      </c>
      <c r="L1297" s="215" t="s">
        <v>929</v>
      </c>
      <c r="AD1297" s="217"/>
    </row>
    <row r="1298" spans="1:30" s="215" customFormat="1" x14ac:dyDescent="0.25">
      <c r="A1298" s="215" t="s">
        <v>126</v>
      </c>
      <c r="B1298" s="215">
        <v>2300</v>
      </c>
      <c r="C1298" s="215" t="s">
        <v>293</v>
      </c>
      <c r="D1298" s="215">
        <v>191948190</v>
      </c>
      <c r="E1298" s="215">
        <v>1060</v>
      </c>
      <c r="F1298" s="215">
        <v>1271</v>
      </c>
      <c r="G1298" s="215">
        <v>1003</v>
      </c>
      <c r="I1298" s="215" t="s">
        <v>3714</v>
      </c>
      <c r="J1298" s="216" t="s">
        <v>330</v>
      </c>
      <c r="K1298" s="215" t="s">
        <v>331</v>
      </c>
      <c r="L1298" s="215" t="s">
        <v>930</v>
      </c>
      <c r="AD1298" s="217"/>
    </row>
    <row r="1299" spans="1:30" s="215" customFormat="1" x14ac:dyDescent="0.25">
      <c r="A1299" s="215" t="s">
        <v>126</v>
      </c>
      <c r="B1299" s="215">
        <v>2300</v>
      </c>
      <c r="C1299" s="215" t="s">
        <v>293</v>
      </c>
      <c r="D1299" s="215">
        <v>191990874</v>
      </c>
      <c r="E1299" s="215">
        <v>1020</v>
      </c>
      <c r="F1299" s="215">
        <v>1110</v>
      </c>
      <c r="G1299" s="215">
        <v>1003</v>
      </c>
      <c r="I1299" s="215" t="s">
        <v>3715</v>
      </c>
      <c r="J1299" s="216" t="s">
        <v>330</v>
      </c>
      <c r="K1299" s="215" t="s">
        <v>331</v>
      </c>
      <c r="L1299" s="215" t="s">
        <v>1605</v>
      </c>
      <c r="AD1299" s="217"/>
    </row>
    <row r="1300" spans="1:30" s="215" customFormat="1" x14ac:dyDescent="0.25">
      <c r="A1300" s="215" t="s">
        <v>126</v>
      </c>
      <c r="B1300" s="215">
        <v>2300</v>
      </c>
      <c r="C1300" s="215" t="s">
        <v>293</v>
      </c>
      <c r="D1300" s="215">
        <v>502169034</v>
      </c>
      <c r="E1300" s="215">
        <v>1080</v>
      </c>
      <c r="F1300" s="215">
        <v>1242</v>
      </c>
      <c r="G1300" s="215">
        <v>1004</v>
      </c>
      <c r="I1300" s="215" t="s">
        <v>3716</v>
      </c>
      <c r="J1300" s="216" t="s">
        <v>330</v>
      </c>
      <c r="K1300" s="215" t="s">
        <v>331</v>
      </c>
      <c r="L1300" s="215" t="s">
        <v>1322</v>
      </c>
      <c r="AD1300" s="217"/>
    </row>
    <row r="1301" spans="1:30" s="215" customFormat="1" x14ac:dyDescent="0.25">
      <c r="A1301" s="215" t="s">
        <v>126</v>
      </c>
      <c r="B1301" s="215">
        <v>2300</v>
      </c>
      <c r="C1301" s="215" t="s">
        <v>293</v>
      </c>
      <c r="D1301" s="215">
        <v>502169134</v>
      </c>
      <c r="E1301" s="215">
        <v>1060</v>
      </c>
      <c r="F1301" s="215">
        <v>1274</v>
      </c>
      <c r="G1301" s="215">
        <v>1004</v>
      </c>
      <c r="I1301" s="215" t="s">
        <v>3717</v>
      </c>
      <c r="J1301" s="216" t="s">
        <v>330</v>
      </c>
      <c r="K1301" s="215" t="s">
        <v>319</v>
      </c>
      <c r="L1301" s="215" t="s">
        <v>723</v>
      </c>
      <c r="AD1301" s="217"/>
    </row>
    <row r="1302" spans="1:30" s="215" customFormat="1" x14ac:dyDescent="0.25">
      <c r="A1302" s="215" t="s">
        <v>126</v>
      </c>
      <c r="B1302" s="215">
        <v>2300</v>
      </c>
      <c r="C1302" s="215" t="s">
        <v>293</v>
      </c>
      <c r="D1302" s="215">
        <v>502169378</v>
      </c>
      <c r="E1302" s="215">
        <v>1060</v>
      </c>
      <c r="F1302" s="215">
        <v>1274</v>
      </c>
      <c r="G1302" s="215">
        <v>1004</v>
      </c>
      <c r="I1302" s="215" t="s">
        <v>3718</v>
      </c>
      <c r="J1302" s="216" t="s">
        <v>330</v>
      </c>
      <c r="K1302" s="215" t="s">
        <v>331</v>
      </c>
      <c r="L1302" s="215" t="s">
        <v>2382</v>
      </c>
      <c r="AD1302" s="217"/>
    </row>
    <row r="1303" spans="1:30" s="215" customFormat="1" x14ac:dyDescent="0.25">
      <c r="A1303" s="215" t="s">
        <v>126</v>
      </c>
      <c r="B1303" s="215">
        <v>2301</v>
      </c>
      <c r="C1303" s="215" t="s">
        <v>294</v>
      </c>
      <c r="D1303" s="215">
        <v>192023423</v>
      </c>
      <c r="E1303" s="215">
        <v>1060</v>
      </c>
      <c r="F1303" s="215">
        <v>1242</v>
      </c>
      <c r="G1303" s="215">
        <v>1004</v>
      </c>
      <c r="I1303" s="215" t="s">
        <v>3719</v>
      </c>
      <c r="J1303" s="216" t="s">
        <v>330</v>
      </c>
      <c r="K1303" s="215" t="s">
        <v>319</v>
      </c>
      <c r="L1303" s="215" t="s">
        <v>1567</v>
      </c>
      <c r="AD1303" s="217"/>
    </row>
    <row r="1304" spans="1:30" s="215" customFormat="1" x14ac:dyDescent="0.25">
      <c r="A1304" s="215" t="s">
        <v>126</v>
      </c>
      <c r="B1304" s="215">
        <v>2301</v>
      </c>
      <c r="C1304" s="215" t="s">
        <v>294</v>
      </c>
      <c r="D1304" s="215">
        <v>504089929</v>
      </c>
      <c r="E1304" s="215">
        <v>1060</v>
      </c>
      <c r="F1304" s="215">
        <v>1271</v>
      </c>
      <c r="G1304" s="215">
        <v>1004</v>
      </c>
      <c r="I1304" s="215" t="s">
        <v>3720</v>
      </c>
      <c r="J1304" s="216" t="s">
        <v>330</v>
      </c>
      <c r="K1304" s="215" t="s">
        <v>319</v>
      </c>
      <c r="L1304" s="215" t="s">
        <v>986</v>
      </c>
      <c r="AD1304" s="217"/>
    </row>
    <row r="1305" spans="1:30" s="215" customFormat="1" x14ac:dyDescent="0.25">
      <c r="A1305" s="215" t="s">
        <v>126</v>
      </c>
      <c r="B1305" s="215">
        <v>2303</v>
      </c>
      <c r="C1305" s="215" t="s">
        <v>295</v>
      </c>
      <c r="D1305" s="215">
        <v>191885247</v>
      </c>
      <c r="E1305" s="215">
        <v>1080</v>
      </c>
      <c r="F1305" s="215">
        <v>1271</v>
      </c>
      <c r="G1305" s="215">
        <v>1004</v>
      </c>
      <c r="I1305" s="215" t="s">
        <v>3721</v>
      </c>
      <c r="J1305" s="216" t="s">
        <v>330</v>
      </c>
      <c r="K1305" s="215" t="s">
        <v>319</v>
      </c>
      <c r="L1305" s="215" t="s">
        <v>724</v>
      </c>
      <c r="AD1305" s="217"/>
    </row>
    <row r="1306" spans="1:30" s="215" customFormat="1" x14ac:dyDescent="0.25">
      <c r="A1306" s="215" t="s">
        <v>126</v>
      </c>
      <c r="B1306" s="215">
        <v>2303</v>
      </c>
      <c r="C1306" s="215" t="s">
        <v>295</v>
      </c>
      <c r="D1306" s="215">
        <v>504088062</v>
      </c>
      <c r="E1306" s="215">
        <v>1060</v>
      </c>
      <c r="F1306" s="215">
        <v>1271</v>
      </c>
      <c r="G1306" s="215">
        <v>1004</v>
      </c>
      <c r="I1306" s="215" t="s">
        <v>3722</v>
      </c>
      <c r="J1306" s="216" t="s">
        <v>330</v>
      </c>
      <c r="K1306" s="215" t="s">
        <v>319</v>
      </c>
      <c r="L1306" s="215" t="s">
        <v>725</v>
      </c>
      <c r="AD1306" s="217"/>
    </row>
    <row r="1307" spans="1:30" s="215" customFormat="1" x14ac:dyDescent="0.25">
      <c r="A1307" s="215" t="s">
        <v>126</v>
      </c>
      <c r="B1307" s="215">
        <v>2303</v>
      </c>
      <c r="C1307" s="215" t="s">
        <v>295</v>
      </c>
      <c r="D1307" s="215">
        <v>504088167</v>
      </c>
      <c r="E1307" s="215">
        <v>1060</v>
      </c>
      <c r="F1307" s="215">
        <v>1274</v>
      </c>
      <c r="G1307" s="215">
        <v>1004</v>
      </c>
      <c r="I1307" s="215" t="s">
        <v>3723</v>
      </c>
      <c r="J1307" s="216" t="s">
        <v>330</v>
      </c>
      <c r="K1307" s="215" t="s">
        <v>319</v>
      </c>
      <c r="L1307" s="215" t="s">
        <v>1799</v>
      </c>
      <c r="AD1307" s="217"/>
    </row>
    <row r="1308" spans="1:30" s="215" customFormat="1" x14ac:dyDescent="0.25">
      <c r="A1308" s="215" t="s">
        <v>126</v>
      </c>
      <c r="B1308" s="215">
        <v>2303</v>
      </c>
      <c r="C1308" s="215" t="s">
        <v>295</v>
      </c>
      <c r="D1308" s="215">
        <v>504088214</v>
      </c>
      <c r="E1308" s="215">
        <v>1060</v>
      </c>
      <c r="F1308" s="215">
        <v>1274</v>
      </c>
      <c r="G1308" s="215">
        <v>1004</v>
      </c>
      <c r="I1308" s="215" t="s">
        <v>3724</v>
      </c>
      <c r="J1308" s="216" t="s">
        <v>330</v>
      </c>
      <c r="K1308" s="215" t="s">
        <v>319</v>
      </c>
      <c r="L1308" s="215" t="s">
        <v>1745</v>
      </c>
      <c r="AD1308" s="217"/>
    </row>
    <row r="1309" spans="1:30" s="215" customFormat="1" x14ac:dyDescent="0.25">
      <c r="A1309" s="215" t="s">
        <v>126</v>
      </c>
      <c r="B1309" s="215">
        <v>2304</v>
      </c>
      <c r="C1309" s="215" t="s">
        <v>296</v>
      </c>
      <c r="D1309" s="215">
        <v>3073252</v>
      </c>
      <c r="E1309" s="215">
        <v>1020</v>
      </c>
      <c r="F1309" s="215">
        <v>1110</v>
      </c>
      <c r="G1309" s="215">
        <v>1004</v>
      </c>
      <c r="I1309" s="215" t="s">
        <v>3725</v>
      </c>
      <c r="J1309" s="216" t="s">
        <v>330</v>
      </c>
      <c r="K1309" s="215" t="s">
        <v>331</v>
      </c>
      <c r="L1309" s="215" t="s">
        <v>1565</v>
      </c>
      <c r="AD1309" s="217"/>
    </row>
    <row r="1310" spans="1:30" s="215" customFormat="1" x14ac:dyDescent="0.25">
      <c r="A1310" s="215" t="s">
        <v>126</v>
      </c>
      <c r="B1310" s="215">
        <v>2304</v>
      </c>
      <c r="C1310" s="215" t="s">
        <v>296</v>
      </c>
      <c r="D1310" s="215">
        <v>9015881</v>
      </c>
      <c r="E1310" s="215">
        <v>1060</v>
      </c>
      <c r="G1310" s="215">
        <v>1004</v>
      </c>
      <c r="I1310" s="215" t="s">
        <v>3726</v>
      </c>
      <c r="J1310" s="216" t="s">
        <v>330</v>
      </c>
      <c r="K1310" s="215" t="s">
        <v>319</v>
      </c>
      <c r="L1310" s="215" t="s">
        <v>726</v>
      </c>
      <c r="AD1310" s="217"/>
    </row>
    <row r="1311" spans="1:30" s="215" customFormat="1" x14ac:dyDescent="0.25">
      <c r="A1311" s="215" t="s">
        <v>126</v>
      </c>
      <c r="B1311" s="215">
        <v>2304</v>
      </c>
      <c r="C1311" s="215" t="s">
        <v>296</v>
      </c>
      <c r="D1311" s="215">
        <v>191908658</v>
      </c>
      <c r="E1311" s="215">
        <v>1060</v>
      </c>
      <c r="F1311" s="215">
        <v>1251</v>
      </c>
      <c r="G1311" s="215">
        <v>1004</v>
      </c>
      <c r="I1311" s="215" t="s">
        <v>3727</v>
      </c>
      <c r="J1311" s="216" t="s">
        <v>330</v>
      </c>
      <c r="K1311" s="215" t="s">
        <v>319</v>
      </c>
      <c r="L1311" s="215" t="s">
        <v>1029</v>
      </c>
      <c r="AD1311" s="217"/>
    </row>
    <row r="1312" spans="1:30" s="215" customFormat="1" x14ac:dyDescent="0.25">
      <c r="A1312" s="215" t="s">
        <v>126</v>
      </c>
      <c r="B1312" s="215">
        <v>2305</v>
      </c>
      <c r="C1312" s="215" t="s">
        <v>297</v>
      </c>
      <c r="D1312" s="215">
        <v>1546384</v>
      </c>
      <c r="E1312" s="215">
        <v>1020</v>
      </c>
      <c r="F1312" s="215">
        <v>1110</v>
      </c>
      <c r="G1312" s="215">
        <v>1004</v>
      </c>
      <c r="I1312" s="215" t="s">
        <v>3728</v>
      </c>
      <c r="J1312" s="216" t="s">
        <v>330</v>
      </c>
      <c r="K1312" s="215" t="s">
        <v>331</v>
      </c>
      <c r="L1312" s="215" t="s">
        <v>931</v>
      </c>
      <c r="AD1312" s="217"/>
    </row>
    <row r="1313" spans="1:30" s="215" customFormat="1" x14ac:dyDescent="0.25">
      <c r="A1313" s="215" t="s">
        <v>126</v>
      </c>
      <c r="B1313" s="215">
        <v>2305</v>
      </c>
      <c r="C1313" s="215" t="s">
        <v>297</v>
      </c>
      <c r="D1313" s="215">
        <v>192005332</v>
      </c>
      <c r="E1313" s="215">
        <v>1060</v>
      </c>
      <c r="F1313" s="215">
        <v>1274</v>
      </c>
      <c r="G1313" s="215">
        <v>1004</v>
      </c>
      <c r="I1313" s="215" t="s">
        <v>3729</v>
      </c>
      <c r="J1313" s="216" t="s">
        <v>330</v>
      </c>
      <c r="K1313" s="215" t="s">
        <v>319</v>
      </c>
      <c r="L1313" s="215" t="s">
        <v>1539</v>
      </c>
      <c r="AD1313" s="217"/>
    </row>
    <row r="1314" spans="1:30" s="215" customFormat="1" x14ac:dyDescent="0.25">
      <c r="A1314" s="215" t="s">
        <v>126</v>
      </c>
      <c r="B1314" s="215">
        <v>2305</v>
      </c>
      <c r="C1314" s="215" t="s">
        <v>297</v>
      </c>
      <c r="D1314" s="215">
        <v>192005480</v>
      </c>
      <c r="E1314" s="215">
        <v>1060</v>
      </c>
      <c r="F1314" s="215">
        <v>1274</v>
      </c>
      <c r="G1314" s="215">
        <v>1004</v>
      </c>
      <c r="I1314" s="215" t="s">
        <v>3730</v>
      </c>
      <c r="J1314" s="216" t="s">
        <v>330</v>
      </c>
      <c r="K1314" s="215" t="s">
        <v>319</v>
      </c>
      <c r="L1314" s="215" t="s">
        <v>1351</v>
      </c>
      <c r="AD1314" s="217"/>
    </row>
    <row r="1315" spans="1:30" s="215" customFormat="1" x14ac:dyDescent="0.25">
      <c r="A1315" s="215" t="s">
        <v>126</v>
      </c>
      <c r="B1315" s="215">
        <v>2305</v>
      </c>
      <c r="C1315" s="215" t="s">
        <v>297</v>
      </c>
      <c r="D1315" s="215">
        <v>192044903</v>
      </c>
      <c r="E1315" s="215">
        <v>1060</v>
      </c>
      <c r="F1315" s="215">
        <v>1274</v>
      </c>
      <c r="G1315" s="215">
        <v>1004</v>
      </c>
      <c r="I1315" s="215" t="s">
        <v>3731</v>
      </c>
      <c r="J1315" s="216" t="s">
        <v>330</v>
      </c>
      <c r="K1315" s="215" t="s">
        <v>319</v>
      </c>
      <c r="L1315" s="215" t="s">
        <v>1724</v>
      </c>
      <c r="AD1315" s="217"/>
    </row>
    <row r="1316" spans="1:30" s="215" customFormat="1" x14ac:dyDescent="0.25">
      <c r="A1316" s="215" t="s">
        <v>126</v>
      </c>
      <c r="B1316" s="215">
        <v>2305</v>
      </c>
      <c r="C1316" s="215" t="s">
        <v>297</v>
      </c>
      <c r="D1316" s="215">
        <v>504090635</v>
      </c>
      <c r="E1316" s="215">
        <v>1080</v>
      </c>
      <c r="F1316" s="215">
        <v>1271</v>
      </c>
      <c r="G1316" s="215">
        <v>1004</v>
      </c>
      <c r="I1316" s="215" t="s">
        <v>3732</v>
      </c>
      <c r="J1316" s="216" t="s">
        <v>330</v>
      </c>
      <c r="K1316" s="215" t="s">
        <v>319</v>
      </c>
      <c r="L1316" s="215" t="s">
        <v>1653</v>
      </c>
      <c r="AD1316" s="217"/>
    </row>
    <row r="1317" spans="1:30" s="215" customFormat="1" x14ac:dyDescent="0.25">
      <c r="A1317" s="215" t="s">
        <v>126</v>
      </c>
      <c r="B1317" s="215">
        <v>2305</v>
      </c>
      <c r="C1317" s="215" t="s">
        <v>297</v>
      </c>
      <c r="D1317" s="215">
        <v>504090748</v>
      </c>
      <c r="E1317" s="215">
        <v>1060</v>
      </c>
      <c r="F1317" s="215">
        <v>1274</v>
      </c>
      <c r="G1317" s="215">
        <v>1004</v>
      </c>
      <c r="I1317" s="215" t="s">
        <v>3733</v>
      </c>
      <c r="J1317" s="216" t="s">
        <v>330</v>
      </c>
      <c r="K1317" s="215" t="s">
        <v>331</v>
      </c>
      <c r="L1317" s="215" t="s">
        <v>932</v>
      </c>
      <c r="AD1317" s="217"/>
    </row>
    <row r="1318" spans="1:30" s="215" customFormat="1" x14ac:dyDescent="0.25">
      <c r="A1318" s="215" t="s">
        <v>126</v>
      </c>
      <c r="B1318" s="215">
        <v>2305</v>
      </c>
      <c r="C1318" s="215" t="s">
        <v>297</v>
      </c>
      <c r="D1318" s="215">
        <v>504090800</v>
      </c>
      <c r="E1318" s="215">
        <v>1060</v>
      </c>
      <c r="F1318" s="215">
        <v>1271</v>
      </c>
      <c r="G1318" s="215">
        <v>1004</v>
      </c>
      <c r="I1318" s="215" t="s">
        <v>3734</v>
      </c>
      <c r="J1318" s="216" t="s">
        <v>330</v>
      </c>
      <c r="K1318" s="215" t="s">
        <v>319</v>
      </c>
      <c r="L1318" s="215" t="s">
        <v>2442</v>
      </c>
      <c r="AD1318" s="217"/>
    </row>
    <row r="1319" spans="1:30" s="215" customFormat="1" x14ac:dyDescent="0.25">
      <c r="A1319" s="215" t="s">
        <v>126</v>
      </c>
      <c r="B1319" s="215">
        <v>2305</v>
      </c>
      <c r="C1319" s="215" t="s">
        <v>297</v>
      </c>
      <c r="D1319" s="215">
        <v>504090932</v>
      </c>
      <c r="E1319" s="215">
        <v>1060</v>
      </c>
      <c r="F1319" s="215">
        <v>1274</v>
      </c>
      <c r="G1319" s="215">
        <v>1004</v>
      </c>
      <c r="I1319" s="215" t="s">
        <v>3735</v>
      </c>
      <c r="J1319" s="216" t="s">
        <v>330</v>
      </c>
      <c r="K1319" s="215" t="s">
        <v>319</v>
      </c>
      <c r="L1319" s="215" t="s">
        <v>1578</v>
      </c>
      <c r="AD1319" s="217"/>
    </row>
    <row r="1320" spans="1:30" s="215" customFormat="1" x14ac:dyDescent="0.25">
      <c r="A1320" s="215" t="s">
        <v>126</v>
      </c>
      <c r="B1320" s="215">
        <v>2305</v>
      </c>
      <c r="C1320" s="215" t="s">
        <v>297</v>
      </c>
      <c r="D1320" s="215">
        <v>504091005</v>
      </c>
      <c r="E1320" s="215">
        <v>1060</v>
      </c>
      <c r="F1320" s="215">
        <v>1251</v>
      </c>
      <c r="G1320" s="215">
        <v>1004</v>
      </c>
      <c r="I1320" s="215" t="s">
        <v>3736</v>
      </c>
      <c r="J1320" s="216" t="s">
        <v>330</v>
      </c>
      <c r="K1320" s="215" t="s">
        <v>319</v>
      </c>
      <c r="L1320" s="215" t="s">
        <v>1627</v>
      </c>
      <c r="AD1320" s="217"/>
    </row>
    <row r="1321" spans="1:30" s="215" customFormat="1" x14ac:dyDescent="0.25">
      <c r="A1321" s="215" t="s">
        <v>126</v>
      </c>
      <c r="B1321" s="215">
        <v>2305</v>
      </c>
      <c r="C1321" s="215" t="s">
        <v>297</v>
      </c>
      <c r="D1321" s="215">
        <v>504091055</v>
      </c>
      <c r="E1321" s="215">
        <v>1060</v>
      </c>
      <c r="F1321" s="215">
        <v>1274</v>
      </c>
      <c r="G1321" s="215">
        <v>1004</v>
      </c>
      <c r="I1321" s="215" t="s">
        <v>3737</v>
      </c>
      <c r="J1321" s="216" t="s">
        <v>330</v>
      </c>
      <c r="K1321" s="215" t="s">
        <v>319</v>
      </c>
      <c r="L1321" s="215" t="s">
        <v>1568</v>
      </c>
      <c r="AD1321" s="217"/>
    </row>
    <row r="1322" spans="1:30" s="215" customFormat="1" x14ac:dyDescent="0.25">
      <c r="A1322" s="215" t="s">
        <v>126</v>
      </c>
      <c r="B1322" s="215">
        <v>2305</v>
      </c>
      <c r="C1322" s="215" t="s">
        <v>297</v>
      </c>
      <c r="D1322" s="215">
        <v>504091079</v>
      </c>
      <c r="E1322" s="215">
        <v>1060</v>
      </c>
      <c r="F1322" s="215">
        <v>1274</v>
      </c>
      <c r="G1322" s="215">
        <v>1004</v>
      </c>
      <c r="I1322" s="215" t="s">
        <v>3738</v>
      </c>
      <c r="J1322" s="216" t="s">
        <v>330</v>
      </c>
      <c r="K1322" s="215" t="s">
        <v>319</v>
      </c>
      <c r="L1322" s="215" t="s">
        <v>994</v>
      </c>
      <c r="AD1322" s="217"/>
    </row>
    <row r="1323" spans="1:30" s="215" customFormat="1" x14ac:dyDescent="0.25">
      <c r="A1323" s="215" t="s">
        <v>126</v>
      </c>
      <c r="B1323" s="215">
        <v>2305</v>
      </c>
      <c r="C1323" s="215" t="s">
        <v>297</v>
      </c>
      <c r="D1323" s="215">
        <v>504091286</v>
      </c>
      <c r="E1323" s="215">
        <v>1060</v>
      </c>
      <c r="F1323" s="215">
        <v>1274</v>
      </c>
      <c r="G1323" s="215">
        <v>1004</v>
      </c>
      <c r="I1323" s="215" t="s">
        <v>3739</v>
      </c>
      <c r="J1323" s="216" t="s">
        <v>330</v>
      </c>
      <c r="K1323" s="215" t="s">
        <v>319</v>
      </c>
      <c r="L1323" s="215" t="s">
        <v>727</v>
      </c>
      <c r="AD1323" s="217"/>
    </row>
    <row r="1324" spans="1:30" s="215" customFormat="1" x14ac:dyDescent="0.25">
      <c r="A1324" s="215" t="s">
        <v>126</v>
      </c>
      <c r="B1324" s="215">
        <v>2305</v>
      </c>
      <c r="C1324" s="215" t="s">
        <v>297</v>
      </c>
      <c r="D1324" s="215">
        <v>504091408</v>
      </c>
      <c r="E1324" s="215">
        <v>1060</v>
      </c>
      <c r="F1324" s="215">
        <v>1271</v>
      </c>
      <c r="G1324" s="215">
        <v>1004</v>
      </c>
      <c r="I1324" s="215" t="s">
        <v>3740</v>
      </c>
      <c r="J1324" s="216" t="s">
        <v>330</v>
      </c>
      <c r="K1324" s="215" t="s">
        <v>319</v>
      </c>
      <c r="L1324" s="215" t="s">
        <v>1746</v>
      </c>
      <c r="AD1324" s="217"/>
    </row>
    <row r="1325" spans="1:30" s="215" customFormat="1" x14ac:dyDescent="0.25">
      <c r="A1325" s="215" t="s">
        <v>126</v>
      </c>
      <c r="B1325" s="215">
        <v>2305</v>
      </c>
      <c r="C1325" s="215" t="s">
        <v>297</v>
      </c>
      <c r="D1325" s="215">
        <v>504091412</v>
      </c>
      <c r="E1325" s="215">
        <v>1060</v>
      </c>
      <c r="F1325" s="215">
        <v>1271</v>
      </c>
      <c r="G1325" s="215">
        <v>1004</v>
      </c>
      <c r="I1325" s="215" t="s">
        <v>3741</v>
      </c>
      <c r="J1325" s="216" t="s">
        <v>330</v>
      </c>
      <c r="K1325" s="215" t="s">
        <v>319</v>
      </c>
      <c r="L1325" s="215" t="s">
        <v>1493</v>
      </c>
      <c r="AD1325" s="217"/>
    </row>
    <row r="1326" spans="1:30" s="215" customFormat="1" x14ac:dyDescent="0.25">
      <c r="A1326" s="215" t="s">
        <v>126</v>
      </c>
      <c r="B1326" s="215">
        <v>2306</v>
      </c>
      <c r="C1326" s="215" t="s">
        <v>298</v>
      </c>
      <c r="D1326" s="215">
        <v>191900192</v>
      </c>
      <c r="E1326" s="215">
        <v>1020</v>
      </c>
      <c r="F1326" s="215">
        <v>1122</v>
      </c>
      <c r="G1326" s="215">
        <v>1003</v>
      </c>
      <c r="I1326" s="215" t="s">
        <v>3742</v>
      </c>
      <c r="J1326" s="216" t="s">
        <v>330</v>
      </c>
      <c r="K1326" s="215" t="s">
        <v>331</v>
      </c>
      <c r="L1326" s="215" t="s">
        <v>1472</v>
      </c>
      <c r="AD1326" s="217"/>
    </row>
    <row r="1327" spans="1:30" s="215" customFormat="1" x14ac:dyDescent="0.25">
      <c r="A1327" s="215" t="s">
        <v>126</v>
      </c>
      <c r="B1327" s="215">
        <v>2306</v>
      </c>
      <c r="C1327" s="215" t="s">
        <v>298</v>
      </c>
      <c r="D1327" s="215">
        <v>191970619</v>
      </c>
      <c r="E1327" s="215">
        <v>1030</v>
      </c>
      <c r="F1327" s="215">
        <v>1121</v>
      </c>
      <c r="G1327" s="215">
        <v>1003</v>
      </c>
      <c r="I1327" s="215" t="s">
        <v>3743</v>
      </c>
      <c r="J1327" s="216" t="s">
        <v>330</v>
      </c>
      <c r="K1327" s="215" t="s">
        <v>331</v>
      </c>
      <c r="L1327" s="215" t="s">
        <v>1331</v>
      </c>
      <c r="AD1327" s="217"/>
    </row>
    <row r="1328" spans="1:30" s="215" customFormat="1" x14ac:dyDescent="0.25">
      <c r="A1328" s="215" t="s">
        <v>126</v>
      </c>
      <c r="B1328" s="215">
        <v>2306</v>
      </c>
      <c r="C1328" s="215" t="s">
        <v>298</v>
      </c>
      <c r="D1328" s="215">
        <v>191980795</v>
      </c>
      <c r="E1328" s="215">
        <v>1020</v>
      </c>
      <c r="F1328" s="215">
        <v>1122</v>
      </c>
      <c r="G1328" s="215">
        <v>1003</v>
      </c>
      <c r="I1328" s="215" t="s">
        <v>3744</v>
      </c>
      <c r="J1328" s="216" t="s">
        <v>330</v>
      </c>
      <c r="K1328" s="215" t="s">
        <v>331</v>
      </c>
      <c r="L1328" s="215" t="s">
        <v>1472</v>
      </c>
      <c r="AD1328" s="217"/>
    </row>
    <row r="1329" spans="1:30" s="215" customFormat="1" x14ac:dyDescent="0.25">
      <c r="A1329" s="215" t="s">
        <v>126</v>
      </c>
      <c r="B1329" s="215">
        <v>2306</v>
      </c>
      <c r="C1329" s="215" t="s">
        <v>298</v>
      </c>
      <c r="D1329" s="215">
        <v>191980797</v>
      </c>
      <c r="E1329" s="215">
        <v>1020</v>
      </c>
      <c r="F1329" s="215">
        <v>1110</v>
      </c>
      <c r="G1329" s="215">
        <v>1003</v>
      </c>
      <c r="I1329" s="215" t="s">
        <v>3745</v>
      </c>
      <c r="J1329" s="216" t="s">
        <v>330</v>
      </c>
      <c r="K1329" s="215" t="s">
        <v>331</v>
      </c>
      <c r="L1329" s="215" t="s">
        <v>1472</v>
      </c>
      <c r="AD1329" s="217"/>
    </row>
    <row r="1330" spans="1:30" s="215" customFormat="1" x14ac:dyDescent="0.25">
      <c r="A1330" s="215" t="s">
        <v>126</v>
      </c>
      <c r="B1330" s="215">
        <v>2306</v>
      </c>
      <c r="C1330" s="215" t="s">
        <v>298</v>
      </c>
      <c r="D1330" s="215">
        <v>191980798</v>
      </c>
      <c r="E1330" s="215">
        <v>1020</v>
      </c>
      <c r="F1330" s="215">
        <v>1110</v>
      </c>
      <c r="G1330" s="215">
        <v>1003</v>
      </c>
      <c r="I1330" s="215" t="s">
        <v>3746</v>
      </c>
      <c r="J1330" s="216" t="s">
        <v>330</v>
      </c>
      <c r="K1330" s="215" t="s">
        <v>331</v>
      </c>
      <c r="L1330" s="215" t="s">
        <v>1472</v>
      </c>
      <c r="AD1330" s="217"/>
    </row>
    <row r="1331" spans="1:30" s="215" customFormat="1" x14ac:dyDescent="0.25">
      <c r="A1331" s="215" t="s">
        <v>126</v>
      </c>
      <c r="B1331" s="215">
        <v>2306</v>
      </c>
      <c r="C1331" s="215" t="s">
        <v>298</v>
      </c>
      <c r="D1331" s="215">
        <v>191980799</v>
      </c>
      <c r="E1331" s="215">
        <v>1020</v>
      </c>
      <c r="F1331" s="215">
        <v>1110</v>
      </c>
      <c r="G1331" s="215">
        <v>1003</v>
      </c>
      <c r="I1331" s="215" t="s">
        <v>3747</v>
      </c>
      <c r="J1331" s="216" t="s">
        <v>330</v>
      </c>
      <c r="K1331" s="215" t="s">
        <v>331</v>
      </c>
      <c r="L1331" s="215" t="s">
        <v>1472</v>
      </c>
      <c r="AD1331" s="217"/>
    </row>
    <row r="1332" spans="1:30" s="215" customFormat="1" x14ac:dyDescent="0.25">
      <c r="A1332" s="215" t="s">
        <v>126</v>
      </c>
      <c r="B1332" s="215">
        <v>2306</v>
      </c>
      <c r="C1332" s="215" t="s">
        <v>298</v>
      </c>
      <c r="D1332" s="215">
        <v>191997040</v>
      </c>
      <c r="E1332" s="215">
        <v>1060</v>
      </c>
      <c r="F1332" s="215">
        <v>1242</v>
      </c>
      <c r="G1332" s="215">
        <v>1004</v>
      </c>
      <c r="I1332" s="215" t="s">
        <v>3748</v>
      </c>
      <c r="J1332" s="216" t="s">
        <v>330</v>
      </c>
      <c r="K1332" s="215" t="s">
        <v>331</v>
      </c>
      <c r="L1332" s="215" t="s">
        <v>1231</v>
      </c>
      <c r="AD1332" s="217"/>
    </row>
    <row r="1333" spans="1:30" s="215" customFormat="1" x14ac:dyDescent="0.25">
      <c r="A1333" s="215" t="s">
        <v>126</v>
      </c>
      <c r="B1333" s="215">
        <v>2306</v>
      </c>
      <c r="C1333" s="215" t="s">
        <v>298</v>
      </c>
      <c r="D1333" s="215">
        <v>191997088</v>
      </c>
      <c r="E1333" s="215">
        <v>1060</v>
      </c>
      <c r="F1333" s="215">
        <v>1261</v>
      </c>
      <c r="G1333" s="215">
        <v>1004</v>
      </c>
      <c r="I1333" s="215" t="s">
        <v>3749</v>
      </c>
      <c r="J1333" s="216" t="s">
        <v>330</v>
      </c>
      <c r="K1333" s="215" t="s">
        <v>331</v>
      </c>
      <c r="L1333" s="215" t="s">
        <v>1232</v>
      </c>
      <c r="AD1333" s="217"/>
    </row>
    <row r="1334" spans="1:30" s="215" customFormat="1" x14ac:dyDescent="0.25">
      <c r="A1334" s="215" t="s">
        <v>126</v>
      </c>
      <c r="B1334" s="215">
        <v>2306</v>
      </c>
      <c r="C1334" s="215" t="s">
        <v>298</v>
      </c>
      <c r="D1334" s="215">
        <v>192004612</v>
      </c>
      <c r="E1334" s="215">
        <v>1060</v>
      </c>
      <c r="F1334" s="215">
        <v>1251</v>
      </c>
      <c r="G1334" s="215">
        <v>1003</v>
      </c>
      <c r="I1334" s="215" t="s">
        <v>3750</v>
      </c>
      <c r="J1334" s="216" t="s">
        <v>330</v>
      </c>
      <c r="K1334" s="215" t="s">
        <v>331</v>
      </c>
      <c r="L1334" s="215" t="s">
        <v>2383</v>
      </c>
      <c r="AD1334" s="217"/>
    </row>
    <row r="1335" spans="1:30" s="215" customFormat="1" x14ac:dyDescent="0.25">
      <c r="A1335" s="215" t="s">
        <v>126</v>
      </c>
      <c r="B1335" s="215">
        <v>2306</v>
      </c>
      <c r="C1335" s="215" t="s">
        <v>298</v>
      </c>
      <c r="D1335" s="215">
        <v>192004624</v>
      </c>
      <c r="E1335" s="215">
        <v>1060</v>
      </c>
      <c r="F1335" s="215">
        <v>1242</v>
      </c>
      <c r="G1335" s="215">
        <v>1004</v>
      </c>
      <c r="I1335" s="215" t="s">
        <v>3751</v>
      </c>
      <c r="J1335" s="216" t="s">
        <v>330</v>
      </c>
      <c r="K1335" s="215" t="s">
        <v>319</v>
      </c>
      <c r="L1335" s="215" t="s">
        <v>1546</v>
      </c>
      <c r="AD1335" s="217"/>
    </row>
    <row r="1336" spans="1:30" s="215" customFormat="1" x14ac:dyDescent="0.25">
      <c r="A1336" s="215" t="s">
        <v>126</v>
      </c>
      <c r="B1336" s="215">
        <v>2306</v>
      </c>
      <c r="C1336" s="215" t="s">
        <v>298</v>
      </c>
      <c r="D1336" s="215">
        <v>192052473</v>
      </c>
      <c r="E1336" s="215">
        <v>1060</v>
      </c>
      <c r="F1336" s="215">
        <v>1274</v>
      </c>
      <c r="G1336" s="215">
        <v>1004</v>
      </c>
      <c r="I1336" s="215" t="s">
        <v>3752</v>
      </c>
      <c r="J1336" s="216" t="s">
        <v>330</v>
      </c>
      <c r="K1336" s="215" t="s">
        <v>319</v>
      </c>
      <c r="L1336" s="215" t="s">
        <v>2424</v>
      </c>
      <c r="AD1336" s="217"/>
    </row>
    <row r="1337" spans="1:30" s="215" customFormat="1" x14ac:dyDescent="0.25">
      <c r="A1337" s="215" t="s">
        <v>126</v>
      </c>
      <c r="B1337" s="215">
        <v>2306</v>
      </c>
      <c r="C1337" s="215" t="s">
        <v>298</v>
      </c>
      <c r="D1337" s="215">
        <v>235003425</v>
      </c>
      <c r="E1337" s="215">
        <v>1020</v>
      </c>
      <c r="F1337" s="215">
        <v>1122</v>
      </c>
      <c r="G1337" s="215">
        <v>1004</v>
      </c>
      <c r="I1337" s="215" t="s">
        <v>3753</v>
      </c>
      <c r="J1337" s="216" t="s">
        <v>330</v>
      </c>
      <c r="K1337" s="215" t="s">
        <v>331</v>
      </c>
      <c r="L1337" s="215" t="s">
        <v>933</v>
      </c>
      <c r="AD1337" s="217"/>
    </row>
    <row r="1338" spans="1:30" s="215" customFormat="1" x14ac:dyDescent="0.25">
      <c r="A1338" s="215" t="s">
        <v>126</v>
      </c>
      <c r="B1338" s="215">
        <v>2306</v>
      </c>
      <c r="C1338" s="215" t="s">
        <v>298</v>
      </c>
      <c r="D1338" s="215">
        <v>504091587</v>
      </c>
      <c r="E1338" s="215">
        <v>1080</v>
      </c>
      <c r="F1338" s="215">
        <v>1274</v>
      </c>
      <c r="G1338" s="215">
        <v>1004</v>
      </c>
      <c r="I1338" s="215" t="s">
        <v>3754</v>
      </c>
      <c r="J1338" s="216" t="s">
        <v>330</v>
      </c>
      <c r="K1338" s="215" t="s">
        <v>319</v>
      </c>
      <c r="L1338" s="215" t="s">
        <v>1494</v>
      </c>
      <c r="AD1338" s="217"/>
    </row>
    <row r="1339" spans="1:30" s="215" customFormat="1" x14ac:dyDescent="0.25">
      <c r="A1339" s="215" t="s">
        <v>126</v>
      </c>
      <c r="B1339" s="215">
        <v>2306</v>
      </c>
      <c r="C1339" s="215" t="s">
        <v>298</v>
      </c>
      <c r="D1339" s="215">
        <v>504092470</v>
      </c>
      <c r="E1339" s="215">
        <v>1060</v>
      </c>
      <c r="F1339" s="215">
        <v>1251</v>
      </c>
      <c r="G1339" s="215">
        <v>1004</v>
      </c>
      <c r="I1339" s="215" t="s">
        <v>3755</v>
      </c>
      <c r="J1339" s="216" t="s">
        <v>330</v>
      </c>
      <c r="K1339" s="215" t="s">
        <v>319</v>
      </c>
      <c r="L1339" s="215" t="s">
        <v>728</v>
      </c>
      <c r="AD1339" s="217"/>
    </row>
    <row r="1340" spans="1:30" s="215" customFormat="1" x14ac:dyDescent="0.25">
      <c r="A1340" s="215" t="s">
        <v>126</v>
      </c>
      <c r="B1340" s="215">
        <v>2307</v>
      </c>
      <c r="C1340" s="215" t="s">
        <v>299</v>
      </c>
      <c r="D1340" s="215">
        <v>191989302</v>
      </c>
      <c r="E1340" s="215">
        <v>1020</v>
      </c>
      <c r="F1340" s="215">
        <v>1110</v>
      </c>
      <c r="G1340" s="215">
        <v>1004</v>
      </c>
      <c r="I1340" s="215" t="s">
        <v>3756</v>
      </c>
      <c r="J1340" s="216" t="s">
        <v>330</v>
      </c>
      <c r="K1340" s="215" t="s">
        <v>331</v>
      </c>
      <c r="L1340" s="215" t="s">
        <v>1037</v>
      </c>
      <c r="AD1340" s="217"/>
    </row>
    <row r="1341" spans="1:30" s="215" customFormat="1" x14ac:dyDescent="0.25">
      <c r="A1341" s="215" t="s">
        <v>126</v>
      </c>
      <c r="B1341" s="215">
        <v>2307</v>
      </c>
      <c r="C1341" s="215" t="s">
        <v>299</v>
      </c>
      <c r="D1341" s="215">
        <v>192042090</v>
      </c>
      <c r="E1341" s="215">
        <v>1080</v>
      </c>
      <c r="F1341" s="215">
        <v>1242</v>
      </c>
      <c r="G1341" s="215">
        <v>1003</v>
      </c>
      <c r="I1341" s="215" t="s">
        <v>3757</v>
      </c>
      <c r="J1341" s="216" t="s">
        <v>330</v>
      </c>
      <c r="K1341" s="215" t="s">
        <v>319</v>
      </c>
      <c r="L1341" s="215" t="s">
        <v>2425</v>
      </c>
      <c r="AD1341" s="217"/>
    </row>
    <row r="1342" spans="1:30" s="215" customFormat="1" x14ac:dyDescent="0.25">
      <c r="A1342" s="215" t="s">
        <v>126</v>
      </c>
      <c r="B1342" s="215">
        <v>2307</v>
      </c>
      <c r="C1342" s="215" t="s">
        <v>299</v>
      </c>
      <c r="D1342" s="215">
        <v>504093486</v>
      </c>
      <c r="E1342" s="215">
        <v>1060</v>
      </c>
      <c r="F1342" s="215">
        <v>1242</v>
      </c>
      <c r="G1342" s="215">
        <v>1004</v>
      </c>
      <c r="I1342" s="215" t="s">
        <v>3758</v>
      </c>
      <c r="J1342" s="216" t="s">
        <v>330</v>
      </c>
      <c r="K1342" s="215" t="s">
        <v>331</v>
      </c>
      <c r="L1342" s="215" t="s">
        <v>1042</v>
      </c>
      <c r="AD1342" s="217"/>
    </row>
    <row r="1343" spans="1:30" s="215" customFormat="1" x14ac:dyDescent="0.25">
      <c r="A1343" s="215" t="s">
        <v>126</v>
      </c>
      <c r="B1343" s="215">
        <v>2308</v>
      </c>
      <c r="C1343" s="215" t="s">
        <v>300</v>
      </c>
      <c r="D1343" s="215">
        <v>191869183</v>
      </c>
      <c r="E1343" s="215">
        <v>1040</v>
      </c>
      <c r="F1343" s="215">
        <v>1271</v>
      </c>
      <c r="G1343" s="215">
        <v>1003</v>
      </c>
      <c r="I1343" s="215" t="s">
        <v>3759</v>
      </c>
      <c r="J1343" s="216" t="s">
        <v>330</v>
      </c>
      <c r="K1343" s="215" t="s">
        <v>319</v>
      </c>
      <c r="L1343" s="215" t="s">
        <v>1288</v>
      </c>
      <c r="AD1343" s="217"/>
    </row>
    <row r="1344" spans="1:30" s="215" customFormat="1" x14ac:dyDescent="0.25">
      <c r="A1344" s="215" t="s">
        <v>126</v>
      </c>
      <c r="B1344" s="215">
        <v>2308</v>
      </c>
      <c r="C1344" s="215" t="s">
        <v>300</v>
      </c>
      <c r="D1344" s="215">
        <v>191946889</v>
      </c>
      <c r="E1344" s="215">
        <v>1060</v>
      </c>
      <c r="F1344" s="215">
        <v>1271</v>
      </c>
      <c r="G1344" s="215">
        <v>1004</v>
      </c>
      <c r="I1344" s="215" t="s">
        <v>3760</v>
      </c>
      <c r="J1344" s="216" t="s">
        <v>330</v>
      </c>
      <c r="K1344" s="215" t="s">
        <v>319</v>
      </c>
      <c r="L1344" s="215" t="s">
        <v>1477</v>
      </c>
      <c r="AD1344" s="217"/>
    </row>
    <row r="1345" spans="1:30" s="215" customFormat="1" x14ac:dyDescent="0.25">
      <c r="A1345" s="215" t="s">
        <v>126</v>
      </c>
      <c r="B1345" s="215">
        <v>2308</v>
      </c>
      <c r="C1345" s="215" t="s">
        <v>300</v>
      </c>
      <c r="D1345" s="215">
        <v>192049458</v>
      </c>
      <c r="E1345" s="215">
        <v>1080</v>
      </c>
      <c r="F1345" s="215">
        <v>1274</v>
      </c>
      <c r="G1345" s="215">
        <v>1004</v>
      </c>
      <c r="I1345" s="215" t="s">
        <v>3761</v>
      </c>
      <c r="J1345" s="216" t="s">
        <v>330</v>
      </c>
      <c r="K1345" s="215" t="s">
        <v>331</v>
      </c>
      <c r="L1345" s="215" t="s">
        <v>1885</v>
      </c>
      <c r="AD1345" s="217"/>
    </row>
    <row r="1346" spans="1:30" s="215" customFormat="1" x14ac:dyDescent="0.25">
      <c r="A1346" s="215" t="s">
        <v>126</v>
      </c>
      <c r="B1346" s="215">
        <v>2308</v>
      </c>
      <c r="C1346" s="215" t="s">
        <v>300</v>
      </c>
      <c r="D1346" s="215">
        <v>192049474</v>
      </c>
      <c r="E1346" s="215">
        <v>1060</v>
      </c>
      <c r="F1346" s="215">
        <v>1274</v>
      </c>
      <c r="G1346" s="215">
        <v>1004</v>
      </c>
      <c r="I1346" s="215" t="s">
        <v>3762</v>
      </c>
      <c r="J1346" s="216" t="s">
        <v>330</v>
      </c>
      <c r="K1346" s="215" t="s">
        <v>319</v>
      </c>
      <c r="L1346" s="215" t="s">
        <v>1800</v>
      </c>
      <c r="AD1346" s="217"/>
    </row>
    <row r="1347" spans="1:30" s="215" customFormat="1" x14ac:dyDescent="0.25">
      <c r="A1347" s="215" t="s">
        <v>126</v>
      </c>
      <c r="B1347" s="215">
        <v>2308</v>
      </c>
      <c r="C1347" s="215" t="s">
        <v>300</v>
      </c>
      <c r="D1347" s="215">
        <v>192049481</v>
      </c>
      <c r="E1347" s="215">
        <v>1060</v>
      </c>
      <c r="F1347" s="215">
        <v>1242</v>
      </c>
      <c r="G1347" s="215">
        <v>1004</v>
      </c>
      <c r="I1347" s="215" t="s">
        <v>3763</v>
      </c>
      <c r="J1347" s="216" t="s">
        <v>330</v>
      </c>
      <c r="K1347" s="215" t="s">
        <v>331</v>
      </c>
      <c r="L1347" s="215" t="s">
        <v>1886</v>
      </c>
      <c r="AD1347" s="217"/>
    </row>
    <row r="1348" spans="1:30" s="215" customFormat="1" x14ac:dyDescent="0.25">
      <c r="A1348" s="215" t="s">
        <v>126</v>
      </c>
      <c r="B1348" s="215">
        <v>2308</v>
      </c>
      <c r="C1348" s="215" t="s">
        <v>300</v>
      </c>
      <c r="D1348" s="215">
        <v>192049490</v>
      </c>
      <c r="E1348" s="215">
        <v>1060</v>
      </c>
      <c r="F1348" s="215">
        <v>1242</v>
      </c>
      <c r="G1348" s="215">
        <v>1004</v>
      </c>
      <c r="I1348" s="215" t="s">
        <v>3764</v>
      </c>
      <c r="J1348" s="216" t="s">
        <v>330</v>
      </c>
      <c r="K1348" s="215" t="s">
        <v>331</v>
      </c>
      <c r="L1348" s="215" t="s">
        <v>1887</v>
      </c>
      <c r="AD1348" s="217"/>
    </row>
    <row r="1349" spans="1:30" s="215" customFormat="1" x14ac:dyDescent="0.25">
      <c r="A1349" s="215" t="s">
        <v>126</v>
      </c>
      <c r="B1349" s="215">
        <v>2308</v>
      </c>
      <c r="C1349" s="215" t="s">
        <v>300</v>
      </c>
      <c r="D1349" s="215">
        <v>192049494</v>
      </c>
      <c r="E1349" s="215">
        <v>1060</v>
      </c>
      <c r="F1349" s="215">
        <v>1242</v>
      </c>
      <c r="G1349" s="215">
        <v>1004</v>
      </c>
      <c r="I1349" s="215" t="s">
        <v>3765</v>
      </c>
      <c r="J1349" s="216" t="s">
        <v>330</v>
      </c>
      <c r="K1349" s="215" t="s">
        <v>331</v>
      </c>
      <c r="L1349" s="215" t="s">
        <v>1888</v>
      </c>
      <c r="AD1349" s="217"/>
    </row>
    <row r="1350" spans="1:30" s="215" customFormat="1" x14ac:dyDescent="0.25">
      <c r="A1350" s="215" t="s">
        <v>126</v>
      </c>
      <c r="B1350" s="215">
        <v>2308</v>
      </c>
      <c r="C1350" s="215" t="s">
        <v>300</v>
      </c>
      <c r="D1350" s="215">
        <v>192049495</v>
      </c>
      <c r="E1350" s="215">
        <v>1060</v>
      </c>
      <c r="F1350" s="215">
        <v>1242</v>
      </c>
      <c r="G1350" s="215">
        <v>1004</v>
      </c>
      <c r="I1350" s="215" t="s">
        <v>3766</v>
      </c>
      <c r="J1350" s="216" t="s">
        <v>330</v>
      </c>
      <c r="K1350" s="215" t="s">
        <v>331</v>
      </c>
      <c r="L1350" s="215" t="s">
        <v>1889</v>
      </c>
      <c r="AD1350" s="217"/>
    </row>
    <row r="1351" spans="1:30" s="215" customFormat="1" x14ac:dyDescent="0.25">
      <c r="A1351" s="215" t="s">
        <v>126</v>
      </c>
      <c r="B1351" s="215">
        <v>2308</v>
      </c>
      <c r="C1351" s="215" t="s">
        <v>300</v>
      </c>
      <c r="D1351" s="215">
        <v>192049496</v>
      </c>
      <c r="E1351" s="215">
        <v>1060</v>
      </c>
      <c r="F1351" s="215">
        <v>1242</v>
      </c>
      <c r="G1351" s="215">
        <v>1004</v>
      </c>
      <c r="I1351" s="215" t="s">
        <v>3767</v>
      </c>
      <c r="J1351" s="216" t="s">
        <v>330</v>
      </c>
      <c r="K1351" s="215" t="s">
        <v>331</v>
      </c>
      <c r="L1351" s="215" t="s">
        <v>1889</v>
      </c>
      <c r="AD1351" s="217"/>
    </row>
    <row r="1352" spans="1:30" s="215" customFormat="1" x14ac:dyDescent="0.25">
      <c r="A1352" s="215" t="s">
        <v>126</v>
      </c>
      <c r="B1352" s="215">
        <v>2308</v>
      </c>
      <c r="C1352" s="215" t="s">
        <v>300</v>
      </c>
      <c r="D1352" s="215">
        <v>192049503</v>
      </c>
      <c r="E1352" s="215">
        <v>1060</v>
      </c>
      <c r="F1352" s="215">
        <v>1242</v>
      </c>
      <c r="G1352" s="215">
        <v>1004</v>
      </c>
      <c r="I1352" s="215" t="s">
        <v>3768</v>
      </c>
      <c r="J1352" s="216" t="s">
        <v>330</v>
      </c>
      <c r="K1352" s="215" t="s">
        <v>331</v>
      </c>
      <c r="L1352" s="215" t="s">
        <v>1890</v>
      </c>
      <c r="AD1352" s="217"/>
    </row>
    <row r="1353" spans="1:30" s="215" customFormat="1" x14ac:dyDescent="0.25">
      <c r="A1353" s="215" t="s">
        <v>126</v>
      </c>
      <c r="B1353" s="215">
        <v>2308</v>
      </c>
      <c r="C1353" s="215" t="s">
        <v>300</v>
      </c>
      <c r="D1353" s="215">
        <v>192049508</v>
      </c>
      <c r="E1353" s="215">
        <v>1060</v>
      </c>
      <c r="F1353" s="215">
        <v>1242</v>
      </c>
      <c r="G1353" s="215">
        <v>1004</v>
      </c>
      <c r="I1353" s="215" t="s">
        <v>3769</v>
      </c>
      <c r="J1353" s="216" t="s">
        <v>330</v>
      </c>
      <c r="K1353" s="215" t="s">
        <v>331</v>
      </c>
      <c r="L1353" s="215" t="s">
        <v>1890</v>
      </c>
      <c r="AD1353" s="217"/>
    </row>
    <row r="1354" spans="1:30" s="215" customFormat="1" x14ac:dyDescent="0.25">
      <c r="A1354" s="215" t="s">
        <v>126</v>
      </c>
      <c r="B1354" s="215">
        <v>2308</v>
      </c>
      <c r="C1354" s="215" t="s">
        <v>300</v>
      </c>
      <c r="D1354" s="215">
        <v>192049510</v>
      </c>
      <c r="E1354" s="215">
        <v>1060</v>
      </c>
      <c r="F1354" s="215">
        <v>1242</v>
      </c>
      <c r="G1354" s="215">
        <v>1004</v>
      </c>
      <c r="I1354" s="215" t="s">
        <v>3770</v>
      </c>
      <c r="J1354" s="216" t="s">
        <v>330</v>
      </c>
      <c r="K1354" s="215" t="s">
        <v>331</v>
      </c>
      <c r="L1354" s="215" t="s">
        <v>1891</v>
      </c>
      <c r="AD1354" s="217"/>
    </row>
    <row r="1355" spans="1:30" s="215" customFormat="1" x14ac:dyDescent="0.25">
      <c r="A1355" s="215" t="s">
        <v>126</v>
      </c>
      <c r="B1355" s="215">
        <v>2308</v>
      </c>
      <c r="C1355" s="215" t="s">
        <v>300</v>
      </c>
      <c r="D1355" s="215">
        <v>192049513</v>
      </c>
      <c r="E1355" s="215">
        <v>1060</v>
      </c>
      <c r="F1355" s="215">
        <v>1242</v>
      </c>
      <c r="G1355" s="215">
        <v>1004</v>
      </c>
      <c r="I1355" s="215" t="s">
        <v>3771</v>
      </c>
      <c r="J1355" s="216" t="s">
        <v>330</v>
      </c>
      <c r="K1355" s="215" t="s">
        <v>331</v>
      </c>
      <c r="L1355" s="215" t="s">
        <v>1892</v>
      </c>
      <c r="AD1355" s="217"/>
    </row>
    <row r="1356" spans="1:30" s="215" customFormat="1" x14ac:dyDescent="0.25">
      <c r="A1356" s="215" t="s">
        <v>126</v>
      </c>
      <c r="B1356" s="215">
        <v>2308</v>
      </c>
      <c r="C1356" s="215" t="s">
        <v>300</v>
      </c>
      <c r="D1356" s="215">
        <v>192049519</v>
      </c>
      <c r="E1356" s="215">
        <v>1060</v>
      </c>
      <c r="F1356" s="215">
        <v>1274</v>
      </c>
      <c r="G1356" s="215">
        <v>1004</v>
      </c>
      <c r="I1356" s="215" t="s">
        <v>3772</v>
      </c>
      <c r="J1356" s="216" t="s">
        <v>330</v>
      </c>
      <c r="K1356" s="215" t="s">
        <v>319</v>
      </c>
      <c r="L1356" s="215" t="s">
        <v>1801</v>
      </c>
      <c r="AD1356" s="217"/>
    </row>
    <row r="1357" spans="1:30" s="215" customFormat="1" x14ac:dyDescent="0.25">
      <c r="A1357" s="215" t="s">
        <v>126</v>
      </c>
      <c r="B1357" s="215">
        <v>2308</v>
      </c>
      <c r="C1357" s="215" t="s">
        <v>300</v>
      </c>
      <c r="D1357" s="215">
        <v>192049521</v>
      </c>
      <c r="E1357" s="215">
        <v>1060</v>
      </c>
      <c r="F1357" s="215">
        <v>1274</v>
      </c>
      <c r="G1357" s="215">
        <v>1004</v>
      </c>
      <c r="I1357" s="215" t="s">
        <v>3773</v>
      </c>
      <c r="J1357" s="216" t="s">
        <v>330</v>
      </c>
      <c r="K1357" s="215" t="s">
        <v>319</v>
      </c>
      <c r="L1357" s="215" t="s">
        <v>1802</v>
      </c>
      <c r="AD1357" s="217"/>
    </row>
    <row r="1358" spans="1:30" s="215" customFormat="1" x14ac:dyDescent="0.25">
      <c r="A1358" s="215" t="s">
        <v>126</v>
      </c>
      <c r="B1358" s="215">
        <v>2308</v>
      </c>
      <c r="C1358" s="215" t="s">
        <v>300</v>
      </c>
      <c r="D1358" s="215">
        <v>192049522</v>
      </c>
      <c r="E1358" s="215">
        <v>1060</v>
      </c>
      <c r="F1358" s="215">
        <v>1274</v>
      </c>
      <c r="G1358" s="215">
        <v>1004</v>
      </c>
      <c r="I1358" s="215" t="s">
        <v>3774</v>
      </c>
      <c r="J1358" s="216" t="s">
        <v>330</v>
      </c>
      <c r="K1358" s="215" t="s">
        <v>319</v>
      </c>
      <c r="L1358" s="215" t="s">
        <v>1803</v>
      </c>
      <c r="AD1358" s="217"/>
    </row>
    <row r="1359" spans="1:30" s="215" customFormat="1" x14ac:dyDescent="0.25">
      <c r="A1359" s="215" t="s">
        <v>126</v>
      </c>
      <c r="B1359" s="215">
        <v>2308</v>
      </c>
      <c r="C1359" s="215" t="s">
        <v>300</v>
      </c>
      <c r="D1359" s="215">
        <v>192049524</v>
      </c>
      <c r="E1359" s="215">
        <v>1060</v>
      </c>
      <c r="F1359" s="215">
        <v>1274</v>
      </c>
      <c r="G1359" s="215">
        <v>1004</v>
      </c>
      <c r="I1359" s="215" t="s">
        <v>3775</v>
      </c>
      <c r="J1359" s="216" t="s">
        <v>330</v>
      </c>
      <c r="K1359" s="215" t="s">
        <v>319</v>
      </c>
      <c r="L1359" s="215" t="s">
        <v>1804</v>
      </c>
      <c r="AD1359" s="217"/>
    </row>
    <row r="1360" spans="1:30" s="215" customFormat="1" x14ac:dyDescent="0.25">
      <c r="A1360" s="215" t="s">
        <v>126</v>
      </c>
      <c r="B1360" s="215">
        <v>2308</v>
      </c>
      <c r="C1360" s="215" t="s">
        <v>300</v>
      </c>
      <c r="D1360" s="215">
        <v>192049538</v>
      </c>
      <c r="E1360" s="215">
        <v>1060</v>
      </c>
      <c r="F1360" s="215">
        <v>1242</v>
      </c>
      <c r="G1360" s="215">
        <v>1004</v>
      </c>
      <c r="I1360" s="215" t="s">
        <v>3776</v>
      </c>
      <c r="J1360" s="216" t="s">
        <v>330</v>
      </c>
      <c r="K1360" s="215" t="s">
        <v>331</v>
      </c>
      <c r="L1360" s="215" t="s">
        <v>1893</v>
      </c>
      <c r="AD1360" s="217"/>
    </row>
    <row r="1361" spans="1:30" s="215" customFormat="1" x14ac:dyDescent="0.25">
      <c r="A1361" s="215" t="s">
        <v>126</v>
      </c>
      <c r="B1361" s="215">
        <v>2308</v>
      </c>
      <c r="C1361" s="215" t="s">
        <v>300</v>
      </c>
      <c r="D1361" s="215">
        <v>192049539</v>
      </c>
      <c r="E1361" s="215">
        <v>1060</v>
      </c>
      <c r="F1361" s="215">
        <v>1274</v>
      </c>
      <c r="G1361" s="215">
        <v>1004</v>
      </c>
      <c r="I1361" s="215" t="s">
        <v>3777</v>
      </c>
      <c r="J1361" s="216" t="s">
        <v>330</v>
      </c>
      <c r="K1361" s="215" t="s">
        <v>331</v>
      </c>
      <c r="L1361" s="215" t="s">
        <v>1893</v>
      </c>
      <c r="AD1361" s="217"/>
    </row>
    <row r="1362" spans="1:30" s="215" customFormat="1" x14ac:dyDescent="0.25">
      <c r="A1362" s="215" t="s">
        <v>126</v>
      </c>
      <c r="B1362" s="215">
        <v>2308</v>
      </c>
      <c r="C1362" s="215" t="s">
        <v>300</v>
      </c>
      <c r="D1362" s="215">
        <v>192049540</v>
      </c>
      <c r="E1362" s="215">
        <v>1060</v>
      </c>
      <c r="F1362" s="215">
        <v>1274</v>
      </c>
      <c r="G1362" s="215">
        <v>1004</v>
      </c>
      <c r="I1362" s="215" t="s">
        <v>3778</v>
      </c>
      <c r="J1362" s="216" t="s">
        <v>330</v>
      </c>
      <c r="K1362" s="215" t="s">
        <v>319</v>
      </c>
      <c r="L1362" s="215" t="s">
        <v>1805</v>
      </c>
      <c r="AD1362" s="217"/>
    </row>
    <row r="1363" spans="1:30" s="215" customFormat="1" x14ac:dyDescent="0.25">
      <c r="A1363" s="215" t="s">
        <v>126</v>
      </c>
      <c r="B1363" s="215">
        <v>2308</v>
      </c>
      <c r="C1363" s="215" t="s">
        <v>300</v>
      </c>
      <c r="D1363" s="215">
        <v>192049541</v>
      </c>
      <c r="E1363" s="215">
        <v>1060</v>
      </c>
      <c r="F1363" s="215">
        <v>1274</v>
      </c>
      <c r="G1363" s="215">
        <v>1004</v>
      </c>
      <c r="I1363" s="215" t="s">
        <v>3779</v>
      </c>
      <c r="J1363" s="216" t="s">
        <v>330</v>
      </c>
      <c r="K1363" s="215" t="s">
        <v>319</v>
      </c>
      <c r="L1363" s="215" t="s">
        <v>1806</v>
      </c>
      <c r="AD1363" s="217"/>
    </row>
    <row r="1364" spans="1:30" s="215" customFormat="1" x14ac:dyDescent="0.25">
      <c r="A1364" s="215" t="s">
        <v>126</v>
      </c>
      <c r="B1364" s="215">
        <v>2308</v>
      </c>
      <c r="C1364" s="215" t="s">
        <v>300</v>
      </c>
      <c r="D1364" s="215">
        <v>192049543</v>
      </c>
      <c r="E1364" s="215">
        <v>1060</v>
      </c>
      <c r="F1364" s="215">
        <v>1274</v>
      </c>
      <c r="G1364" s="215">
        <v>1004</v>
      </c>
      <c r="I1364" s="215" t="s">
        <v>3780</v>
      </c>
      <c r="J1364" s="216" t="s">
        <v>330</v>
      </c>
      <c r="K1364" s="215" t="s">
        <v>319</v>
      </c>
      <c r="L1364" s="215" t="s">
        <v>1807</v>
      </c>
      <c r="AD1364" s="217"/>
    </row>
    <row r="1365" spans="1:30" s="215" customFormat="1" x14ac:dyDescent="0.25">
      <c r="A1365" s="215" t="s">
        <v>126</v>
      </c>
      <c r="B1365" s="215">
        <v>2308</v>
      </c>
      <c r="C1365" s="215" t="s">
        <v>300</v>
      </c>
      <c r="D1365" s="215">
        <v>192049546</v>
      </c>
      <c r="E1365" s="215">
        <v>1060</v>
      </c>
      <c r="F1365" s="215">
        <v>1274</v>
      </c>
      <c r="G1365" s="215">
        <v>1004</v>
      </c>
      <c r="I1365" s="215" t="s">
        <v>3781</v>
      </c>
      <c r="J1365" s="216" t="s">
        <v>330</v>
      </c>
      <c r="K1365" s="215" t="s">
        <v>319</v>
      </c>
      <c r="L1365" s="215" t="s">
        <v>1808</v>
      </c>
      <c r="AD1365" s="217"/>
    </row>
    <row r="1366" spans="1:30" s="215" customFormat="1" x14ac:dyDescent="0.25">
      <c r="A1366" s="215" t="s">
        <v>126</v>
      </c>
      <c r="B1366" s="215">
        <v>2308</v>
      </c>
      <c r="C1366" s="215" t="s">
        <v>300</v>
      </c>
      <c r="D1366" s="215">
        <v>192049547</v>
      </c>
      <c r="E1366" s="215">
        <v>1060</v>
      </c>
      <c r="F1366" s="215">
        <v>1274</v>
      </c>
      <c r="G1366" s="215">
        <v>1004</v>
      </c>
      <c r="I1366" s="215" t="s">
        <v>3782</v>
      </c>
      <c r="J1366" s="216" t="s">
        <v>330</v>
      </c>
      <c r="K1366" s="215" t="s">
        <v>319</v>
      </c>
      <c r="L1366" s="215" t="s">
        <v>1809</v>
      </c>
      <c r="AD1366" s="217"/>
    </row>
    <row r="1367" spans="1:30" s="215" customFormat="1" x14ac:dyDescent="0.25">
      <c r="A1367" s="215" t="s">
        <v>126</v>
      </c>
      <c r="B1367" s="215">
        <v>2308</v>
      </c>
      <c r="C1367" s="215" t="s">
        <v>300</v>
      </c>
      <c r="D1367" s="215">
        <v>192049549</v>
      </c>
      <c r="E1367" s="215">
        <v>1060</v>
      </c>
      <c r="F1367" s="215">
        <v>1274</v>
      </c>
      <c r="G1367" s="215">
        <v>1004</v>
      </c>
      <c r="I1367" s="215" t="s">
        <v>3783</v>
      </c>
      <c r="J1367" s="216" t="s">
        <v>330</v>
      </c>
      <c r="K1367" s="215" t="s">
        <v>319</v>
      </c>
      <c r="L1367" s="215" t="s">
        <v>1810</v>
      </c>
      <c r="AD1367" s="217"/>
    </row>
    <row r="1368" spans="1:30" s="215" customFormat="1" x14ac:dyDescent="0.25">
      <c r="A1368" s="215" t="s">
        <v>126</v>
      </c>
      <c r="B1368" s="215">
        <v>2308</v>
      </c>
      <c r="C1368" s="215" t="s">
        <v>300</v>
      </c>
      <c r="D1368" s="215">
        <v>192049551</v>
      </c>
      <c r="E1368" s="215">
        <v>1060</v>
      </c>
      <c r="F1368" s="215">
        <v>1274</v>
      </c>
      <c r="G1368" s="215">
        <v>1004</v>
      </c>
      <c r="I1368" s="215" t="s">
        <v>3784</v>
      </c>
      <c r="J1368" s="216" t="s">
        <v>330</v>
      </c>
      <c r="K1368" s="215" t="s">
        <v>319</v>
      </c>
      <c r="L1368" s="215" t="s">
        <v>1811</v>
      </c>
      <c r="AD1368" s="217"/>
    </row>
    <row r="1369" spans="1:30" s="215" customFormat="1" x14ac:dyDescent="0.25">
      <c r="A1369" s="215" t="s">
        <v>126</v>
      </c>
      <c r="B1369" s="215">
        <v>2308</v>
      </c>
      <c r="C1369" s="215" t="s">
        <v>300</v>
      </c>
      <c r="D1369" s="215">
        <v>192049552</v>
      </c>
      <c r="E1369" s="215">
        <v>1060</v>
      </c>
      <c r="F1369" s="215">
        <v>1274</v>
      </c>
      <c r="G1369" s="215">
        <v>1004</v>
      </c>
      <c r="I1369" s="215" t="s">
        <v>3785</v>
      </c>
      <c r="J1369" s="216" t="s">
        <v>330</v>
      </c>
      <c r="K1369" s="215" t="s">
        <v>319</v>
      </c>
      <c r="L1369" s="215" t="s">
        <v>1812</v>
      </c>
      <c r="AD1369" s="217"/>
    </row>
    <row r="1370" spans="1:30" s="215" customFormat="1" x14ac:dyDescent="0.25">
      <c r="A1370" s="215" t="s">
        <v>126</v>
      </c>
      <c r="B1370" s="215">
        <v>2308</v>
      </c>
      <c r="C1370" s="215" t="s">
        <v>300</v>
      </c>
      <c r="D1370" s="215">
        <v>192049553</v>
      </c>
      <c r="E1370" s="215">
        <v>1060</v>
      </c>
      <c r="F1370" s="215">
        <v>1271</v>
      </c>
      <c r="G1370" s="215">
        <v>1004</v>
      </c>
      <c r="I1370" s="215" t="s">
        <v>3786</v>
      </c>
      <c r="J1370" s="216" t="s">
        <v>330</v>
      </c>
      <c r="K1370" s="215" t="s">
        <v>319</v>
      </c>
      <c r="L1370" s="215" t="s">
        <v>1813</v>
      </c>
      <c r="AD1370" s="217"/>
    </row>
    <row r="1371" spans="1:30" s="215" customFormat="1" x14ac:dyDescent="0.25">
      <c r="A1371" s="215" t="s">
        <v>126</v>
      </c>
      <c r="B1371" s="215">
        <v>2308</v>
      </c>
      <c r="C1371" s="215" t="s">
        <v>300</v>
      </c>
      <c r="D1371" s="215">
        <v>192049570</v>
      </c>
      <c r="E1371" s="215">
        <v>1060</v>
      </c>
      <c r="F1371" s="215">
        <v>1274</v>
      </c>
      <c r="G1371" s="215">
        <v>1004</v>
      </c>
      <c r="I1371" s="215" t="s">
        <v>3787</v>
      </c>
      <c r="J1371" s="216" t="s">
        <v>330</v>
      </c>
      <c r="K1371" s="215" t="s">
        <v>319</v>
      </c>
      <c r="L1371" s="215" t="s">
        <v>1814</v>
      </c>
      <c r="AD1371" s="217"/>
    </row>
    <row r="1372" spans="1:30" s="215" customFormat="1" x14ac:dyDescent="0.25">
      <c r="A1372" s="215" t="s">
        <v>126</v>
      </c>
      <c r="B1372" s="215">
        <v>2308</v>
      </c>
      <c r="C1372" s="215" t="s">
        <v>300</v>
      </c>
      <c r="D1372" s="215">
        <v>192049573</v>
      </c>
      <c r="E1372" s="215">
        <v>1060</v>
      </c>
      <c r="F1372" s="215">
        <v>1274</v>
      </c>
      <c r="G1372" s="215">
        <v>1004</v>
      </c>
      <c r="I1372" s="215" t="s">
        <v>3788</v>
      </c>
      <c r="J1372" s="216" t="s">
        <v>330</v>
      </c>
      <c r="K1372" s="215" t="s">
        <v>331</v>
      </c>
      <c r="L1372" s="215" t="s">
        <v>1894</v>
      </c>
      <c r="AD1372" s="217"/>
    </row>
    <row r="1373" spans="1:30" s="215" customFormat="1" x14ac:dyDescent="0.25">
      <c r="A1373" s="215" t="s">
        <v>126</v>
      </c>
      <c r="B1373" s="215">
        <v>2308</v>
      </c>
      <c r="C1373" s="215" t="s">
        <v>300</v>
      </c>
      <c r="D1373" s="215">
        <v>192049588</v>
      </c>
      <c r="E1373" s="215">
        <v>1060</v>
      </c>
      <c r="F1373" s="215">
        <v>1274</v>
      </c>
      <c r="G1373" s="215">
        <v>1004</v>
      </c>
      <c r="I1373" s="215" t="s">
        <v>3789</v>
      </c>
      <c r="J1373" s="216" t="s">
        <v>330</v>
      </c>
      <c r="K1373" s="215" t="s">
        <v>319</v>
      </c>
      <c r="L1373" s="215" t="s">
        <v>1815</v>
      </c>
      <c r="AD1373" s="217"/>
    </row>
    <row r="1374" spans="1:30" s="215" customFormat="1" x14ac:dyDescent="0.25">
      <c r="A1374" s="215" t="s">
        <v>126</v>
      </c>
      <c r="B1374" s="215">
        <v>2308</v>
      </c>
      <c r="C1374" s="215" t="s">
        <v>300</v>
      </c>
      <c r="D1374" s="215">
        <v>192049589</v>
      </c>
      <c r="E1374" s="215">
        <v>1060</v>
      </c>
      <c r="F1374" s="215">
        <v>1274</v>
      </c>
      <c r="G1374" s="215">
        <v>1004</v>
      </c>
      <c r="I1374" s="215" t="s">
        <v>3790</v>
      </c>
      <c r="J1374" s="216" t="s">
        <v>330</v>
      </c>
      <c r="K1374" s="215" t="s">
        <v>319</v>
      </c>
      <c r="L1374" s="215" t="s">
        <v>1816</v>
      </c>
      <c r="AD1374" s="217"/>
    </row>
    <row r="1375" spans="1:30" s="215" customFormat="1" x14ac:dyDescent="0.25">
      <c r="A1375" s="215" t="s">
        <v>126</v>
      </c>
      <c r="B1375" s="215">
        <v>2308</v>
      </c>
      <c r="C1375" s="215" t="s">
        <v>300</v>
      </c>
      <c r="D1375" s="215">
        <v>192049603</v>
      </c>
      <c r="E1375" s="215">
        <v>1060</v>
      </c>
      <c r="F1375" s="215">
        <v>1274</v>
      </c>
      <c r="G1375" s="215">
        <v>1004</v>
      </c>
      <c r="I1375" s="215" t="s">
        <v>3791</v>
      </c>
      <c r="J1375" s="216" t="s">
        <v>330</v>
      </c>
      <c r="K1375" s="215" t="s">
        <v>319</v>
      </c>
      <c r="L1375" s="215" t="s">
        <v>1817</v>
      </c>
      <c r="AD1375" s="217"/>
    </row>
    <row r="1376" spans="1:30" s="215" customFormat="1" x14ac:dyDescent="0.25">
      <c r="A1376" s="215" t="s">
        <v>126</v>
      </c>
      <c r="B1376" s="215">
        <v>2308</v>
      </c>
      <c r="C1376" s="215" t="s">
        <v>300</v>
      </c>
      <c r="D1376" s="215">
        <v>192049604</v>
      </c>
      <c r="E1376" s="215">
        <v>1060</v>
      </c>
      <c r="F1376" s="215">
        <v>1274</v>
      </c>
      <c r="G1376" s="215">
        <v>1004</v>
      </c>
      <c r="I1376" s="215" t="s">
        <v>3792</v>
      </c>
      <c r="J1376" s="216" t="s">
        <v>330</v>
      </c>
      <c r="K1376" s="215" t="s">
        <v>331</v>
      </c>
      <c r="L1376" s="215" t="s">
        <v>1895</v>
      </c>
      <c r="AD1376" s="217"/>
    </row>
    <row r="1377" spans="1:30" s="215" customFormat="1" x14ac:dyDescent="0.25">
      <c r="A1377" s="215" t="s">
        <v>126</v>
      </c>
      <c r="B1377" s="215">
        <v>2308</v>
      </c>
      <c r="C1377" s="215" t="s">
        <v>300</v>
      </c>
      <c r="D1377" s="215">
        <v>192049608</v>
      </c>
      <c r="E1377" s="215">
        <v>1060</v>
      </c>
      <c r="F1377" s="215">
        <v>1242</v>
      </c>
      <c r="G1377" s="215">
        <v>1004</v>
      </c>
      <c r="I1377" s="215" t="s">
        <v>3793</v>
      </c>
      <c r="J1377" s="216" t="s">
        <v>330</v>
      </c>
      <c r="K1377" s="215" t="s">
        <v>331</v>
      </c>
      <c r="L1377" s="215" t="s">
        <v>1896</v>
      </c>
      <c r="AD1377" s="217"/>
    </row>
    <row r="1378" spans="1:30" s="215" customFormat="1" x14ac:dyDescent="0.25">
      <c r="A1378" s="215" t="s">
        <v>126</v>
      </c>
      <c r="B1378" s="215">
        <v>2308</v>
      </c>
      <c r="C1378" s="215" t="s">
        <v>300</v>
      </c>
      <c r="D1378" s="215">
        <v>192049610</v>
      </c>
      <c r="E1378" s="215">
        <v>1060</v>
      </c>
      <c r="F1378" s="215">
        <v>1242</v>
      </c>
      <c r="G1378" s="215">
        <v>1004</v>
      </c>
      <c r="I1378" s="215" t="s">
        <v>3794</v>
      </c>
      <c r="J1378" s="216" t="s">
        <v>330</v>
      </c>
      <c r="K1378" s="215" t="s">
        <v>331</v>
      </c>
      <c r="L1378" s="215" t="s">
        <v>1896</v>
      </c>
      <c r="AD1378" s="217"/>
    </row>
    <row r="1379" spans="1:30" s="215" customFormat="1" x14ac:dyDescent="0.25">
      <c r="A1379" s="215" t="s">
        <v>126</v>
      </c>
      <c r="B1379" s="215">
        <v>2308</v>
      </c>
      <c r="C1379" s="215" t="s">
        <v>300</v>
      </c>
      <c r="D1379" s="215">
        <v>192049617</v>
      </c>
      <c r="E1379" s="215">
        <v>1060</v>
      </c>
      <c r="F1379" s="215">
        <v>1242</v>
      </c>
      <c r="G1379" s="215">
        <v>1004</v>
      </c>
      <c r="I1379" s="215" t="s">
        <v>3795</v>
      </c>
      <c r="J1379" s="216" t="s">
        <v>330</v>
      </c>
      <c r="K1379" s="215" t="s">
        <v>319</v>
      </c>
      <c r="L1379" s="215" t="s">
        <v>1818</v>
      </c>
      <c r="AD1379" s="217"/>
    </row>
    <row r="1380" spans="1:30" s="215" customFormat="1" x14ac:dyDescent="0.25">
      <c r="A1380" s="215" t="s">
        <v>126</v>
      </c>
      <c r="B1380" s="215">
        <v>2308</v>
      </c>
      <c r="C1380" s="215" t="s">
        <v>300</v>
      </c>
      <c r="D1380" s="215">
        <v>192049619</v>
      </c>
      <c r="E1380" s="215">
        <v>1060</v>
      </c>
      <c r="F1380" s="215">
        <v>1242</v>
      </c>
      <c r="G1380" s="215">
        <v>1004</v>
      </c>
      <c r="I1380" s="215" t="s">
        <v>3796</v>
      </c>
      <c r="J1380" s="216" t="s">
        <v>330</v>
      </c>
      <c r="K1380" s="215" t="s">
        <v>319</v>
      </c>
      <c r="L1380" s="215" t="s">
        <v>1819</v>
      </c>
      <c r="AD1380" s="217"/>
    </row>
    <row r="1381" spans="1:30" s="215" customFormat="1" x14ac:dyDescent="0.25">
      <c r="A1381" s="215" t="s">
        <v>126</v>
      </c>
      <c r="B1381" s="215">
        <v>2308</v>
      </c>
      <c r="C1381" s="215" t="s">
        <v>300</v>
      </c>
      <c r="D1381" s="215">
        <v>192049621</v>
      </c>
      <c r="E1381" s="215">
        <v>1060</v>
      </c>
      <c r="F1381" s="215">
        <v>1274</v>
      </c>
      <c r="G1381" s="215">
        <v>1004</v>
      </c>
      <c r="I1381" s="215" t="s">
        <v>3797</v>
      </c>
      <c r="J1381" s="216" t="s">
        <v>330</v>
      </c>
      <c r="K1381" s="215" t="s">
        <v>319</v>
      </c>
      <c r="L1381" s="215" t="s">
        <v>1820</v>
      </c>
      <c r="AD1381" s="217"/>
    </row>
    <row r="1382" spans="1:30" s="215" customFormat="1" x14ac:dyDescent="0.25">
      <c r="A1382" s="215" t="s">
        <v>126</v>
      </c>
      <c r="B1382" s="215">
        <v>2308</v>
      </c>
      <c r="C1382" s="215" t="s">
        <v>300</v>
      </c>
      <c r="D1382" s="215">
        <v>192049630</v>
      </c>
      <c r="E1382" s="215">
        <v>1060</v>
      </c>
      <c r="F1382" s="215">
        <v>1242</v>
      </c>
      <c r="G1382" s="215">
        <v>1004</v>
      </c>
      <c r="I1382" s="215" t="s">
        <v>3798</v>
      </c>
      <c r="J1382" s="216" t="s">
        <v>330</v>
      </c>
      <c r="K1382" s="215" t="s">
        <v>331</v>
      </c>
      <c r="L1382" s="215" t="s">
        <v>1897</v>
      </c>
      <c r="AD1382" s="217"/>
    </row>
    <row r="1383" spans="1:30" s="215" customFormat="1" x14ac:dyDescent="0.25">
      <c r="A1383" s="215" t="s">
        <v>126</v>
      </c>
      <c r="B1383" s="215">
        <v>2308</v>
      </c>
      <c r="C1383" s="215" t="s">
        <v>300</v>
      </c>
      <c r="D1383" s="215">
        <v>192049632</v>
      </c>
      <c r="E1383" s="215">
        <v>1060</v>
      </c>
      <c r="F1383" s="215">
        <v>1274</v>
      </c>
      <c r="G1383" s="215">
        <v>1004</v>
      </c>
      <c r="I1383" s="215" t="s">
        <v>3799</v>
      </c>
      <c r="J1383" s="216" t="s">
        <v>330</v>
      </c>
      <c r="K1383" s="215" t="s">
        <v>331</v>
      </c>
      <c r="L1383" s="215" t="s">
        <v>1898</v>
      </c>
      <c r="AD1383" s="217"/>
    </row>
    <row r="1384" spans="1:30" s="215" customFormat="1" x14ac:dyDescent="0.25">
      <c r="A1384" s="215" t="s">
        <v>126</v>
      </c>
      <c r="B1384" s="215">
        <v>2308</v>
      </c>
      <c r="C1384" s="215" t="s">
        <v>300</v>
      </c>
      <c r="D1384" s="215">
        <v>192049637</v>
      </c>
      <c r="E1384" s="215">
        <v>1060</v>
      </c>
      <c r="F1384" s="215">
        <v>1274</v>
      </c>
      <c r="G1384" s="215">
        <v>1004</v>
      </c>
      <c r="I1384" s="215" t="s">
        <v>3800</v>
      </c>
      <c r="J1384" s="216" t="s">
        <v>330</v>
      </c>
      <c r="K1384" s="215" t="s">
        <v>319</v>
      </c>
      <c r="L1384" s="215" t="s">
        <v>1821</v>
      </c>
      <c r="AD1384" s="217"/>
    </row>
    <row r="1385" spans="1:30" s="215" customFormat="1" x14ac:dyDescent="0.25">
      <c r="A1385" s="215" t="s">
        <v>126</v>
      </c>
      <c r="B1385" s="215">
        <v>2308</v>
      </c>
      <c r="C1385" s="215" t="s">
        <v>300</v>
      </c>
      <c r="D1385" s="215">
        <v>192049638</v>
      </c>
      <c r="E1385" s="215">
        <v>1060</v>
      </c>
      <c r="F1385" s="215">
        <v>1274</v>
      </c>
      <c r="G1385" s="215">
        <v>1004</v>
      </c>
      <c r="I1385" s="215" t="s">
        <v>3801</v>
      </c>
      <c r="J1385" s="216" t="s">
        <v>330</v>
      </c>
      <c r="K1385" s="215" t="s">
        <v>319</v>
      </c>
      <c r="L1385" s="215" t="s">
        <v>1822</v>
      </c>
      <c r="AD1385" s="217"/>
    </row>
    <row r="1386" spans="1:30" s="215" customFormat="1" x14ac:dyDescent="0.25">
      <c r="A1386" s="215" t="s">
        <v>126</v>
      </c>
      <c r="B1386" s="215">
        <v>2308</v>
      </c>
      <c r="C1386" s="215" t="s">
        <v>300</v>
      </c>
      <c r="D1386" s="215">
        <v>192049640</v>
      </c>
      <c r="E1386" s="215">
        <v>1060</v>
      </c>
      <c r="F1386" s="215">
        <v>1242</v>
      </c>
      <c r="G1386" s="215">
        <v>1004</v>
      </c>
      <c r="I1386" s="215" t="s">
        <v>3802</v>
      </c>
      <c r="J1386" s="216" t="s">
        <v>330</v>
      </c>
      <c r="K1386" s="215" t="s">
        <v>319</v>
      </c>
      <c r="L1386" s="215" t="s">
        <v>1823</v>
      </c>
      <c r="AD1386" s="217"/>
    </row>
    <row r="1387" spans="1:30" s="215" customFormat="1" x14ac:dyDescent="0.25">
      <c r="A1387" s="215" t="s">
        <v>126</v>
      </c>
      <c r="B1387" s="215">
        <v>2308</v>
      </c>
      <c r="C1387" s="215" t="s">
        <v>300</v>
      </c>
      <c r="D1387" s="215">
        <v>192049644</v>
      </c>
      <c r="E1387" s="215">
        <v>1060</v>
      </c>
      <c r="F1387" s="215">
        <v>1242</v>
      </c>
      <c r="G1387" s="215">
        <v>1004</v>
      </c>
      <c r="I1387" s="215" t="s">
        <v>3803</v>
      </c>
      <c r="J1387" s="216" t="s">
        <v>330</v>
      </c>
      <c r="K1387" s="215" t="s">
        <v>331</v>
      </c>
      <c r="L1387" s="215" t="s">
        <v>1899</v>
      </c>
      <c r="AD1387" s="217"/>
    </row>
    <row r="1388" spans="1:30" s="215" customFormat="1" x14ac:dyDescent="0.25">
      <c r="A1388" s="215" t="s">
        <v>126</v>
      </c>
      <c r="B1388" s="215">
        <v>2308</v>
      </c>
      <c r="C1388" s="215" t="s">
        <v>300</v>
      </c>
      <c r="D1388" s="215">
        <v>192049654</v>
      </c>
      <c r="E1388" s="215">
        <v>1060</v>
      </c>
      <c r="F1388" s="215">
        <v>1274</v>
      </c>
      <c r="G1388" s="215">
        <v>1004</v>
      </c>
      <c r="I1388" s="215" t="s">
        <v>3804</v>
      </c>
      <c r="J1388" s="216" t="s">
        <v>330</v>
      </c>
      <c r="K1388" s="215" t="s">
        <v>319</v>
      </c>
      <c r="L1388" s="215" t="s">
        <v>1824</v>
      </c>
      <c r="AD1388" s="217"/>
    </row>
    <row r="1389" spans="1:30" s="215" customFormat="1" x14ac:dyDescent="0.25">
      <c r="A1389" s="215" t="s">
        <v>126</v>
      </c>
      <c r="B1389" s="215">
        <v>2308</v>
      </c>
      <c r="C1389" s="215" t="s">
        <v>300</v>
      </c>
      <c r="D1389" s="215">
        <v>192049655</v>
      </c>
      <c r="E1389" s="215">
        <v>1060</v>
      </c>
      <c r="F1389" s="215">
        <v>1274</v>
      </c>
      <c r="G1389" s="215">
        <v>1004</v>
      </c>
      <c r="I1389" s="215" t="s">
        <v>3805</v>
      </c>
      <c r="J1389" s="216" t="s">
        <v>330</v>
      </c>
      <c r="K1389" s="215" t="s">
        <v>319</v>
      </c>
      <c r="L1389" s="215" t="s">
        <v>1825</v>
      </c>
      <c r="AD1389" s="217"/>
    </row>
    <row r="1390" spans="1:30" s="215" customFormat="1" x14ac:dyDescent="0.25">
      <c r="A1390" s="215" t="s">
        <v>126</v>
      </c>
      <c r="B1390" s="215">
        <v>2308</v>
      </c>
      <c r="C1390" s="215" t="s">
        <v>300</v>
      </c>
      <c r="D1390" s="215">
        <v>192049656</v>
      </c>
      <c r="E1390" s="215">
        <v>1060</v>
      </c>
      <c r="F1390" s="215">
        <v>1274</v>
      </c>
      <c r="G1390" s="215">
        <v>1004</v>
      </c>
      <c r="I1390" s="215" t="s">
        <v>3806</v>
      </c>
      <c r="J1390" s="216" t="s">
        <v>330</v>
      </c>
      <c r="K1390" s="215" t="s">
        <v>319</v>
      </c>
      <c r="L1390" s="215" t="s">
        <v>1826</v>
      </c>
      <c r="AD1390" s="217"/>
    </row>
    <row r="1391" spans="1:30" s="215" customFormat="1" x14ac:dyDescent="0.25">
      <c r="A1391" s="215" t="s">
        <v>126</v>
      </c>
      <c r="B1391" s="215">
        <v>2308</v>
      </c>
      <c r="C1391" s="215" t="s">
        <v>300</v>
      </c>
      <c r="D1391" s="215">
        <v>192049683</v>
      </c>
      <c r="E1391" s="215">
        <v>1060</v>
      </c>
      <c r="F1391" s="215">
        <v>1242</v>
      </c>
      <c r="G1391" s="215">
        <v>1004</v>
      </c>
      <c r="I1391" s="215" t="s">
        <v>3807</v>
      </c>
      <c r="J1391" s="216" t="s">
        <v>330</v>
      </c>
      <c r="K1391" s="215" t="s">
        <v>331</v>
      </c>
      <c r="L1391" s="215" t="s">
        <v>1900</v>
      </c>
      <c r="AD1391" s="217"/>
    </row>
    <row r="1392" spans="1:30" s="215" customFormat="1" x14ac:dyDescent="0.25">
      <c r="A1392" s="215" t="s">
        <v>126</v>
      </c>
      <c r="B1392" s="215">
        <v>2308</v>
      </c>
      <c r="C1392" s="215" t="s">
        <v>300</v>
      </c>
      <c r="D1392" s="215">
        <v>192049684</v>
      </c>
      <c r="E1392" s="215">
        <v>1060</v>
      </c>
      <c r="F1392" s="215">
        <v>1242</v>
      </c>
      <c r="G1392" s="215">
        <v>1004</v>
      </c>
      <c r="I1392" s="215" t="s">
        <v>3808</v>
      </c>
      <c r="J1392" s="216" t="s">
        <v>330</v>
      </c>
      <c r="K1392" s="215" t="s">
        <v>331</v>
      </c>
      <c r="L1392" s="215" t="s">
        <v>1900</v>
      </c>
      <c r="AD1392" s="217"/>
    </row>
    <row r="1393" spans="1:30" s="215" customFormat="1" x14ac:dyDescent="0.25">
      <c r="A1393" s="215" t="s">
        <v>126</v>
      </c>
      <c r="B1393" s="215">
        <v>2308</v>
      </c>
      <c r="C1393" s="215" t="s">
        <v>300</v>
      </c>
      <c r="D1393" s="215">
        <v>192049686</v>
      </c>
      <c r="E1393" s="215">
        <v>1060</v>
      </c>
      <c r="F1393" s="215">
        <v>1242</v>
      </c>
      <c r="G1393" s="215">
        <v>1004</v>
      </c>
      <c r="I1393" s="215" t="s">
        <v>3809</v>
      </c>
      <c r="J1393" s="216" t="s">
        <v>330</v>
      </c>
      <c r="K1393" s="215" t="s">
        <v>331</v>
      </c>
      <c r="L1393" s="215" t="s">
        <v>1900</v>
      </c>
      <c r="AD1393" s="217"/>
    </row>
    <row r="1394" spans="1:30" s="215" customFormat="1" x14ac:dyDescent="0.25">
      <c r="A1394" s="215" t="s">
        <v>126</v>
      </c>
      <c r="B1394" s="215">
        <v>2308</v>
      </c>
      <c r="C1394" s="215" t="s">
        <v>300</v>
      </c>
      <c r="D1394" s="215">
        <v>192049687</v>
      </c>
      <c r="E1394" s="215">
        <v>1060</v>
      </c>
      <c r="F1394" s="215">
        <v>1242</v>
      </c>
      <c r="G1394" s="215">
        <v>1004</v>
      </c>
      <c r="I1394" s="215" t="s">
        <v>3810</v>
      </c>
      <c r="J1394" s="216" t="s">
        <v>330</v>
      </c>
      <c r="K1394" s="215" t="s">
        <v>319</v>
      </c>
      <c r="L1394" s="215" t="s">
        <v>1827</v>
      </c>
      <c r="AD1394" s="217"/>
    </row>
    <row r="1395" spans="1:30" s="215" customFormat="1" x14ac:dyDescent="0.25">
      <c r="A1395" s="215" t="s">
        <v>126</v>
      </c>
      <c r="B1395" s="215">
        <v>2308</v>
      </c>
      <c r="C1395" s="215" t="s">
        <v>300</v>
      </c>
      <c r="D1395" s="215">
        <v>192049688</v>
      </c>
      <c r="E1395" s="215">
        <v>1060</v>
      </c>
      <c r="F1395" s="215">
        <v>1242</v>
      </c>
      <c r="G1395" s="215">
        <v>1004</v>
      </c>
      <c r="I1395" s="215" t="s">
        <v>3811</v>
      </c>
      <c r="J1395" s="216" t="s">
        <v>330</v>
      </c>
      <c r="K1395" s="215" t="s">
        <v>331</v>
      </c>
      <c r="L1395" s="215" t="s">
        <v>1900</v>
      </c>
      <c r="AD1395" s="217"/>
    </row>
    <row r="1396" spans="1:30" s="215" customFormat="1" x14ac:dyDescent="0.25">
      <c r="A1396" s="215" t="s">
        <v>126</v>
      </c>
      <c r="B1396" s="215">
        <v>2308</v>
      </c>
      <c r="C1396" s="215" t="s">
        <v>300</v>
      </c>
      <c r="D1396" s="215">
        <v>192049690</v>
      </c>
      <c r="E1396" s="215">
        <v>1060</v>
      </c>
      <c r="F1396" s="215">
        <v>1242</v>
      </c>
      <c r="G1396" s="215">
        <v>1004</v>
      </c>
      <c r="I1396" s="215" t="s">
        <v>3812</v>
      </c>
      <c r="J1396" s="216" t="s">
        <v>330</v>
      </c>
      <c r="K1396" s="215" t="s">
        <v>331</v>
      </c>
      <c r="L1396" s="215" t="s">
        <v>1900</v>
      </c>
      <c r="AD1396" s="217"/>
    </row>
    <row r="1397" spans="1:30" s="215" customFormat="1" x14ac:dyDescent="0.25">
      <c r="A1397" s="215" t="s">
        <v>126</v>
      </c>
      <c r="B1397" s="215">
        <v>2308</v>
      </c>
      <c r="C1397" s="215" t="s">
        <v>300</v>
      </c>
      <c r="D1397" s="215">
        <v>192049691</v>
      </c>
      <c r="E1397" s="215">
        <v>1060</v>
      </c>
      <c r="F1397" s="215">
        <v>1242</v>
      </c>
      <c r="G1397" s="215">
        <v>1004</v>
      </c>
      <c r="I1397" s="215" t="s">
        <v>3813</v>
      </c>
      <c r="J1397" s="216" t="s">
        <v>330</v>
      </c>
      <c r="K1397" s="215" t="s">
        <v>331</v>
      </c>
      <c r="L1397" s="215" t="s">
        <v>1900</v>
      </c>
      <c r="AD1397" s="217"/>
    </row>
    <row r="1398" spans="1:30" s="215" customFormat="1" x14ac:dyDescent="0.25">
      <c r="A1398" s="215" t="s">
        <v>126</v>
      </c>
      <c r="B1398" s="215">
        <v>2308</v>
      </c>
      <c r="C1398" s="215" t="s">
        <v>300</v>
      </c>
      <c r="D1398" s="215">
        <v>192049695</v>
      </c>
      <c r="E1398" s="215">
        <v>1060</v>
      </c>
      <c r="F1398" s="215">
        <v>1242</v>
      </c>
      <c r="G1398" s="215">
        <v>1004</v>
      </c>
      <c r="I1398" s="215" t="s">
        <v>3814</v>
      </c>
      <c r="J1398" s="216" t="s">
        <v>330</v>
      </c>
      <c r="K1398" s="215" t="s">
        <v>331</v>
      </c>
      <c r="L1398" s="215" t="s">
        <v>1900</v>
      </c>
      <c r="AD1398" s="217"/>
    </row>
    <row r="1399" spans="1:30" s="215" customFormat="1" x14ac:dyDescent="0.25">
      <c r="A1399" s="215" t="s">
        <v>126</v>
      </c>
      <c r="B1399" s="215">
        <v>2308</v>
      </c>
      <c r="C1399" s="215" t="s">
        <v>300</v>
      </c>
      <c r="D1399" s="215">
        <v>192049696</v>
      </c>
      <c r="E1399" s="215">
        <v>1060</v>
      </c>
      <c r="F1399" s="215">
        <v>1242</v>
      </c>
      <c r="G1399" s="215">
        <v>1004</v>
      </c>
      <c r="I1399" s="215" t="s">
        <v>3815</v>
      </c>
      <c r="J1399" s="216" t="s">
        <v>330</v>
      </c>
      <c r="K1399" s="215" t="s">
        <v>319</v>
      </c>
      <c r="L1399" s="215" t="s">
        <v>1828</v>
      </c>
      <c r="AD1399" s="217"/>
    </row>
    <row r="1400" spans="1:30" s="215" customFormat="1" x14ac:dyDescent="0.25">
      <c r="A1400" s="215" t="s">
        <v>126</v>
      </c>
      <c r="B1400" s="215">
        <v>2308</v>
      </c>
      <c r="C1400" s="215" t="s">
        <v>300</v>
      </c>
      <c r="D1400" s="215">
        <v>192049698</v>
      </c>
      <c r="E1400" s="215">
        <v>1060</v>
      </c>
      <c r="F1400" s="215">
        <v>1242</v>
      </c>
      <c r="G1400" s="215">
        <v>1004</v>
      </c>
      <c r="I1400" s="215" t="s">
        <v>3816</v>
      </c>
      <c r="J1400" s="216" t="s">
        <v>330</v>
      </c>
      <c r="K1400" s="215" t="s">
        <v>319</v>
      </c>
      <c r="L1400" s="215" t="s">
        <v>1829</v>
      </c>
      <c r="AD1400" s="217"/>
    </row>
    <row r="1401" spans="1:30" s="215" customFormat="1" x14ac:dyDescent="0.25">
      <c r="A1401" s="215" t="s">
        <v>126</v>
      </c>
      <c r="B1401" s="215">
        <v>2308</v>
      </c>
      <c r="C1401" s="215" t="s">
        <v>300</v>
      </c>
      <c r="D1401" s="215">
        <v>192049699</v>
      </c>
      <c r="E1401" s="215">
        <v>1060</v>
      </c>
      <c r="F1401" s="215">
        <v>1242</v>
      </c>
      <c r="G1401" s="215">
        <v>1004</v>
      </c>
      <c r="I1401" s="215" t="s">
        <v>3817</v>
      </c>
      <c r="J1401" s="216" t="s">
        <v>330</v>
      </c>
      <c r="K1401" s="215" t="s">
        <v>319</v>
      </c>
      <c r="L1401" s="215" t="s">
        <v>1830</v>
      </c>
      <c r="AD1401" s="217"/>
    </row>
    <row r="1402" spans="1:30" s="215" customFormat="1" x14ac:dyDescent="0.25">
      <c r="A1402" s="215" t="s">
        <v>126</v>
      </c>
      <c r="B1402" s="215">
        <v>2308</v>
      </c>
      <c r="C1402" s="215" t="s">
        <v>300</v>
      </c>
      <c r="D1402" s="215">
        <v>192049700</v>
      </c>
      <c r="E1402" s="215">
        <v>1060</v>
      </c>
      <c r="F1402" s="215">
        <v>1242</v>
      </c>
      <c r="G1402" s="215">
        <v>1004</v>
      </c>
      <c r="I1402" s="215" t="s">
        <v>3818</v>
      </c>
      <c r="J1402" s="216" t="s">
        <v>330</v>
      </c>
      <c r="K1402" s="215" t="s">
        <v>319</v>
      </c>
      <c r="L1402" s="215" t="s">
        <v>1831</v>
      </c>
      <c r="AD1402" s="217"/>
    </row>
    <row r="1403" spans="1:30" s="215" customFormat="1" x14ac:dyDescent="0.25">
      <c r="A1403" s="215" t="s">
        <v>126</v>
      </c>
      <c r="B1403" s="215">
        <v>2308</v>
      </c>
      <c r="C1403" s="215" t="s">
        <v>300</v>
      </c>
      <c r="D1403" s="215">
        <v>192049702</v>
      </c>
      <c r="E1403" s="215">
        <v>1060</v>
      </c>
      <c r="F1403" s="215">
        <v>1242</v>
      </c>
      <c r="G1403" s="215">
        <v>1004</v>
      </c>
      <c r="I1403" s="215" t="s">
        <v>3819</v>
      </c>
      <c r="J1403" s="216" t="s">
        <v>330</v>
      </c>
      <c r="K1403" s="215" t="s">
        <v>319</v>
      </c>
      <c r="L1403" s="215" t="s">
        <v>1832</v>
      </c>
      <c r="AD1403" s="217"/>
    </row>
    <row r="1404" spans="1:30" s="215" customFormat="1" x14ac:dyDescent="0.25">
      <c r="A1404" s="215" t="s">
        <v>126</v>
      </c>
      <c r="B1404" s="215">
        <v>2308</v>
      </c>
      <c r="C1404" s="215" t="s">
        <v>300</v>
      </c>
      <c r="D1404" s="215">
        <v>192049703</v>
      </c>
      <c r="E1404" s="215">
        <v>1060</v>
      </c>
      <c r="F1404" s="215">
        <v>1242</v>
      </c>
      <c r="G1404" s="215">
        <v>1004</v>
      </c>
      <c r="I1404" s="215" t="s">
        <v>3820</v>
      </c>
      <c r="J1404" s="216" t="s">
        <v>330</v>
      </c>
      <c r="K1404" s="215" t="s">
        <v>331</v>
      </c>
      <c r="L1404" s="215" t="s">
        <v>1901</v>
      </c>
      <c r="AD1404" s="217"/>
    </row>
    <row r="1405" spans="1:30" s="215" customFormat="1" x14ac:dyDescent="0.25">
      <c r="A1405" s="215" t="s">
        <v>126</v>
      </c>
      <c r="B1405" s="215">
        <v>2308</v>
      </c>
      <c r="C1405" s="215" t="s">
        <v>300</v>
      </c>
      <c r="D1405" s="215">
        <v>192049704</v>
      </c>
      <c r="E1405" s="215">
        <v>1060</v>
      </c>
      <c r="F1405" s="215">
        <v>1242</v>
      </c>
      <c r="G1405" s="215">
        <v>1004</v>
      </c>
      <c r="I1405" s="215" t="s">
        <v>3821</v>
      </c>
      <c r="J1405" s="216" t="s">
        <v>330</v>
      </c>
      <c r="K1405" s="215" t="s">
        <v>319</v>
      </c>
      <c r="L1405" s="215" t="s">
        <v>1833</v>
      </c>
      <c r="AD1405" s="217"/>
    </row>
    <row r="1406" spans="1:30" s="215" customFormat="1" x14ac:dyDescent="0.25">
      <c r="A1406" s="215" t="s">
        <v>126</v>
      </c>
      <c r="B1406" s="215">
        <v>2308</v>
      </c>
      <c r="C1406" s="215" t="s">
        <v>300</v>
      </c>
      <c r="D1406" s="215">
        <v>192049706</v>
      </c>
      <c r="E1406" s="215">
        <v>1060</v>
      </c>
      <c r="F1406" s="215">
        <v>1242</v>
      </c>
      <c r="G1406" s="215">
        <v>1004</v>
      </c>
      <c r="I1406" s="215" t="s">
        <v>3822</v>
      </c>
      <c r="J1406" s="216" t="s">
        <v>330</v>
      </c>
      <c r="K1406" s="215" t="s">
        <v>319</v>
      </c>
      <c r="L1406" s="215" t="s">
        <v>1834</v>
      </c>
      <c r="AD1406" s="217"/>
    </row>
    <row r="1407" spans="1:30" s="215" customFormat="1" x14ac:dyDescent="0.25">
      <c r="A1407" s="215" t="s">
        <v>126</v>
      </c>
      <c r="B1407" s="215">
        <v>2308</v>
      </c>
      <c r="C1407" s="215" t="s">
        <v>300</v>
      </c>
      <c r="D1407" s="215">
        <v>192049707</v>
      </c>
      <c r="E1407" s="215">
        <v>1060</v>
      </c>
      <c r="F1407" s="215">
        <v>1242</v>
      </c>
      <c r="G1407" s="215">
        <v>1004</v>
      </c>
      <c r="I1407" s="215" t="s">
        <v>3823</v>
      </c>
      <c r="J1407" s="216" t="s">
        <v>330</v>
      </c>
      <c r="K1407" s="215" t="s">
        <v>319</v>
      </c>
      <c r="L1407" s="215" t="s">
        <v>1835</v>
      </c>
      <c r="AD1407" s="217"/>
    </row>
    <row r="1408" spans="1:30" s="215" customFormat="1" x14ac:dyDescent="0.25">
      <c r="A1408" s="215" t="s">
        <v>126</v>
      </c>
      <c r="B1408" s="215">
        <v>2308</v>
      </c>
      <c r="C1408" s="215" t="s">
        <v>300</v>
      </c>
      <c r="D1408" s="215">
        <v>192049708</v>
      </c>
      <c r="E1408" s="215">
        <v>1060</v>
      </c>
      <c r="F1408" s="215">
        <v>1242</v>
      </c>
      <c r="G1408" s="215">
        <v>1004</v>
      </c>
      <c r="I1408" s="215" t="s">
        <v>3824</v>
      </c>
      <c r="J1408" s="216" t="s">
        <v>330</v>
      </c>
      <c r="K1408" s="215" t="s">
        <v>319</v>
      </c>
      <c r="L1408" s="215" t="s">
        <v>1836</v>
      </c>
      <c r="AD1408" s="217"/>
    </row>
    <row r="1409" spans="1:30" s="215" customFormat="1" x14ac:dyDescent="0.25">
      <c r="A1409" s="215" t="s">
        <v>126</v>
      </c>
      <c r="B1409" s="215">
        <v>2308</v>
      </c>
      <c r="C1409" s="215" t="s">
        <v>300</v>
      </c>
      <c r="D1409" s="215">
        <v>192049709</v>
      </c>
      <c r="E1409" s="215">
        <v>1060</v>
      </c>
      <c r="F1409" s="215">
        <v>1242</v>
      </c>
      <c r="G1409" s="215">
        <v>1004</v>
      </c>
      <c r="I1409" s="215" t="s">
        <v>3825</v>
      </c>
      <c r="J1409" s="216" t="s">
        <v>330</v>
      </c>
      <c r="K1409" s="215" t="s">
        <v>319</v>
      </c>
      <c r="L1409" s="215" t="s">
        <v>1837</v>
      </c>
      <c r="AD1409" s="217"/>
    </row>
    <row r="1410" spans="1:30" s="215" customFormat="1" x14ac:dyDescent="0.25">
      <c r="A1410" s="215" t="s">
        <v>126</v>
      </c>
      <c r="B1410" s="215">
        <v>2308</v>
      </c>
      <c r="C1410" s="215" t="s">
        <v>300</v>
      </c>
      <c r="D1410" s="215">
        <v>192049710</v>
      </c>
      <c r="E1410" s="215">
        <v>1060</v>
      </c>
      <c r="F1410" s="215">
        <v>1242</v>
      </c>
      <c r="G1410" s="215">
        <v>1004</v>
      </c>
      <c r="I1410" s="215" t="s">
        <v>3826</v>
      </c>
      <c r="J1410" s="216" t="s">
        <v>330</v>
      </c>
      <c r="K1410" s="215" t="s">
        <v>319</v>
      </c>
      <c r="L1410" s="215" t="s">
        <v>1838</v>
      </c>
      <c r="AD1410" s="217"/>
    </row>
    <row r="1411" spans="1:30" s="215" customFormat="1" x14ac:dyDescent="0.25">
      <c r="A1411" s="215" t="s">
        <v>126</v>
      </c>
      <c r="B1411" s="215">
        <v>2308</v>
      </c>
      <c r="C1411" s="215" t="s">
        <v>300</v>
      </c>
      <c r="D1411" s="215">
        <v>192049712</v>
      </c>
      <c r="E1411" s="215">
        <v>1060</v>
      </c>
      <c r="F1411" s="215">
        <v>1242</v>
      </c>
      <c r="G1411" s="215">
        <v>1004</v>
      </c>
      <c r="I1411" s="215" t="s">
        <v>3827</v>
      </c>
      <c r="J1411" s="216" t="s">
        <v>330</v>
      </c>
      <c r="K1411" s="215" t="s">
        <v>319</v>
      </c>
      <c r="L1411" s="215" t="s">
        <v>1839</v>
      </c>
      <c r="AD1411" s="217"/>
    </row>
    <row r="1412" spans="1:30" s="215" customFormat="1" x14ac:dyDescent="0.25">
      <c r="A1412" s="215" t="s">
        <v>126</v>
      </c>
      <c r="B1412" s="215">
        <v>2308</v>
      </c>
      <c r="C1412" s="215" t="s">
        <v>300</v>
      </c>
      <c r="D1412" s="215">
        <v>192049713</v>
      </c>
      <c r="E1412" s="215">
        <v>1060</v>
      </c>
      <c r="F1412" s="215">
        <v>1242</v>
      </c>
      <c r="G1412" s="215">
        <v>1004</v>
      </c>
      <c r="I1412" s="215" t="s">
        <v>3828</v>
      </c>
      <c r="J1412" s="216" t="s">
        <v>330</v>
      </c>
      <c r="K1412" s="215" t="s">
        <v>331</v>
      </c>
      <c r="L1412" s="215" t="s">
        <v>1902</v>
      </c>
      <c r="AD1412" s="217"/>
    </row>
    <row r="1413" spans="1:30" s="215" customFormat="1" x14ac:dyDescent="0.25">
      <c r="A1413" s="215" t="s">
        <v>126</v>
      </c>
      <c r="B1413" s="215">
        <v>2308</v>
      </c>
      <c r="C1413" s="215" t="s">
        <v>300</v>
      </c>
      <c r="D1413" s="215">
        <v>192049714</v>
      </c>
      <c r="E1413" s="215">
        <v>1060</v>
      </c>
      <c r="F1413" s="215">
        <v>1242</v>
      </c>
      <c r="G1413" s="215">
        <v>1004</v>
      </c>
      <c r="I1413" s="215" t="s">
        <v>3829</v>
      </c>
      <c r="J1413" s="216" t="s">
        <v>330</v>
      </c>
      <c r="K1413" s="215" t="s">
        <v>331</v>
      </c>
      <c r="L1413" s="215" t="s">
        <v>1902</v>
      </c>
      <c r="AD1413" s="217"/>
    </row>
    <row r="1414" spans="1:30" s="215" customFormat="1" x14ac:dyDescent="0.25">
      <c r="A1414" s="215" t="s">
        <v>126</v>
      </c>
      <c r="B1414" s="215">
        <v>2308</v>
      </c>
      <c r="C1414" s="215" t="s">
        <v>300</v>
      </c>
      <c r="D1414" s="215">
        <v>192049715</v>
      </c>
      <c r="E1414" s="215">
        <v>1060</v>
      </c>
      <c r="F1414" s="215">
        <v>1242</v>
      </c>
      <c r="G1414" s="215">
        <v>1004</v>
      </c>
      <c r="I1414" s="215" t="s">
        <v>3830</v>
      </c>
      <c r="J1414" s="216" t="s">
        <v>330</v>
      </c>
      <c r="K1414" s="215" t="s">
        <v>319</v>
      </c>
      <c r="L1414" s="215" t="s">
        <v>1840</v>
      </c>
      <c r="AD1414" s="217"/>
    </row>
    <row r="1415" spans="1:30" s="215" customFormat="1" x14ac:dyDescent="0.25">
      <c r="A1415" s="215" t="s">
        <v>126</v>
      </c>
      <c r="B1415" s="215">
        <v>2308</v>
      </c>
      <c r="C1415" s="215" t="s">
        <v>300</v>
      </c>
      <c r="D1415" s="215">
        <v>192049716</v>
      </c>
      <c r="E1415" s="215">
        <v>1060</v>
      </c>
      <c r="F1415" s="215">
        <v>1242</v>
      </c>
      <c r="G1415" s="215">
        <v>1004</v>
      </c>
      <c r="I1415" s="215" t="s">
        <v>3831</v>
      </c>
      <c r="J1415" s="216" t="s">
        <v>330</v>
      </c>
      <c r="K1415" s="215" t="s">
        <v>319</v>
      </c>
      <c r="L1415" s="215" t="s">
        <v>1841</v>
      </c>
      <c r="AD1415" s="217"/>
    </row>
    <row r="1416" spans="1:30" s="215" customFormat="1" x14ac:dyDescent="0.25">
      <c r="A1416" s="215" t="s">
        <v>126</v>
      </c>
      <c r="B1416" s="215">
        <v>2308</v>
      </c>
      <c r="C1416" s="215" t="s">
        <v>300</v>
      </c>
      <c r="D1416" s="215">
        <v>192049717</v>
      </c>
      <c r="E1416" s="215">
        <v>1060</v>
      </c>
      <c r="F1416" s="215">
        <v>1242</v>
      </c>
      <c r="G1416" s="215">
        <v>1004</v>
      </c>
      <c r="I1416" s="215" t="s">
        <v>3832</v>
      </c>
      <c r="J1416" s="216" t="s">
        <v>330</v>
      </c>
      <c r="K1416" s="215" t="s">
        <v>319</v>
      </c>
      <c r="L1416" s="215" t="s">
        <v>1842</v>
      </c>
      <c r="AD1416" s="217"/>
    </row>
    <row r="1417" spans="1:30" s="215" customFormat="1" x14ac:dyDescent="0.25">
      <c r="A1417" s="215" t="s">
        <v>126</v>
      </c>
      <c r="B1417" s="215">
        <v>2308</v>
      </c>
      <c r="C1417" s="215" t="s">
        <v>300</v>
      </c>
      <c r="D1417" s="215">
        <v>192049718</v>
      </c>
      <c r="E1417" s="215">
        <v>1060</v>
      </c>
      <c r="F1417" s="215">
        <v>1242</v>
      </c>
      <c r="G1417" s="215">
        <v>1004</v>
      </c>
      <c r="I1417" s="215" t="s">
        <v>3833</v>
      </c>
      <c r="J1417" s="216" t="s">
        <v>330</v>
      </c>
      <c r="K1417" s="215" t="s">
        <v>331</v>
      </c>
      <c r="L1417" s="215" t="s">
        <v>1902</v>
      </c>
      <c r="AD1417" s="217"/>
    </row>
    <row r="1418" spans="1:30" s="215" customFormat="1" x14ac:dyDescent="0.25">
      <c r="A1418" s="215" t="s">
        <v>126</v>
      </c>
      <c r="B1418" s="215">
        <v>2308</v>
      </c>
      <c r="C1418" s="215" t="s">
        <v>300</v>
      </c>
      <c r="D1418" s="215">
        <v>192049719</v>
      </c>
      <c r="E1418" s="215">
        <v>1060</v>
      </c>
      <c r="F1418" s="215">
        <v>1242</v>
      </c>
      <c r="G1418" s="215">
        <v>1004</v>
      </c>
      <c r="I1418" s="215" t="s">
        <v>3834</v>
      </c>
      <c r="J1418" s="216" t="s">
        <v>330</v>
      </c>
      <c r="K1418" s="215" t="s">
        <v>331</v>
      </c>
      <c r="L1418" s="215" t="s">
        <v>1902</v>
      </c>
      <c r="AD1418" s="217"/>
    </row>
    <row r="1419" spans="1:30" s="215" customFormat="1" x14ac:dyDescent="0.25">
      <c r="A1419" s="215" t="s">
        <v>126</v>
      </c>
      <c r="B1419" s="215">
        <v>2308</v>
      </c>
      <c r="C1419" s="215" t="s">
        <v>300</v>
      </c>
      <c r="D1419" s="215">
        <v>192049720</v>
      </c>
      <c r="E1419" s="215">
        <v>1060</v>
      </c>
      <c r="F1419" s="215">
        <v>1242</v>
      </c>
      <c r="G1419" s="215">
        <v>1004</v>
      </c>
      <c r="I1419" s="215" t="s">
        <v>3835</v>
      </c>
      <c r="J1419" s="216" t="s">
        <v>330</v>
      </c>
      <c r="K1419" s="215" t="s">
        <v>319</v>
      </c>
      <c r="L1419" s="215" t="s">
        <v>1843</v>
      </c>
      <c r="AD1419" s="217"/>
    </row>
    <row r="1420" spans="1:30" s="215" customFormat="1" x14ac:dyDescent="0.25">
      <c r="A1420" s="215" t="s">
        <v>126</v>
      </c>
      <c r="B1420" s="215">
        <v>2308</v>
      </c>
      <c r="C1420" s="215" t="s">
        <v>300</v>
      </c>
      <c r="D1420" s="215">
        <v>192049721</v>
      </c>
      <c r="E1420" s="215">
        <v>1060</v>
      </c>
      <c r="F1420" s="215">
        <v>1242</v>
      </c>
      <c r="G1420" s="215">
        <v>1004</v>
      </c>
      <c r="I1420" s="215" t="s">
        <v>3836</v>
      </c>
      <c r="J1420" s="216" t="s">
        <v>330</v>
      </c>
      <c r="K1420" s="215" t="s">
        <v>319</v>
      </c>
      <c r="L1420" s="215" t="s">
        <v>1844</v>
      </c>
      <c r="AD1420" s="217"/>
    </row>
    <row r="1421" spans="1:30" s="215" customFormat="1" x14ac:dyDescent="0.25">
      <c r="A1421" s="215" t="s">
        <v>126</v>
      </c>
      <c r="B1421" s="215">
        <v>2308</v>
      </c>
      <c r="C1421" s="215" t="s">
        <v>300</v>
      </c>
      <c r="D1421" s="215">
        <v>192049722</v>
      </c>
      <c r="E1421" s="215">
        <v>1060</v>
      </c>
      <c r="F1421" s="215">
        <v>1242</v>
      </c>
      <c r="G1421" s="215">
        <v>1004</v>
      </c>
      <c r="I1421" s="215" t="s">
        <v>3837</v>
      </c>
      <c r="J1421" s="216" t="s">
        <v>330</v>
      </c>
      <c r="K1421" s="215" t="s">
        <v>331</v>
      </c>
      <c r="L1421" s="215" t="s">
        <v>1903</v>
      </c>
      <c r="AD1421" s="217"/>
    </row>
    <row r="1422" spans="1:30" s="215" customFormat="1" x14ac:dyDescent="0.25">
      <c r="A1422" s="215" t="s">
        <v>126</v>
      </c>
      <c r="B1422" s="215">
        <v>2308</v>
      </c>
      <c r="C1422" s="215" t="s">
        <v>300</v>
      </c>
      <c r="D1422" s="215">
        <v>192049723</v>
      </c>
      <c r="E1422" s="215">
        <v>1060</v>
      </c>
      <c r="F1422" s="215">
        <v>1242</v>
      </c>
      <c r="G1422" s="215">
        <v>1004</v>
      </c>
      <c r="I1422" s="215" t="s">
        <v>3838</v>
      </c>
      <c r="J1422" s="216" t="s">
        <v>330</v>
      </c>
      <c r="K1422" s="215" t="s">
        <v>331</v>
      </c>
      <c r="L1422" s="215" t="s">
        <v>1903</v>
      </c>
      <c r="AD1422" s="217"/>
    </row>
    <row r="1423" spans="1:30" s="215" customFormat="1" x14ac:dyDescent="0.25">
      <c r="A1423" s="215" t="s">
        <v>126</v>
      </c>
      <c r="B1423" s="215">
        <v>2308</v>
      </c>
      <c r="C1423" s="215" t="s">
        <v>300</v>
      </c>
      <c r="D1423" s="215">
        <v>192049724</v>
      </c>
      <c r="E1423" s="215">
        <v>1060</v>
      </c>
      <c r="F1423" s="215">
        <v>1242</v>
      </c>
      <c r="G1423" s="215">
        <v>1004</v>
      </c>
      <c r="I1423" s="215" t="s">
        <v>3839</v>
      </c>
      <c r="J1423" s="216" t="s">
        <v>330</v>
      </c>
      <c r="K1423" s="215" t="s">
        <v>331</v>
      </c>
      <c r="L1423" s="215" t="s">
        <v>1903</v>
      </c>
      <c r="AD1423" s="217"/>
    </row>
    <row r="1424" spans="1:30" s="215" customFormat="1" x14ac:dyDescent="0.25">
      <c r="A1424" s="215" t="s">
        <v>126</v>
      </c>
      <c r="B1424" s="215">
        <v>2308</v>
      </c>
      <c r="C1424" s="215" t="s">
        <v>300</v>
      </c>
      <c r="D1424" s="215">
        <v>192049725</v>
      </c>
      <c r="E1424" s="215">
        <v>1060</v>
      </c>
      <c r="F1424" s="215">
        <v>1242</v>
      </c>
      <c r="G1424" s="215">
        <v>1004</v>
      </c>
      <c r="I1424" s="215" t="s">
        <v>3840</v>
      </c>
      <c r="J1424" s="216" t="s">
        <v>330</v>
      </c>
      <c r="K1424" s="215" t="s">
        <v>331</v>
      </c>
      <c r="L1424" s="215" t="s">
        <v>1903</v>
      </c>
      <c r="AD1424" s="217"/>
    </row>
    <row r="1425" spans="1:30" s="215" customFormat="1" x14ac:dyDescent="0.25">
      <c r="A1425" s="215" t="s">
        <v>126</v>
      </c>
      <c r="B1425" s="215">
        <v>2308</v>
      </c>
      <c r="C1425" s="215" t="s">
        <v>300</v>
      </c>
      <c r="D1425" s="215">
        <v>192049726</v>
      </c>
      <c r="E1425" s="215">
        <v>1060</v>
      </c>
      <c r="F1425" s="215">
        <v>1242</v>
      </c>
      <c r="G1425" s="215">
        <v>1004</v>
      </c>
      <c r="I1425" s="215" t="s">
        <v>3841</v>
      </c>
      <c r="J1425" s="216" t="s">
        <v>330</v>
      </c>
      <c r="K1425" s="215" t="s">
        <v>331</v>
      </c>
      <c r="L1425" s="215" t="s">
        <v>1903</v>
      </c>
      <c r="AD1425" s="217"/>
    </row>
    <row r="1426" spans="1:30" s="215" customFormat="1" x14ac:dyDescent="0.25">
      <c r="A1426" s="215" t="s">
        <v>126</v>
      </c>
      <c r="B1426" s="215">
        <v>2308</v>
      </c>
      <c r="C1426" s="215" t="s">
        <v>300</v>
      </c>
      <c r="D1426" s="215">
        <v>192049732</v>
      </c>
      <c r="E1426" s="215">
        <v>1060</v>
      </c>
      <c r="F1426" s="215">
        <v>1274</v>
      </c>
      <c r="G1426" s="215">
        <v>1004</v>
      </c>
      <c r="I1426" s="215" t="s">
        <v>3842</v>
      </c>
      <c r="J1426" s="216" t="s">
        <v>330</v>
      </c>
      <c r="K1426" s="215" t="s">
        <v>319</v>
      </c>
      <c r="L1426" s="215" t="s">
        <v>1845</v>
      </c>
      <c r="AD1426" s="217"/>
    </row>
    <row r="1427" spans="1:30" s="215" customFormat="1" x14ac:dyDescent="0.25">
      <c r="A1427" s="215" t="s">
        <v>126</v>
      </c>
      <c r="B1427" s="215">
        <v>2308</v>
      </c>
      <c r="C1427" s="215" t="s">
        <v>300</v>
      </c>
      <c r="D1427" s="215">
        <v>192049734</v>
      </c>
      <c r="E1427" s="215">
        <v>1060</v>
      </c>
      <c r="F1427" s="215">
        <v>1242</v>
      </c>
      <c r="G1427" s="215">
        <v>1004</v>
      </c>
      <c r="I1427" s="215" t="s">
        <v>3843</v>
      </c>
      <c r="J1427" s="216" t="s">
        <v>330</v>
      </c>
      <c r="K1427" s="215" t="s">
        <v>331</v>
      </c>
      <c r="L1427" s="215" t="s">
        <v>2074</v>
      </c>
      <c r="AD1427" s="217"/>
    </row>
    <row r="1428" spans="1:30" s="215" customFormat="1" x14ac:dyDescent="0.25">
      <c r="A1428" s="215" t="s">
        <v>126</v>
      </c>
      <c r="B1428" s="215">
        <v>2308</v>
      </c>
      <c r="C1428" s="215" t="s">
        <v>300</v>
      </c>
      <c r="D1428" s="215">
        <v>192049740</v>
      </c>
      <c r="E1428" s="215">
        <v>1060</v>
      </c>
      <c r="F1428" s="215">
        <v>1242</v>
      </c>
      <c r="G1428" s="215">
        <v>1004</v>
      </c>
      <c r="I1428" s="215" t="s">
        <v>3844</v>
      </c>
      <c r="J1428" s="216" t="s">
        <v>330</v>
      </c>
      <c r="K1428" s="215" t="s">
        <v>319</v>
      </c>
      <c r="L1428" s="215" t="s">
        <v>1846</v>
      </c>
      <c r="AD1428" s="217"/>
    </row>
    <row r="1429" spans="1:30" s="215" customFormat="1" x14ac:dyDescent="0.25">
      <c r="A1429" s="215" t="s">
        <v>126</v>
      </c>
      <c r="B1429" s="215">
        <v>2308</v>
      </c>
      <c r="C1429" s="215" t="s">
        <v>300</v>
      </c>
      <c r="D1429" s="215">
        <v>192049741</v>
      </c>
      <c r="E1429" s="215">
        <v>1060</v>
      </c>
      <c r="F1429" s="215">
        <v>1242</v>
      </c>
      <c r="G1429" s="215">
        <v>1004</v>
      </c>
      <c r="I1429" s="215" t="s">
        <v>3845</v>
      </c>
      <c r="J1429" s="216" t="s">
        <v>330</v>
      </c>
      <c r="K1429" s="215" t="s">
        <v>319</v>
      </c>
      <c r="L1429" s="215" t="s">
        <v>1847</v>
      </c>
      <c r="AD1429" s="217"/>
    </row>
    <row r="1430" spans="1:30" s="215" customFormat="1" x14ac:dyDescent="0.25">
      <c r="A1430" s="215" t="s">
        <v>126</v>
      </c>
      <c r="B1430" s="215">
        <v>2308</v>
      </c>
      <c r="C1430" s="215" t="s">
        <v>300</v>
      </c>
      <c r="D1430" s="215">
        <v>192049747</v>
      </c>
      <c r="E1430" s="215">
        <v>1060</v>
      </c>
      <c r="F1430" s="215">
        <v>1242</v>
      </c>
      <c r="G1430" s="215">
        <v>1004</v>
      </c>
      <c r="I1430" s="215" t="s">
        <v>3846</v>
      </c>
      <c r="J1430" s="216" t="s">
        <v>330</v>
      </c>
      <c r="K1430" s="215" t="s">
        <v>331</v>
      </c>
      <c r="L1430" s="215" t="s">
        <v>1904</v>
      </c>
      <c r="AD1430" s="217"/>
    </row>
    <row r="1431" spans="1:30" s="215" customFormat="1" x14ac:dyDescent="0.25">
      <c r="A1431" s="215" t="s">
        <v>126</v>
      </c>
      <c r="B1431" s="215">
        <v>2308</v>
      </c>
      <c r="C1431" s="215" t="s">
        <v>300</v>
      </c>
      <c r="D1431" s="215">
        <v>192049748</v>
      </c>
      <c r="E1431" s="215">
        <v>1060</v>
      </c>
      <c r="F1431" s="215">
        <v>1242</v>
      </c>
      <c r="G1431" s="215">
        <v>1004</v>
      </c>
      <c r="I1431" s="215" t="s">
        <v>3847</v>
      </c>
      <c r="J1431" s="216" t="s">
        <v>330</v>
      </c>
      <c r="K1431" s="215" t="s">
        <v>331</v>
      </c>
      <c r="L1431" s="215" t="s">
        <v>1904</v>
      </c>
      <c r="AD1431" s="217"/>
    </row>
    <row r="1432" spans="1:30" s="215" customFormat="1" x14ac:dyDescent="0.25">
      <c r="A1432" s="215" t="s">
        <v>126</v>
      </c>
      <c r="B1432" s="215">
        <v>2308</v>
      </c>
      <c r="C1432" s="215" t="s">
        <v>300</v>
      </c>
      <c r="D1432" s="215">
        <v>192049750</v>
      </c>
      <c r="E1432" s="215">
        <v>1060</v>
      </c>
      <c r="F1432" s="215">
        <v>1242</v>
      </c>
      <c r="G1432" s="215">
        <v>1004</v>
      </c>
      <c r="I1432" s="215" t="s">
        <v>3848</v>
      </c>
      <c r="J1432" s="216" t="s">
        <v>330</v>
      </c>
      <c r="K1432" s="215" t="s">
        <v>331</v>
      </c>
      <c r="L1432" s="215" t="s">
        <v>1904</v>
      </c>
      <c r="AD1432" s="217"/>
    </row>
    <row r="1433" spans="1:30" s="215" customFormat="1" x14ac:dyDescent="0.25">
      <c r="A1433" s="215" t="s">
        <v>126</v>
      </c>
      <c r="B1433" s="215">
        <v>2308</v>
      </c>
      <c r="C1433" s="215" t="s">
        <v>300</v>
      </c>
      <c r="D1433" s="215">
        <v>192049751</v>
      </c>
      <c r="E1433" s="215">
        <v>1060</v>
      </c>
      <c r="F1433" s="215">
        <v>1242</v>
      </c>
      <c r="G1433" s="215">
        <v>1004</v>
      </c>
      <c r="I1433" s="215" t="s">
        <v>3849</v>
      </c>
      <c r="J1433" s="216" t="s">
        <v>330</v>
      </c>
      <c r="K1433" s="215" t="s">
        <v>331</v>
      </c>
      <c r="L1433" s="215" t="s">
        <v>1904</v>
      </c>
      <c r="AD1433" s="217"/>
    </row>
    <row r="1434" spans="1:30" s="215" customFormat="1" x14ac:dyDescent="0.25">
      <c r="A1434" s="215" t="s">
        <v>126</v>
      </c>
      <c r="B1434" s="215">
        <v>2308</v>
      </c>
      <c r="C1434" s="215" t="s">
        <v>300</v>
      </c>
      <c r="D1434" s="215">
        <v>192049753</v>
      </c>
      <c r="E1434" s="215">
        <v>1060</v>
      </c>
      <c r="F1434" s="215">
        <v>1242</v>
      </c>
      <c r="G1434" s="215">
        <v>1004</v>
      </c>
      <c r="I1434" s="215" t="s">
        <v>3850</v>
      </c>
      <c r="J1434" s="216" t="s">
        <v>330</v>
      </c>
      <c r="K1434" s="215" t="s">
        <v>331</v>
      </c>
      <c r="L1434" s="215" t="s">
        <v>1904</v>
      </c>
      <c r="AD1434" s="217"/>
    </row>
    <row r="1435" spans="1:30" s="215" customFormat="1" x14ac:dyDescent="0.25">
      <c r="A1435" s="215" t="s">
        <v>126</v>
      </c>
      <c r="B1435" s="215">
        <v>2308</v>
      </c>
      <c r="C1435" s="215" t="s">
        <v>300</v>
      </c>
      <c r="D1435" s="215">
        <v>192049754</v>
      </c>
      <c r="E1435" s="215">
        <v>1060</v>
      </c>
      <c r="F1435" s="215">
        <v>1242</v>
      </c>
      <c r="G1435" s="215">
        <v>1004</v>
      </c>
      <c r="I1435" s="215" t="s">
        <v>3851</v>
      </c>
      <c r="J1435" s="216" t="s">
        <v>330</v>
      </c>
      <c r="K1435" s="215" t="s">
        <v>331</v>
      </c>
      <c r="L1435" s="215" t="s">
        <v>1904</v>
      </c>
      <c r="AD1435" s="217"/>
    </row>
    <row r="1436" spans="1:30" s="215" customFormat="1" x14ac:dyDescent="0.25">
      <c r="A1436" s="215" t="s">
        <v>126</v>
      </c>
      <c r="B1436" s="215">
        <v>2308</v>
      </c>
      <c r="C1436" s="215" t="s">
        <v>300</v>
      </c>
      <c r="D1436" s="215">
        <v>192049756</v>
      </c>
      <c r="E1436" s="215">
        <v>1060</v>
      </c>
      <c r="F1436" s="215">
        <v>1242</v>
      </c>
      <c r="G1436" s="215">
        <v>1004</v>
      </c>
      <c r="I1436" s="215" t="s">
        <v>3852</v>
      </c>
      <c r="J1436" s="216" t="s">
        <v>330</v>
      </c>
      <c r="K1436" s="215" t="s">
        <v>331</v>
      </c>
      <c r="L1436" s="215" t="s">
        <v>1904</v>
      </c>
      <c r="AD1436" s="217"/>
    </row>
    <row r="1437" spans="1:30" s="215" customFormat="1" x14ac:dyDescent="0.25">
      <c r="A1437" s="215" t="s">
        <v>126</v>
      </c>
      <c r="B1437" s="215">
        <v>2308</v>
      </c>
      <c r="C1437" s="215" t="s">
        <v>300</v>
      </c>
      <c r="D1437" s="215">
        <v>192049757</v>
      </c>
      <c r="E1437" s="215">
        <v>1060</v>
      </c>
      <c r="F1437" s="215">
        <v>1242</v>
      </c>
      <c r="G1437" s="215">
        <v>1004</v>
      </c>
      <c r="I1437" s="215" t="s">
        <v>3853</v>
      </c>
      <c r="J1437" s="216" t="s">
        <v>330</v>
      </c>
      <c r="K1437" s="215" t="s">
        <v>331</v>
      </c>
      <c r="L1437" s="215" t="s">
        <v>1904</v>
      </c>
      <c r="AD1437" s="217"/>
    </row>
    <row r="1438" spans="1:30" s="215" customFormat="1" x14ac:dyDescent="0.25">
      <c r="A1438" s="215" t="s">
        <v>126</v>
      </c>
      <c r="B1438" s="215">
        <v>2308</v>
      </c>
      <c r="C1438" s="215" t="s">
        <v>300</v>
      </c>
      <c r="D1438" s="215">
        <v>192049758</v>
      </c>
      <c r="E1438" s="215">
        <v>1060</v>
      </c>
      <c r="F1438" s="215">
        <v>1242</v>
      </c>
      <c r="G1438" s="215">
        <v>1004</v>
      </c>
      <c r="I1438" s="215" t="s">
        <v>3854</v>
      </c>
      <c r="J1438" s="216" t="s">
        <v>330</v>
      </c>
      <c r="K1438" s="215" t="s">
        <v>319</v>
      </c>
      <c r="L1438" s="215" t="s">
        <v>1848</v>
      </c>
      <c r="AD1438" s="217"/>
    </row>
    <row r="1439" spans="1:30" s="215" customFormat="1" x14ac:dyDescent="0.25">
      <c r="A1439" s="215" t="s">
        <v>126</v>
      </c>
      <c r="B1439" s="215">
        <v>2308</v>
      </c>
      <c r="C1439" s="215" t="s">
        <v>300</v>
      </c>
      <c r="D1439" s="215">
        <v>192049759</v>
      </c>
      <c r="E1439" s="215">
        <v>1060</v>
      </c>
      <c r="F1439" s="215">
        <v>1242</v>
      </c>
      <c r="G1439" s="215">
        <v>1004</v>
      </c>
      <c r="I1439" s="215" t="s">
        <v>3855</v>
      </c>
      <c r="J1439" s="216" t="s">
        <v>330</v>
      </c>
      <c r="K1439" s="215" t="s">
        <v>331</v>
      </c>
      <c r="L1439" s="215" t="s">
        <v>1904</v>
      </c>
      <c r="AD1439" s="217"/>
    </row>
    <row r="1440" spans="1:30" s="215" customFormat="1" x14ac:dyDescent="0.25">
      <c r="A1440" s="215" t="s">
        <v>126</v>
      </c>
      <c r="B1440" s="215">
        <v>2308</v>
      </c>
      <c r="C1440" s="215" t="s">
        <v>300</v>
      </c>
      <c r="D1440" s="215">
        <v>192049776</v>
      </c>
      <c r="E1440" s="215">
        <v>1060</v>
      </c>
      <c r="F1440" s="215">
        <v>1242</v>
      </c>
      <c r="G1440" s="215">
        <v>1004</v>
      </c>
      <c r="I1440" s="215" t="s">
        <v>3856</v>
      </c>
      <c r="J1440" s="216" t="s">
        <v>330</v>
      </c>
      <c r="K1440" s="215" t="s">
        <v>331</v>
      </c>
      <c r="L1440" s="215" t="s">
        <v>1905</v>
      </c>
      <c r="AD1440" s="217"/>
    </row>
    <row r="1441" spans="1:30" s="215" customFormat="1" x14ac:dyDescent="0.25">
      <c r="A1441" s="215" t="s">
        <v>126</v>
      </c>
      <c r="B1441" s="215">
        <v>2308</v>
      </c>
      <c r="C1441" s="215" t="s">
        <v>300</v>
      </c>
      <c r="D1441" s="215">
        <v>192049778</v>
      </c>
      <c r="E1441" s="215">
        <v>1060</v>
      </c>
      <c r="F1441" s="215">
        <v>1242</v>
      </c>
      <c r="G1441" s="215">
        <v>1004</v>
      </c>
      <c r="I1441" s="215" t="s">
        <v>3857</v>
      </c>
      <c r="J1441" s="216" t="s">
        <v>330</v>
      </c>
      <c r="K1441" s="215" t="s">
        <v>319</v>
      </c>
      <c r="L1441" s="215" t="s">
        <v>1849</v>
      </c>
      <c r="AD1441" s="217"/>
    </row>
    <row r="1442" spans="1:30" s="215" customFormat="1" x14ac:dyDescent="0.25">
      <c r="A1442" s="215" t="s">
        <v>126</v>
      </c>
      <c r="B1442" s="215">
        <v>2308</v>
      </c>
      <c r="C1442" s="215" t="s">
        <v>300</v>
      </c>
      <c r="D1442" s="215">
        <v>192049779</v>
      </c>
      <c r="E1442" s="215">
        <v>1060</v>
      </c>
      <c r="F1442" s="215">
        <v>1242</v>
      </c>
      <c r="G1442" s="215">
        <v>1004</v>
      </c>
      <c r="I1442" s="215" t="s">
        <v>3858</v>
      </c>
      <c r="J1442" s="216" t="s">
        <v>330</v>
      </c>
      <c r="K1442" s="215" t="s">
        <v>331</v>
      </c>
      <c r="L1442" s="215" t="s">
        <v>1905</v>
      </c>
      <c r="AD1442" s="217"/>
    </row>
    <row r="1443" spans="1:30" s="215" customFormat="1" x14ac:dyDescent="0.25">
      <c r="A1443" s="215" t="s">
        <v>126</v>
      </c>
      <c r="B1443" s="215">
        <v>2308</v>
      </c>
      <c r="C1443" s="215" t="s">
        <v>300</v>
      </c>
      <c r="D1443" s="215">
        <v>192049780</v>
      </c>
      <c r="E1443" s="215">
        <v>1060</v>
      </c>
      <c r="F1443" s="215">
        <v>1242</v>
      </c>
      <c r="G1443" s="215">
        <v>1004</v>
      </c>
      <c r="I1443" s="215" t="s">
        <v>3859</v>
      </c>
      <c r="J1443" s="216" t="s">
        <v>330</v>
      </c>
      <c r="K1443" s="215" t="s">
        <v>331</v>
      </c>
      <c r="L1443" s="215" t="s">
        <v>1905</v>
      </c>
      <c r="AD1443" s="217"/>
    </row>
    <row r="1444" spans="1:30" s="215" customFormat="1" x14ac:dyDescent="0.25">
      <c r="A1444" s="215" t="s">
        <v>126</v>
      </c>
      <c r="B1444" s="215">
        <v>2308</v>
      </c>
      <c r="C1444" s="215" t="s">
        <v>300</v>
      </c>
      <c r="D1444" s="215">
        <v>192049855</v>
      </c>
      <c r="E1444" s="215">
        <v>1060</v>
      </c>
      <c r="F1444" s="215">
        <v>1274</v>
      </c>
      <c r="G1444" s="215">
        <v>1004</v>
      </c>
      <c r="I1444" s="215" t="s">
        <v>3860</v>
      </c>
      <c r="J1444" s="216" t="s">
        <v>330</v>
      </c>
      <c r="K1444" s="215" t="s">
        <v>319</v>
      </c>
      <c r="L1444" s="215" t="s">
        <v>1850</v>
      </c>
      <c r="AD1444" s="217"/>
    </row>
    <row r="1445" spans="1:30" s="215" customFormat="1" x14ac:dyDescent="0.25">
      <c r="A1445" s="215" t="s">
        <v>126</v>
      </c>
      <c r="B1445" s="215">
        <v>2308</v>
      </c>
      <c r="C1445" s="215" t="s">
        <v>300</v>
      </c>
      <c r="D1445" s="215">
        <v>192049861</v>
      </c>
      <c r="E1445" s="215">
        <v>1060</v>
      </c>
      <c r="F1445" s="215">
        <v>1274</v>
      </c>
      <c r="G1445" s="215">
        <v>1004</v>
      </c>
      <c r="I1445" s="215" t="s">
        <v>3861</v>
      </c>
      <c r="J1445" s="216" t="s">
        <v>330</v>
      </c>
      <c r="K1445" s="215" t="s">
        <v>319</v>
      </c>
      <c r="L1445" s="215" t="s">
        <v>1851</v>
      </c>
      <c r="AD1445" s="217"/>
    </row>
    <row r="1446" spans="1:30" s="215" customFormat="1" x14ac:dyDescent="0.25">
      <c r="A1446" s="215" t="s">
        <v>126</v>
      </c>
      <c r="B1446" s="215">
        <v>2308</v>
      </c>
      <c r="C1446" s="215" t="s">
        <v>300</v>
      </c>
      <c r="D1446" s="215">
        <v>192049863</v>
      </c>
      <c r="E1446" s="215">
        <v>1060</v>
      </c>
      <c r="F1446" s="215">
        <v>1274</v>
      </c>
      <c r="G1446" s="215">
        <v>1004</v>
      </c>
      <c r="I1446" s="215" t="s">
        <v>3862</v>
      </c>
      <c r="J1446" s="216" t="s">
        <v>330</v>
      </c>
      <c r="K1446" s="215" t="s">
        <v>319</v>
      </c>
      <c r="L1446" s="215" t="s">
        <v>1852</v>
      </c>
      <c r="AD1446" s="217"/>
    </row>
    <row r="1447" spans="1:30" s="215" customFormat="1" x14ac:dyDescent="0.25">
      <c r="A1447" s="215" t="s">
        <v>126</v>
      </c>
      <c r="B1447" s="215">
        <v>2308</v>
      </c>
      <c r="C1447" s="215" t="s">
        <v>300</v>
      </c>
      <c r="D1447" s="215">
        <v>192049867</v>
      </c>
      <c r="E1447" s="215">
        <v>1060</v>
      </c>
      <c r="F1447" s="215">
        <v>1271</v>
      </c>
      <c r="G1447" s="215">
        <v>1004</v>
      </c>
      <c r="I1447" s="215" t="s">
        <v>3863</v>
      </c>
      <c r="J1447" s="216" t="s">
        <v>330</v>
      </c>
      <c r="K1447" s="215" t="s">
        <v>331</v>
      </c>
      <c r="L1447" s="215" t="s">
        <v>1906</v>
      </c>
      <c r="AD1447" s="217"/>
    </row>
    <row r="1448" spans="1:30" s="215" customFormat="1" x14ac:dyDescent="0.25">
      <c r="A1448" s="215" t="s">
        <v>126</v>
      </c>
      <c r="B1448" s="215">
        <v>2308</v>
      </c>
      <c r="C1448" s="215" t="s">
        <v>300</v>
      </c>
      <c r="D1448" s="215">
        <v>192049868</v>
      </c>
      <c r="E1448" s="215">
        <v>1060</v>
      </c>
      <c r="F1448" s="215">
        <v>1271</v>
      </c>
      <c r="G1448" s="215">
        <v>1004</v>
      </c>
      <c r="I1448" s="215" t="s">
        <v>3864</v>
      </c>
      <c r="J1448" s="216" t="s">
        <v>330</v>
      </c>
      <c r="K1448" s="215" t="s">
        <v>319</v>
      </c>
      <c r="L1448" s="215" t="s">
        <v>1853</v>
      </c>
      <c r="AD1448" s="217"/>
    </row>
    <row r="1449" spans="1:30" s="215" customFormat="1" x14ac:dyDescent="0.25">
      <c r="A1449" s="215" t="s">
        <v>126</v>
      </c>
      <c r="B1449" s="215">
        <v>2308</v>
      </c>
      <c r="C1449" s="215" t="s">
        <v>300</v>
      </c>
      <c r="D1449" s="215">
        <v>192049869</v>
      </c>
      <c r="E1449" s="215">
        <v>1060</v>
      </c>
      <c r="F1449" s="215">
        <v>1271</v>
      </c>
      <c r="G1449" s="215">
        <v>1004</v>
      </c>
      <c r="I1449" s="215" t="s">
        <v>3865</v>
      </c>
      <c r="J1449" s="216" t="s">
        <v>330</v>
      </c>
      <c r="K1449" s="215" t="s">
        <v>331</v>
      </c>
      <c r="L1449" s="215" t="s">
        <v>1907</v>
      </c>
      <c r="AD1449" s="217"/>
    </row>
    <row r="1450" spans="1:30" s="215" customFormat="1" x14ac:dyDescent="0.25">
      <c r="A1450" s="215" t="s">
        <v>126</v>
      </c>
      <c r="B1450" s="215">
        <v>2308</v>
      </c>
      <c r="C1450" s="215" t="s">
        <v>300</v>
      </c>
      <c r="D1450" s="215">
        <v>192049875</v>
      </c>
      <c r="E1450" s="215">
        <v>1060</v>
      </c>
      <c r="F1450" s="215">
        <v>1242</v>
      </c>
      <c r="G1450" s="215">
        <v>1004</v>
      </c>
      <c r="I1450" s="215" t="s">
        <v>3866</v>
      </c>
      <c r="J1450" s="216" t="s">
        <v>330</v>
      </c>
      <c r="K1450" s="215" t="s">
        <v>319</v>
      </c>
      <c r="L1450" s="215" t="s">
        <v>1854</v>
      </c>
      <c r="AD1450" s="217"/>
    </row>
    <row r="1451" spans="1:30" s="215" customFormat="1" x14ac:dyDescent="0.25">
      <c r="A1451" s="215" t="s">
        <v>126</v>
      </c>
      <c r="B1451" s="215">
        <v>2308</v>
      </c>
      <c r="C1451" s="215" t="s">
        <v>300</v>
      </c>
      <c r="D1451" s="215">
        <v>192049877</v>
      </c>
      <c r="E1451" s="215">
        <v>1060</v>
      </c>
      <c r="F1451" s="215">
        <v>1274</v>
      </c>
      <c r="G1451" s="215">
        <v>1004</v>
      </c>
      <c r="I1451" s="215" t="s">
        <v>3867</v>
      </c>
      <c r="J1451" s="216" t="s">
        <v>330</v>
      </c>
      <c r="K1451" s="215" t="s">
        <v>319</v>
      </c>
      <c r="L1451" s="215" t="s">
        <v>1855</v>
      </c>
      <c r="AD1451" s="217"/>
    </row>
    <row r="1452" spans="1:30" s="215" customFormat="1" x14ac:dyDescent="0.25">
      <c r="A1452" s="215" t="s">
        <v>126</v>
      </c>
      <c r="B1452" s="215">
        <v>2308</v>
      </c>
      <c r="C1452" s="215" t="s">
        <v>300</v>
      </c>
      <c r="D1452" s="215">
        <v>192049878</v>
      </c>
      <c r="E1452" s="215">
        <v>1060</v>
      </c>
      <c r="F1452" s="215">
        <v>1242</v>
      </c>
      <c r="G1452" s="215">
        <v>1004</v>
      </c>
      <c r="I1452" s="215" t="s">
        <v>3868</v>
      </c>
      <c r="J1452" s="216" t="s">
        <v>330</v>
      </c>
      <c r="K1452" s="215" t="s">
        <v>319</v>
      </c>
      <c r="L1452" s="215" t="s">
        <v>1856</v>
      </c>
      <c r="AD1452" s="217"/>
    </row>
    <row r="1453" spans="1:30" s="215" customFormat="1" x14ac:dyDescent="0.25">
      <c r="A1453" s="215" t="s">
        <v>126</v>
      </c>
      <c r="B1453" s="215">
        <v>2308</v>
      </c>
      <c r="C1453" s="215" t="s">
        <v>300</v>
      </c>
      <c r="D1453" s="215">
        <v>192049879</v>
      </c>
      <c r="E1453" s="215">
        <v>1060</v>
      </c>
      <c r="F1453" s="215">
        <v>1242</v>
      </c>
      <c r="G1453" s="215">
        <v>1004</v>
      </c>
      <c r="I1453" s="215" t="s">
        <v>3869</v>
      </c>
      <c r="J1453" s="216" t="s">
        <v>330</v>
      </c>
      <c r="K1453" s="215" t="s">
        <v>331</v>
      </c>
      <c r="L1453" s="215" t="s">
        <v>1908</v>
      </c>
      <c r="AD1453" s="217"/>
    </row>
    <row r="1454" spans="1:30" s="215" customFormat="1" x14ac:dyDescent="0.25">
      <c r="A1454" s="215" t="s">
        <v>126</v>
      </c>
      <c r="B1454" s="215">
        <v>2308</v>
      </c>
      <c r="C1454" s="215" t="s">
        <v>300</v>
      </c>
      <c r="D1454" s="215">
        <v>192049881</v>
      </c>
      <c r="E1454" s="215">
        <v>1060</v>
      </c>
      <c r="F1454" s="215">
        <v>1242</v>
      </c>
      <c r="G1454" s="215">
        <v>1004</v>
      </c>
      <c r="I1454" s="215" t="s">
        <v>3870</v>
      </c>
      <c r="J1454" s="216" t="s">
        <v>330</v>
      </c>
      <c r="K1454" s="215" t="s">
        <v>319</v>
      </c>
      <c r="L1454" s="215" t="s">
        <v>1857</v>
      </c>
      <c r="AD1454" s="217"/>
    </row>
    <row r="1455" spans="1:30" s="215" customFormat="1" x14ac:dyDescent="0.25">
      <c r="A1455" s="215" t="s">
        <v>126</v>
      </c>
      <c r="B1455" s="215">
        <v>2308</v>
      </c>
      <c r="C1455" s="215" t="s">
        <v>300</v>
      </c>
      <c r="D1455" s="215">
        <v>192049884</v>
      </c>
      <c r="E1455" s="215">
        <v>1060</v>
      </c>
      <c r="F1455" s="215">
        <v>1271</v>
      </c>
      <c r="G1455" s="215">
        <v>1004</v>
      </c>
      <c r="I1455" s="215" t="s">
        <v>3871</v>
      </c>
      <c r="J1455" s="216" t="s">
        <v>330</v>
      </c>
      <c r="K1455" s="215" t="s">
        <v>331</v>
      </c>
      <c r="L1455" s="215" t="s">
        <v>1909</v>
      </c>
      <c r="AD1455" s="217"/>
    </row>
    <row r="1456" spans="1:30" s="215" customFormat="1" x14ac:dyDescent="0.25">
      <c r="A1456" s="215" t="s">
        <v>126</v>
      </c>
      <c r="B1456" s="215">
        <v>2308</v>
      </c>
      <c r="C1456" s="215" t="s">
        <v>300</v>
      </c>
      <c r="D1456" s="215">
        <v>192049885</v>
      </c>
      <c r="E1456" s="215">
        <v>1060</v>
      </c>
      <c r="F1456" s="215">
        <v>1271</v>
      </c>
      <c r="G1456" s="215">
        <v>1004</v>
      </c>
      <c r="I1456" s="215" t="s">
        <v>3872</v>
      </c>
      <c r="J1456" s="216" t="s">
        <v>330</v>
      </c>
      <c r="K1456" s="215" t="s">
        <v>319</v>
      </c>
      <c r="L1456" s="215" t="s">
        <v>1858</v>
      </c>
      <c r="AD1456" s="217"/>
    </row>
    <row r="1457" spans="1:30" s="215" customFormat="1" x14ac:dyDescent="0.25">
      <c r="A1457" s="215" t="s">
        <v>126</v>
      </c>
      <c r="B1457" s="215">
        <v>2308</v>
      </c>
      <c r="C1457" s="215" t="s">
        <v>300</v>
      </c>
      <c r="D1457" s="215">
        <v>192049887</v>
      </c>
      <c r="E1457" s="215">
        <v>1060</v>
      </c>
      <c r="F1457" s="215">
        <v>1271</v>
      </c>
      <c r="G1457" s="215">
        <v>1004</v>
      </c>
      <c r="I1457" s="215" t="s">
        <v>3873</v>
      </c>
      <c r="J1457" s="216" t="s">
        <v>330</v>
      </c>
      <c r="K1457" s="215" t="s">
        <v>331</v>
      </c>
      <c r="L1457" s="215" t="s">
        <v>1910</v>
      </c>
      <c r="AD1457" s="217"/>
    </row>
    <row r="1458" spans="1:30" s="215" customFormat="1" x14ac:dyDescent="0.25">
      <c r="A1458" s="215" t="s">
        <v>126</v>
      </c>
      <c r="B1458" s="215">
        <v>2308</v>
      </c>
      <c r="C1458" s="215" t="s">
        <v>300</v>
      </c>
      <c r="D1458" s="215">
        <v>192049888</v>
      </c>
      <c r="E1458" s="215">
        <v>1060</v>
      </c>
      <c r="F1458" s="215">
        <v>1271</v>
      </c>
      <c r="G1458" s="215">
        <v>1004</v>
      </c>
      <c r="I1458" s="215" t="s">
        <v>3874</v>
      </c>
      <c r="J1458" s="216" t="s">
        <v>330</v>
      </c>
      <c r="K1458" s="215" t="s">
        <v>331</v>
      </c>
      <c r="L1458" s="215" t="s">
        <v>1910</v>
      </c>
      <c r="AD1458" s="217"/>
    </row>
    <row r="1459" spans="1:30" s="215" customFormat="1" x14ac:dyDescent="0.25">
      <c r="A1459" s="215" t="s">
        <v>126</v>
      </c>
      <c r="B1459" s="215">
        <v>2308</v>
      </c>
      <c r="C1459" s="215" t="s">
        <v>300</v>
      </c>
      <c r="D1459" s="215">
        <v>192049890</v>
      </c>
      <c r="E1459" s="215">
        <v>1060</v>
      </c>
      <c r="F1459" s="215">
        <v>1271</v>
      </c>
      <c r="G1459" s="215">
        <v>1004</v>
      </c>
      <c r="I1459" s="215" t="s">
        <v>3875</v>
      </c>
      <c r="J1459" s="216" t="s">
        <v>330</v>
      </c>
      <c r="K1459" s="215" t="s">
        <v>319</v>
      </c>
      <c r="L1459" s="215" t="s">
        <v>1859</v>
      </c>
      <c r="AD1459" s="217"/>
    </row>
    <row r="1460" spans="1:30" s="215" customFormat="1" x14ac:dyDescent="0.25">
      <c r="A1460" s="215" t="s">
        <v>126</v>
      </c>
      <c r="B1460" s="215">
        <v>2308</v>
      </c>
      <c r="C1460" s="215" t="s">
        <v>300</v>
      </c>
      <c r="D1460" s="215">
        <v>192049891</v>
      </c>
      <c r="E1460" s="215">
        <v>1060</v>
      </c>
      <c r="F1460" s="215">
        <v>1271</v>
      </c>
      <c r="G1460" s="215">
        <v>1004</v>
      </c>
      <c r="I1460" s="215" t="s">
        <v>3876</v>
      </c>
      <c r="J1460" s="216" t="s">
        <v>330</v>
      </c>
      <c r="K1460" s="215" t="s">
        <v>319</v>
      </c>
      <c r="L1460" s="215" t="s">
        <v>1860</v>
      </c>
      <c r="AD1460" s="217"/>
    </row>
    <row r="1461" spans="1:30" s="215" customFormat="1" x14ac:dyDescent="0.25">
      <c r="A1461" s="215" t="s">
        <v>126</v>
      </c>
      <c r="B1461" s="215">
        <v>2308</v>
      </c>
      <c r="C1461" s="215" t="s">
        <v>300</v>
      </c>
      <c r="D1461" s="215">
        <v>192049893</v>
      </c>
      <c r="E1461" s="215">
        <v>1060</v>
      </c>
      <c r="F1461" s="215">
        <v>1274</v>
      </c>
      <c r="G1461" s="215">
        <v>1004</v>
      </c>
      <c r="I1461" s="215" t="s">
        <v>3877</v>
      </c>
      <c r="J1461" s="216" t="s">
        <v>330</v>
      </c>
      <c r="K1461" s="215" t="s">
        <v>319</v>
      </c>
      <c r="L1461" s="215" t="s">
        <v>1861</v>
      </c>
      <c r="AD1461" s="217"/>
    </row>
    <row r="1462" spans="1:30" s="215" customFormat="1" x14ac:dyDescent="0.25">
      <c r="A1462" s="215" t="s">
        <v>126</v>
      </c>
      <c r="B1462" s="215">
        <v>2308</v>
      </c>
      <c r="C1462" s="215" t="s">
        <v>300</v>
      </c>
      <c r="D1462" s="215">
        <v>192049894</v>
      </c>
      <c r="E1462" s="215">
        <v>1060</v>
      </c>
      <c r="F1462" s="215">
        <v>1274</v>
      </c>
      <c r="G1462" s="215">
        <v>1004</v>
      </c>
      <c r="I1462" s="215" t="s">
        <v>3878</v>
      </c>
      <c r="J1462" s="216" t="s">
        <v>330</v>
      </c>
      <c r="K1462" s="215" t="s">
        <v>319</v>
      </c>
      <c r="L1462" s="215" t="s">
        <v>1862</v>
      </c>
      <c r="AD1462" s="217"/>
    </row>
    <row r="1463" spans="1:30" s="215" customFormat="1" x14ac:dyDescent="0.25">
      <c r="A1463" s="215" t="s">
        <v>126</v>
      </c>
      <c r="B1463" s="215">
        <v>2308</v>
      </c>
      <c r="C1463" s="215" t="s">
        <v>300</v>
      </c>
      <c r="D1463" s="215">
        <v>192049897</v>
      </c>
      <c r="E1463" s="215">
        <v>1060</v>
      </c>
      <c r="F1463" s="215">
        <v>1274</v>
      </c>
      <c r="G1463" s="215">
        <v>1004</v>
      </c>
      <c r="I1463" s="215" t="s">
        <v>3879</v>
      </c>
      <c r="J1463" s="216" t="s">
        <v>330</v>
      </c>
      <c r="K1463" s="215" t="s">
        <v>319</v>
      </c>
      <c r="L1463" s="215" t="s">
        <v>1863</v>
      </c>
      <c r="AD1463" s="217"/>
    </row>
    <row r="1464" spans="1:30" s="215" customFormat="1" x14ac:dyDescent="0.25">
      <c r="A1464" s="215" t="s">
        <v>126</v>
      </c>
      <c r="B1464" s="215">
        <v>2308</v>
      </c>
      <c r="C1464" s="215" t="s">
        <v>300</v>
      </c>
      <c r="D1464" s="215">
        <v>192049898</v>
      </c>
      <c r="E1464" s="215">
        <v>1060</v>
      </c>
      <c r="F1464" s="215">
        <v>1242</v>
      </c>
      <c r="G1464" s="215">
        <v>1004</v>
      </c>
      <c r="I1464" s="215" t="s">
        <v>3880</v>
      </c>
      <c r="J1464" s="216" t="s">
        <v>330</v>
      </c>
      <c r="K1464" s="215" t="s">
        <v>319</v>
      </c>
      <c r="L1464" s="215" t="s">
        <v>1864</v>
      </c>
      <c r="AD1464" s="217"/>
    </row>
    <row r="1465" spans="1:30" s="215" customFormat="1" x14ac:dyDescent="0.25">
      <c r="A1465" s="215" t="s">
        <v>126</v>
      </c>
      <c r="B1465" s="215">
        <v>2308</v>
      </c>
      <c r="C1465" s="215" t="s">
        <v>300</v>
      </c>
      <c r="D1465" s="215">
        <v>192049900</v>
      </c>
      <c r="E1465" s="215">
        <v>1060</v>
      </c>
      <c r="F1465" s="215">
        <v>1274</v>
      </c>
      <c r="G1465" s="215">
        <v>1004</v>
      </c>
      <c r="I1465" s="215" t="s">
        <v>3881</v>
      </c>
      <c r="J1465" s="216" t="s">
        <v>330</v>
      </c>
      <c r="K1465" s="215" t="s">
        <v>319</v>
      </c>
      <c r="L1465" s="215" t="s">
        <v>1865</v>
      </c>
      <c r="AD1465" s="217"/>
    </row>
    <row r="1466" spans="1:30" s="215" customFormat="1" x14ac:dyDescent="0.25">
      <c r="A1466" s="215" t="s">
        <v>126</v>
      </c>
      <c r="B1466" s="215">
        <v>2308</v>
      </c>
      <c r="C1466" s="215" t="s">
        <v>300</v>
      </c>
      <c r="D1466" s="215">
        <v>192049903</v>
      </c>
      <c r="E1466" s="215">
        <v>1060</v>
      </c>
      <c r="F1466" s="215">
        <v>1242</v>
      </c>
      <c r="G1466" s="215">
        <v>1004</v>
      </c>
      <c r="I1466" s="215" t="s">
        <v>3882</v>
      </c>
      <c r="J1466" s="216" t="s">
        <v>330</v>
      </c>
      <c r="K1466" s="215" t="s">
        <v>331</v>
      </c>
      <c r="L1466" s="215" t="s">
        <v>1911</v>
      </c>
      <c r="AD1466" s="217"/>
    </row>
    <row r="1467" spans="1:30" s="215" customFormat="1" x14ac:dyDescent="0.25">
      <c r="A1467" s="215" t="s">
        <v>126</v>
      </c>
      <c r="B1467" s="215">
        <v>2308</v>
      </c>
      <c r="C1467" s="215" t="s">
        <v>300</v>
      </c>
      <c r="D1467" s="215">
        <v>192049906</v>
      </c>
      <c r="E1467" s="215">
        <v>1060</v>
      </c>
      <c r="F1467" s="215">
        <v>1274</v>
      </c>
      <c r="G1467" s="215">
        <v>1004</v>
      </c>
      <c r="I1467" s="215" t="s">
        <v>3883</v>
      </c>
      <c r="J1467" s="216" t="s">
        <v>330</v>
      </c>
      <c r="K1467" s="215" t="s">
        <v>319</v>
      </c>
      <c r="L1467" s="215" t="s">
        <v>1866</v>
      </c>
      <c r="AD1467" s="217"/>
    </row>
    <row r="1468" spans="1:30" s="215" customFormat="1" x14ac:dyDescent="0.25">
      <c r="A1468" s="215" t="s">
        <v>126</v>
      </c>
      <c r="B1468" s="215">
        <v>2308</v>
      </c>
      <c r="C1468" s="215" t="s">
        <v>300</v>
      </c>
      <c r="D1468" s="215">
        <v>192049907</v>
      </c>
      <c r="E1468" s="215">
        <v>1060</v>
      </c>
      <c r="F1468" s="215">
        <v>1274</v>
      </c>
      <c r="G1468" s="215">
        <v>1004</v>
      </c>
      <c r="I1468" s="215" t="s">
        <v>3884</v>
      </c>
      <c r="J1468" s="216" t="s">
        <v>330</v>
      </c>
      <c r="K1468" s="215" t="s">
        <v>319</v>
      </c>
      <c r="L1468" s="215" t="s">
        <v>1867</v>
      </c>
      <c r="AD1468" s="217"/>
    </row>
    <row r="1469" spans="1:30" s="215" customFormat="1" x14ac:dyDescent="0.25">
      <c r="A1469" s="215" t="s">
        <v>126</v>
      </c>
      <c r="B1469" s="215">
        <v>2308</v>
      </c>
      <c r="C1469" s="215" t="s">
        <v>300</v>
      </c>
      <c r="D1469" s="215">
        <v>192049910</v>
      </c>
      <c r="E1469" s="215">
        <v>1060</v>
      </c>
      <c r="F1469" s="215">
        <v>1274</v>
      </c>
      <c r="G1469" s="215">
        <v>1004</v>
      </c>
      <c r="I1469" s="215" t="s">
        <v>3885</v>
      </c>
      <c r="J1469" s="216" t="s">
        <v>330</v>
      </c>
      <c r="K1469" s="215" t="s">
        <v>319</v>
      </c>
      <c r="L1469" s="215" t="s">
        <v>1868</v>
      </c>
      <c r="AD1469" s="217"/>
    </row>
    <row r="1470" spans="1:30" s="215" customFormat="1" x14ac:dyDescent="0.25">
      <c r="A1470" s="215" t="s">
        <v>126</v>
      </c>
      <c r="B1470" s="215">
        <v>2308</v>
      </c>
      <c r="C1470" s="215" t="s">
        <v>300</v>
      </c>
      <c r="D1470" s="215">
        <v>192049911</v>
      </c>
      <c r="E1470" s="215">
        <v>1060</v>
      </c>
      <c r="F1470" s="215">
        <v>1274</v>
      </c>
      <c r="G1470" s="215">
        <v>1004</v>
      </c>
      <c r="I1470" s="215" t="s">
        <v>3886</v>
      </c>
      <c r="J1470" s="216" t="s">
        <v>330</v>
      </c>
      <c r="K1470" s="215" t="s">
        <v>319</v>
      </c>
      <c r="L1470" s="215" t="s">
        <v>1869</v>
      </c>
      <c r="AD1470" s="217"/>
    </row>
    <row r="1471" spans="1:30" s="215" customFormat="1" x14ac:dyDescent="0.25">
      <c r="A1471" s="215" t="s">
        <v>126</v>
      </c>
      <c r="B1471" s="215">
        <v>2308</v>
      </c>
      <c r="C1471" s="215" t="s">
        <v>300</v>
      </c>
      <c r="D1471" s="215">
        <v>192049913</v>
      </c>
      <c r="E1471" s="215">
        <v>1060</v>
      </c>
      <c r="F1471" s="215">
        <v>1242</v>
      </c>
      <c r="G1471" s="215">
        <v>1004</v>
      </c>
      <c r="I1471" s="215" t="s">
        <v>3887</v>
      </c>
      <c r="J1471" s="216" t="s">
        <v>330</v>
      </c>
      <c r="K1471" s="215" t="s">
        <v>331</v>
      </c>
      <c r="L1471" s="215" t="s">
        <v>1912</v>
      </c>
      <c r="AD1471" s="217"/>
    </row>
    <row r="1472" spans="1:30" s="215" customFormat="1" x14ac:dyDescent="0.25">
      <c r="A1472" s="215" t="s">
        <v>126</v>
      </c>
      <c r="B1472" s="215">
        <v>2308</v>
      </c>
      <c r="C1472" s="215" t="s">
        <v>300</v>
      </c>
      <c r="D1472" s="215">
        <v>192049916</v>
      </c>
      <c r="E1472" s="215">
        <v>1060</v>
      </c>
      <c r="F1472" s="215">
        <v>1242</v>
      </c>
      <c r="G1472" s="215">
        <v>1004</v>
      </c>
      <c r="I1472" s="215" t="s">
        <v>3888</v>
      </c>
      <c r="J1472" s="216" t="s">
        <v>330</v>
      </c>
      <c r="K1472" s="215" t="s">
        <v>319</v>
      </c>
      <c r="L1472" s="215" t="s">
        <v>1870</v>
      </c>
      <c r="AD1472" s="217"/>
    </row>
    <row r="1473" spans="1:30" s="215" customFormat="1" x14ac:dyDescent="0.25">
      <c r="A1473" s="215" t="s">
        <v>126</v>
      </c>
      <c r="B1473" s="215">
        <v>2308</v>
      </c>
      <c r="C1473" s="215" t="s">
        <v>300</v>
      </c>
      <c r="D1473" s="215">
        <v>192049917</v>
      </c>
      <c r="E1473" s="215">
        <v>1060</v>
      </c>
      <c r="F1473" s="215">
        <v>1271</v>
      </c>
      <c r="G1473" s="215">
        <v>1004</v>
      </c>
      <c r="I1473" s="215" t="s">
        <v>3889</v>
      </c>
      <c r="J1473" s="216" t="s">
        <v>330</v>
      </c>
      <c r="K1473" s="215" t="s">
        <v>331</v>
      </c>
      <c r="L1473" s="215" t="s">
        <v>1910</v>
      </c>
      <c r="AD1473" s="217"/>
    </row>
    <row r="1474" spans="1:30" s="215" customFormat="1" x14ac:dyDescent="0.25">
      <c r="A1474" s="215" t="s">
        <v>126</v>
      </c>
      <c r="B1474" s="215">
        <v>2308</v>
      </c>
      <c r="C1474" s="215" t="s">
        <v>300</v>
      </c>
      <c r="D1474" s="215">
        <v>192049919</v>
      </c>
      <c r="E1474" s="215">
        <v>1060</v>
      </c>
      <c r="F1474" s="215">
        <v>1274</v>
      </c>
      <c r="G1474" s="215">
        <v>1004</v>
      </c>
      <c r="I1474" s="215" t="s">
        <v>3890</v>
      </c>
      <c r="J1474" s="216" t="s">
        <v>330</v>
      </c>
      <c r="K1474" s="215" t="s">
        <v>319</v>
      </c>
      <c r="L1474" s="215" t="s">
        <v>1871</v>
      </c>
      <c r="AD1474" s="217"/>
    </row>
    <row r="1475" spans="1:30" s="215" customFormat="1" x14ac:dyDescent="0.25">
      <c r="A1475" s="215" t="s">
        <v>126</v>
      </c>
      <c r="B1475" s="215">
        <v>2308</v>
      </c>
      <c r="C1475" s="215" t="s">
        <v>300</v>
      </c>
      <c r="D1475" s="215">
        <v>192049922</v>
      </c>
      <c r="E1475" s="215">
        <v>1060</v>
      </c>
      <c r="F1475" s="215">
        <v>1274</v>
      </c>
      <c r="G1475" s="215">
        <v>1004</v>
      </c>
      <c r="I1475" s="215" t="s">
        <v>3891</v>
      </c>
      <c r="J1475" s="216" t="s">
        <v>330</v>
      </c>
      <c r="K1475" s="215" t="s">
        <v>319</v>
      </c>
      <c r="L1475" s="215" t="s">
        <v>1872</v>
      </c>
      <c r="AD1475" s="217"/>
    </row>
    <row r="1476" spans="1:30" s="215" customFormat="1" x14ac:dyDescent="0.25">
      <c r="A1476" s="215" t="s">
        <v>126</v>
      </c>
      <c r="B1476" s="215">
        <v>2308</v>
      </c>
      <c r="C1476" s="215" t="s">
        <v>300</v>
      </c>
      <c r="D1476" s="215">
        <v>192049924</v>
      </c>
      <c r="E1476" s="215">
        <v>1060</v>
      </c>
      <c r="F1476" s="215">
        <v>1274</v>
      </c>
      <c r="G1476" s="215">
        <v>1004</v>
      </c>
      <c r="I1476" s="215" t="s">
        <v>3892</v>
      </c>
      <c r="J1476" s="216" t="s">
        <v>330</v>
      </c>
      <c r="K1476" s="215" t="s">
        <v>319</v>
      </c>
      <c r="L1476" s="215" t="s">
        <v>1873</v>
      </c>
      <c r="AD1476" s="217"/>
    </row>
    <row r="1477" spans="1:30" s="215" customFormat="1" x14ac:dyDescent="0.25">
      <c r="A1477" s="215" t="s">
        <v>126</v>
      </c>
      <c r="B1477" s="215">
        <v>2308</v>
      </c>
      <c r="C1477" s="215" t="s">
        <v>300</v>
      </c>
      <c r="D1477" s="215">
        <v>192049925</v>
      </c>
      <c r="E1477" s="215">
        <v>1060</v>
      </c>
      <c r="F1477" s="215">
        <v>1242</v>
      </c>
      <c r="G1477" s="215">
        <v>1004</v>
      </c>
      <c r="I1477" s="215" t="s">
        <v>3893</v>
      </c>
      <c r="J1477" s="216" t="s">
        <v>330</v>
      </c>
      <c r="K1477" s="215" t="s">
        <v>319</v>
      </c>
      <c r="L1477" s="215" t="s">
        <v>1874</v>
      </c>
      <c r="AD1477" s="217"/>
    </row>
    <row r="1478" spans="1:30" s="215" customFormat="1" x14ac:dyDescent="0.25">
      <c r="A1478" s="215" t="s">
        <v>126</v>
      </c>
      <c r="B1478" s="215">
        <v>2308</v>
      </c>
      <c r="C1478" s="215" t="s">
        <v>300</v>
      </c>
      <c r="D1478" s="215">
        <v>192049927</v>
      </c>
      <c r="E1478" s="215">
        <v>1060</v>
      </c>
      <c r="F1478" s="215">
        <v>1274</v>
      </c>
      <c r="G1478" s="215">
        <v>1004</v>
      </c>
      <c r="I1478" s="215" t="s">
        <v>3894</v>
      </c>
      <c r="J1478" s="216" t="s">
        <v>330</v>
      </c>
      <c r="K1478" s="215" t="s">
        <v>319</v>
      </c>
      <c r="L1478" s="215" t="s">
        <v>1875</v>
      </c>
      <c r="AD1478" s="217"/>
    </row>
    <row r="1479" spans="1:30" s="215" customFormat="1" x14ac:dyDescent="0.25">
      <c r="A1479" s="215" t="s">
        <v>126</v>
      </c>
      <c r="B1479" s="215">
        <v>2308</v>
      </c>
      <c r="C1479" s="215" t="s">
        <v>300</v>
      </c>
      <c r="D1479" s="215">
        <v>192049928</v>
      </c>
      <c r="E1479" s="215">
        <v>1060</v>
      </c>
      <c r="F1479" s="215">
        <v>1242</v>
      </c>
      <c r="G1479" s="215">
        <v>1004</v>
      </c>
      <c r="I1479" s="215" t="s">
        <v>3895</v>
      </c>
      <c r="J1479" s="216" t="s">
        <v>330</v>
      </c>
      <c r="K1479" s="215" t="s">
        <v>331</v>
      </c>
      <c r="L1479" s="215" t="s">
        <v>1913</v>
      </c>
      <c r="AD1479" s="217"/>
    </row>
    <row r="1480" spans="1:30" s="215" customFormat="1" x14ac:dyDescent="0.25">
      <c r="A1480" s="215" t="s">
        <v>126</v>
      </c>
      <c r="B1480" s="215">
        <v>2308</v>
      </c>
      <c r="C1480" s="215" t="s">
        <v>300</v>
      </c>
      <c r="D1480" s="215">
        <v>192049930</v>
      </c>
      <c r="E1480" s="215">
        <v>1060</v>
      </c>
      <c r="F1480" s="215">
        <v>1274</v>
      </c>
      <c r="G1480" s="215">
        <v>1004</v>
      </c>
      <c r="I1480" s="215" t="s">
        <v>3896</v>
      </c>
      <c r="J1480" s="216" t="s">
        <v>330</v>
      </c>
      <c r="K1480" s="215" t="s">
        <v>319</v>
      </c>
      <c r="L1480" s="215" t="s">
        <v>1876</v>
      </c>
      <c r="AD1480" s="217"/>
    </row>
    <row r="1481" spans="1:30" s="215" customFormat="1" x14ac:dyDescent="0.25">
      <c r="A1481" s="215" t="s">
        <v>126</v>
      </c>
      <c r="B1481" s="215">
        <v>2308</v>
      </c>
      <c r="C1481" s="215" t="s">
        <v>300</v>
      </c>
      <c r="D1481" s="215">
        <v>192049932</v>
      </c>
      <c r="E1481" s="215">
        <v>1060</v>
      </c>
      <c r="F1481" s="215">
        <v>1274</v>
      </c>
      <c r="G1481" s="215">
        <v>1004</v>
      </c>
      <c r="I1481" s="215" t="s">
        <v>3897</v>
      </c>
      <c r="J1481" s="216" t="s">
        <v>330</v>
      </c>
      <c r="K1481" s="215" t="s">
        <v>319</v>
      </c>
      <c r="L1481" s="215" t="s">
        <v>1877</v>
      </c>
      <c r="AD1481" s="217"/>
    </row>
    <row r="1482" spans="1:30" s="215" customFormat="1" x14ac:dyDescent="0.25">
      <c r="A1482" s="215" t="s">
        <v>126</v>
      </c>
      <c r="B1482" s="215">
        <v>2308</v>
      </c>
      <c r="C1482" s="215" t="s">
        <v>300</v>
      </c>
      <c r="D1482" s="215">
        <v>192049933</v>
      </c>
      <c r="E1482" s="215">
        <v>1060</v>
      </c>
      <c r="F1482" s="215">
        <v>1274</v>
      </c>
      <c r="G1482" s="215">
        <v>1004</v>
      </c>
      <c r="I1482" s="215" t="s">
        <v>3898</v>
      </c>
      <c r="J1482" s="216" t="s">
        <v>330</v>
      </c>
      <c r="K1482" s="215" t="s">
        <v>319</v>
      </c>
      <c r="L1482" s="215" t="s">
        <v>1878</v>
      </c>
      <c r="AD1482" s="217"/>
    </row>
    <row r="1483" spans="1:30" s="215" customFormat="1" x14ac:dyDescent="0.25">
      <c r="A1483" s="215" t="s">
        <v>126</v>
      </c>
      <c r="B1483" s="215">
        <v>2308</v>
      </c>
      <c r="C1483" s="215" t="s">
        <v>300</v>
      </c>
      <c r="D1483" s="215">
        <v>192049936</v>
      </c>
      <c r="E1483" s="215">
        <v>1060</v>
      </c>
      <c r="F1483" s="215">
        <v>1274</v>
      </c>
      <c r="G1483" s="215">
        <v>1004</v>
      </c>
      <c r="I1483" s="215" t="s">
        <v>3899</v>
      </c>
      <c r="J1483" s="216" t="s">
        <v>330</v>
      </c>
      <c r="K1483" s="215" t="s">
        <v>319</v>
      </c>
      <c r="L1483" s="215" t="s">
        <v>1879</v>
      </c>
      <c r="AD1483" s="217"/>
    </row>
    <row r="1484" spans="1:30" s="215" customFormat="1" x14ac:dyDescent="0.25">
      <c r="A1484" s="215" t="s">
        <v>126</v>
      </c>
      <c r="B1484" s="215">
        <v>2308</v>
      </c>
      <c r="C1484" s="215" t="s">
        <v>300</v>
      </c>
      <c r="D1484" s="215">
        <v>192049938</v>
      </c>
      <c r="E1484" s="215">
        <v>1060</v>
      </c>
      <c r="F1484" s="215">
        <v>1274</v>
      </c>
      <c r="G1484" s="215">
        <v>1004</v>
      </c>
      <c r="I1484" s="215" t="s">
        <v>3900</v>
      </c>
      <c r="J1484" s="216" t="s">
        <v>330</v>
      </c>
      <c r="K1484" s="215" t="s">
        <v>319</v>
      </c>
      <c r="L1484" s="215" t="s">
        <v>1880</v>
      </c>
      <c r="AD1484" s="217"/>
    </row>
    <row r="1485" spans="1:30" s="215" customFormat="1" x14ac:dyDescent="0.25">
      <c r="A1485" s="215" t="s">
        <v>126</v>
      </c>
      <c r="B1485" s="215">
        <v>2308</v>
      </c>
      <c r="C1485" s="215" t="s">
        <v>300</v>
      </c>
      <c r="D1485" s="215">
        <v>192049942</v>
      </c>
      <c r="E1485" s="215">
        <v>1060</v>
      </c>
      <c r="F1485" s="215">
        <v>1274</v>
      </c>
      <c r="G1485" s="215">
        <v>1004</v>
      </c>
      <c r="I1485" s="215" t="s">
        <v>3901</v>
      </c>
      <c r="J1485" s="216" t="s">
        <v>330</v>
      </c>
      <c r="K1485" s="215" t="s">
        <v>319</v>
      </c>
      <c r="L1485" s="215" t="s">
        <v>1881</v>
      </c>
      <c r="AD1485" s="217"/>
    </row>
    <row r="1486" spans="1:30" s="215" customFormat="1" x14ac:dyDescent="0.25">
      <c r="A1486" s="215" t="s">
        <v>126</v>
      </c>
      <c r="B1486" s="215">
        <v>2308</v>
      </c>
      <c r="C1486" s="215" t="s">
        <v>300</v>
      </c>
      <c r="D1486" s="215">
        <v>192049944</v>
      </c>
      <c r="E1486" s="215">
        <v>1060</v>
      </c>
      <c r="F1486" s="215">
        <v>1242</v>
      </c>
      <c r="G1486" s="215">
        <v>1004</v>
      </c>
      <c r="I1486" s="215" t="s">
        <v>3902</v>
      </c>
      <c r="J1486" s="216" t="s">
        <v>330</v>
      </c>
      <c r="K1486" s="215" t="s">
        <v>331</v>
      </c>
      <c r="L1486" s="215" t="s">
        <v>1914</v>
      </c>
      <c r="AD1486" s="217"/>
    </row>
    <row r="1487" spans="1:30" s="215" customFormat="1" x14ac:dyDescent="0.25">
      <c r="A1487" s="215" t="s">
        <v>126</v>
      </c>
      <c r="B1487" s="215">
        <v>2308</v>
      </c>
      <c r="C1487" s="215" t="s">
        <v>300</v>
      </c>
      <c r="D1487" s="215">
        <v>192049945</v>
      </c>
      <c r="E1487" s="215">
        <v>1060</v>
      </c>
      <c r="F1487" s="215">
        <v>1274</v>
      </c>
      <c r="G1487" s="215">
        <v>1004</v>
      </c>
      <c r="I1487" s="215" t="s">
        <v>3903</v>
      </c>
      <c r="J1487" s="216" t="s">
        <v>330</v>
      </c>
      <c r="K1487" s="215" t="s">
        <v>319</v>
      </c>
      <c r="L1487" s="215" t="s">
        <v>1882</v>
      </c>
      <c r="AD1487" s="217"/>
    </row>
    <row r="1488" spans="1:30" s="215" customFormat="1" x14ac:dyDescent="0.25">
      <c r="A1488" s="215" t="s">
        <v>126</v>
      </c>
      <c r="B1488" s="215">
        <v>2308</v>
      </c>
      <c r="C1488" s="215" t="s">
        <v>300</v>
      </c>
      <c r="D1488" s="215">
        <v>192050182</v>
      </c>
      <c r="E1488" s="215">
        <v>1060</v>
      </c>
      <c r="F1488" s="215">
        <v>1274</v>
      </c>
      <c r="G1488" s="215">
        <v>1004</v>
      </c>
      <c r="I1488" s="215" t="s">
        <v>3904</v>
      </c>
      <c r="J1488" s="216" t="s">
        <v>330</v>
      </c>
      <c r="K1488" s="215" t="s">
        <v>319</v>
      </c>
      <c r="L1488" s="215" t="s">
        <v>1921</v>
      </c>
      <c r="AD1488" s="217"/>
    </row>
    <row r="1489" spans="1:30" s="215" customFormat="1" x14ac:dyDescent="0.25">
      <c r="A1489" s="215" t="s">
        <v>126</v>
      </c>
      <c r="B1489" s="215">
        <v>2308</v>
      </c>
      <c r="C1489" s="215" t="s">
        <v>300</v>
      </c>
      <c r="D1489" s="215">
        <v>192050184</v>
      </c>
      <c r="E1489" s="215">
        <v>1060</v>
      </c>
      <c r="F1489" s="215">
        <v>1274</v>
      </c>
      <c r="G1489" s="215">
        <v>1004</v>
      </c>
      <c r="I1489" s="215" t="s">
        <v>3905</v>
      </c>
      <c r="J1489" s="216" t="s">
        <v>330</v>
      </c>
      <c r="K1489" s="215" t="s">
        <v>331</v>
      </c>
      <c r="L1489" s="215" t="s">
        <v>2075</v>
      </c>
      <c r="AD1489" s="217"/>
    </row>
    <row r="1490" spans="1:30" s="215" customFormat="1" x14ac:dyDescent="0.25">
      <c r="A1490" s="215" t="s">
        <v>126</v>
      </c>
      <c r="B1490" s="215">
        <v>2308</v>
      </c>
      <c r="C1490" s="215" t="s">
        <v>300</v>
      </c>
      <c r="D1490" s="215">
        <v>192050185</v>
      </c>
      <c r="E1490" s="215">
        <v>1060</v>
      </c>
      <c r="F1490" s="215">
        <v>1274</v>
      </c>
      <c r="G1490" s="215">
        <v>1004</v>
      </c>
      <c r="I1490" s="215" t="s">
        <v>3906</v>
      </c>
      <c r="J1490" s="216" t="s">
        <v>330</v>
      </c>
      <c r="K1490" s="215" t="s">
        <v>319</v>
      </c>
      <c r="L1490" s="215" t="s">
        <v>1922</v>
      </c>
      <c r="AD1490" s="217"/>
    </row>
    <row r="1491" spans="1:30" s="215" customFormat="1" x14ac:dyDescent="0.25">
      <c r="A1491" s="215" t="s">
        <v>126</v>
      </c>
      <c r="B1491" s="215">
        <v>2308</v>
      </c>
      <c r="C1491" s="215" t="s">
        <v>300</v>
      </c>
      <c r="D1491" s="215">
        <v>192050186</v>
      </c>
      <c r="E1491" s="215">
        <v>1060</v>
      </c>
      <c r="F1491" s="215">
        <v>1274</v>
      </c>
      <c r="G1491" s="215">
        <v>1004</v>
      </c>
      <c r="I1491" s="215" t="s">
        <v>3907</v>
      </c>
      <c r="J1491" s="216" t="s">
        <v>330</v>
      </c>
      <c r="K1491" s="215" t="s">
        <v>319</v>
      </c>
      <c r="L1491" s="215" t="s">
        <v>1923</v>
      </c>
      <c r="AD1491" s="217"/>
    </row>
    <row r="1492" spans="1:30" s="215" customFormat="1" x14ac:dyDescent="0.25">
      <c r="A1492" s="215" t="s">
        <v>126</v>
      </c>
      <c r="B1492" s="215">
        <v>2308</v>
      </c>
      <c r="C1492" s="215" t="s">
        <v>300</v>
      </c>
      <c r="D1492" s="215">
        <v>192050187</v>
      </c>
      <c r="E1492" s="215">
        <v>1060</v>
      </c>
      <c r="F1492" s="215">
        <v>1274</v>
      </c>
      <c r="G1492" s="215">
        <v>1004</v>
      </c>
      <c r="I1492" s="215" t="s">
        <v>3908</v>
      </c>
      <c r="J1492" s="216" t="s">
        <v>330</v>
      </c>
      <c r="K1492" s="215" t="s">
        <v>319</v>
      </c>
      <c r="L1492" s="215" t="s">
        <v>1924</v>
      </c>
      <c r="AD1492" s="217"/>
    </row>
    <row r="1493" spans="1:30" s="215" customFormat="1" x14ac:dyDescent="0.25">
      <c r="A1493" s="215" t="s">
        <v>126</v>
      </c>
      <c r="B1493" s="215">
        <v>2308</v>
      </c>
      <c r="C1493" s="215" t="s">
        <v>300</v>
      </c>
      <c r="D1493" s="215">
        <v>192050188</v>
      </c>
      <c r="E1493" s="215">
        <v>1060</v>
      </c>
      <c r="F1493" s="215">
        <v>1274</v>
      </c>
      <c r="G1493" s="215">
        <v>1004</v>
      </c>
      <c r="I1493" s="215" t="s">
        <v>3909</v>
      </c>
      <c r="J1493" s="216" t="s">
        <v>330</v>
      </c>
      <c r="K1493" s="215" t="s">
        <v>319</v>
      </c>
      <c r="L1493" s="215" t="s">
        <v>1925</v>
      </c>
      <c r="AD1493" s="217"/>
    </row>
    <row r="1494" spans="1:30" s="215" customFormat="1" x14ac:dyDescent="0.25">
      <c r="A1494" s="215" t="s">
        <v>126</v>
      </c>
      <c r="B1494" s="215">
        <v>2308</v>
      </c>
      <c r="C1494" s="215" t="s">
        <v>300</v>
      </c>
      <c r="D1494" s="215">
        <v>192050189</v>
      </c>
      <c r="E1494" s="215">
        <v>1060</v>
      </c>
      <c r="F1494" s="215">
        <v>1274</v>
      </c>
      <c r="G1494" s="215">
        <v>1004</v>
      </c>
      <c r="I1494" s="215" t="s">
        <v>3910</v>
      </c>
      <c r="J1494" s="216" t="s">
        <v>330</v>
      </c>
      <c r="K1494" s="215" t="s">
        <v>319</v>
      </c>
      <c r="L1494" s="215" t="s">
        <v>1926</v>
      </c>
      <c r="AD1494" s="217"/>
    </row>
    <row r="1495" spans="1:30" s="215" customFormat="1" x14ac:dyDescent="0.25">
      <c r="A1495" s="215" t="s">
        <v>126</v>
      </c>
      <c r="B1495" s="215">
        <v>2308</v>
      </c>
      <c r="C1495" s="215" t="s">
        <v>300</v>
      </c>
      <c r="D1495" s="215">
        <v>192050193</v>
      </c>
      <c r="E1495" s="215">
        <v>1060</v>
      </c>
      <c r="F1495" s="215">
        <v>1274</v>
      </c>
      <c r="G1495" s="215">
        <v>1004</v>
      </c>
      <c r="I1495" s="215" t="s">
        <v>3911</v>
      </c>
      <c r="J1495" s="216" t="s">
        <v>330</v>
      </c>
      <c r="K1495" s="215" t="s">
        <v>319</v>
      </c>
      <c r="L1495" s="215" t="s">
        <v>1927</v>
      </c>
      <c r="AD1495" s="217"/>
    </row>
    <row r="1496" spans="1:30" s="215" customFormat="1" x14ac:dyDescent="0.25">
      <c r="A1496" s="215" t="s">
        <v>126</v>
      </c>
      <c r="B1496" s="215">
        <v>2308</v>
      </c>
      <c r="C1496" s="215" t="s">
        <v>300</v>
      </c>
      <c r="D1496" s="215">
        <v>192050203</v>
      </c>
      <c r="E1496" s="215">
        <v>1060</v>
      </c>
      <c r="F1496" s="215">
        <v>1274</v>
      </c>
      <c r="G1496" s="215">
        <v>1004</v>
      </c>
      <c r="I1496" s="215" t="s">
        <v>3912</v>
      </c>
      <c r="J1496" s="216" t="s">
        <v>330</v>
      </c>
      <c r="K1496" s="215" t="s">
        <v>319</v>
      </c>
      <c r="L1496" s="215" t="s">
        <v>1928</v>
      </c>
      <c r="AD1496" s="217"/>
    </row>
    <row r="1497" spans="1:30" s="215" customFormat="1" x14ac:dyDescent="0.25">
      <c r="A1497" s="215" t="s">
        <v>126</v>
      </c>
      <c r="B1497" s="215">
        <v>2308</v>
      </c>
      <c r="C1497" s="215" t="s">
        <v>300</v>
      </c>
      <c r="D1497" s="215">
        <v>192050204</v>
      </c>
      <c r="E1497" s="215">
        <v>1060</v>
      </c>
      <c r="F1497" s="215">
        <v>1274</v>
      </c>
      <c r="G1497" s="215">
        <v>1004</v>
      </c>
      <c r="I1497" s="215" t="s">
        <v>3913</v>
      </c>
      <c r="J1497" s="216" t="s">
        <v>330</v>
      </c>
      <c r="K1497" s="215" t="s">
        <v>319</v>
      </c>
      <c r="L1497" s="215" t="s">
        <v>1929</v>
      </c>
      <c r="AD1497" s="217"/>
    </row>
    <row r="1498" spans="1:30" s="215" customFormat="1" x14ac:dyDescent="0.25">
      <c r="A1498" s="215" t="s">
        <v>126</v>
      </c>
      <c r="B1498" s="215">
        <v>2308</v>
      </c>
      <c r="C1498" s="215" t="s">
        <v>300</v>
      </c>
      <c r="D1498" s="215">
        <v>192050205</v>
      </c>
      <c r="E1498" s="215">
        <v>1060</v>
      </c>
      <c r="F1498" s="215">
        <v>1274</v>
      </c>
      <c r="G1498" s="215">
        <v>1004</v>
      </c>
      <c r="I1498" s="215" t="s">
        <v>3914</v>
      </c>
      <c r="J1498" s="216" t="s">
        <v>330</v>
      </c>
      <c r="K1498" s="215" t="s">
        <v>319</v>
      </c>
      <c r="L1498" s="215" t="s">
        <v>1930</v>
      </c>
      <c r="AD1498" s="217"/>
    </row>
    <row r="1499" spans="1:30" s="215" customFormat="1" x14ac:dyDescent="0.25">
      <c r="A1499" s="215" t="s">
        <v>126</v>
      </c>
      <c r="B1499" s="215">
        <v>2308</v>
      </c>
      <c r="C1499" s="215" t="s">
        <v>300</v>
      </c>
      <c r="D1499" s="215">
        <v>192050206</v>
      </c>
      <c r="E1499" s="215">
        <v>1060</v>
      </c>
      <c r="F1499" s="215">
        <v>1274</v>
      </c>
      <c r="G1499" s="215">
        <v>1004</v>
      </c>
      <c r="I1499" s="215" t="s">
        <v>3915</v>
      </c>
      <c r="J1499" s="216" t="s">
        <v>330</v>
      </c>
      <c r="K1499" s="215" t="s">
        <v>319</v>
      </c>
      <c r="L1499" s="215" t="s">
        <v>1931</v>
      </c>
      <c r="AD1499" s="217"/>
    </row>
    <row r="1500" spans="1:30" s="215" customFormat="1" x14ac:dyDescent="0.25">
      <c r="A1500" s="215" t="s">
        <v>126</v>
      </c>
      <c r="B1500" s="215">
        <v>2308</v>
      </c>
      <c r="C1500" s="215" t="s">
        <v>300</v>
      </c>
      <c r="D1500" s="215">
        <v>192050207</v>
      </c>
      <c r="E1500" s="215">
        <v>1060</v>
      </c>
      <c r="F1500" s="215">
        <v>1274</v>
      </c>
      <c r="G1500" s="215">
        <v>1004</v>
      </c>
      <c r="I1500" s="215" t="s">
        <v>3916</v>
      </c>
      <c r="J1500" s="216" t="s">
        <v>330</v>
      </c>
      <c r="K1500" s="215" t="s">
        <v>319</v>
      </c>
      <c r="L1500" s="215" t="s">
        <v>1932</v>
      </c>
      <c r="AD1500" s="217"/>
    </row>
    <row r="1501" spans="1:30" s="215" customFormat="1" x14ac:dyDescent="0.25">
      <c r="A1501" s="215" t="s">
        <v>126</v>
      </c>
      <c r="B1501" s="215">
        <v>2308</v>
      </c>
      <c r="C1501" s="215" t="s">
        <v>300</v>
      </c>
      <c r="D1501" s="215">
        <v>192050208</v>
      </c>
      <c r="E1501" s="215">
        <v>1060</v>
      </c>
      <c r="F1501" s="215">
        <v>1274</v>
      </c>
      <c r="G1501" s="215">
        <v>1004</v>
      </c>
      <c r="I1501" s="215" t="s">
        <v>3917</v>
      </c>
      <c r="J1501" s="216" t="s">
        <v>330</v>
      </c>
      <c r="K1501" s="215" t="s">
        <v>319</v>
      </c>
      <c r="L1501" s="215" t="s">
        <v>1933</v>
      </c>
      <c r="AD1501" s="217"/>
    </row>
    <row r="1502" spans="1:30" s="215" customFormat="1" x14ac:dyDescent="0.25">
      <c r="A1502" s="215" t="s">
        <v>126</v>
      </c>
      <c r="B1502" s="215">
        <v>2308</v>
      </c>
      <c r="C1502" s="215" t="s">
        <v>300</v>
      </c>
      <c r="D1502" s="215">
        <v>192050216</v>
      </c>
      <c r="E1502" s="215">
        <v>1060</v>
      </c>
      <c r="F1502" s="215">
        <v>1274</v>
      </c>
      <c r="G1502" s="215">
        <v>1004</v>
      </c>
      <c r="I1502" s="215" t="s">
        <v>3918</v>
      </c>
      <c r="J1502" s="216" t="s">
        <v>330</v>
      </c>
      <c r="K1502" s="215" t="s">
        <v>319</v>
      </c>
      <c r="L1502" s="215" t="s">
        <v>1934</v>
      </c>
      <c r="AD1502" s="217"/>
    </row>
    <row r="1503" spans="1:30" s="215" customFormat="1" x14ac:dyDescent="0.25">
      <c r="A1503" s="215" t="s">
        <v>126</v>
      </c>
      <c r="B1503" s="215">
        <v>2308</v>
      </c>
      <c r="C1503" s="215" t="s">
        <v>300</v>
      </c>
      <c r="D1503" s="215">
        <v>192050218</v>
      </c>
      <c r="E1503" s="215">
        <v>1060</v>
      </c>
      <c r="F1503" s="215">
        <v>1274</v>
      </c>
      <c r="G1503" s="215">
        <v>1004</v>
      </c>
      <c r="I1503" s="215" t="s">
        <v>3919</v>
      </c>
      <c r="J1503" s="216" t="s">
        <v>330</v>
      </c>
      <c r="K1503" s="215" t="s">
        <v>319</v>
      </c>
      <c r="L1503" s="215" t="s">
        <v>1935</v>
      </c>
      <c r="AD1503" s="217"/>
    </row>
    <row r="1504" spans="1:30" s="215" customFormat="1" x14ac:dyDescent="0.25">
      <c r="A1504" s="215" t="s">
        <v>126</v>
      </c>
      <c r="B1504" s="215">
        <v>2308</v>
      </c>
      <c r="C1504" s="215" t="s">
        <v>300</v>
      </c>
      <c r="D1504" s="215">
        <v>192050226</v>
      </c>
      <c r="E1504" s="215">
        <v>1060</v>
      </c>
      <c r="F1504" s="215">
        <v>1274</v>
      </c>
      <c r="G1504" s="215">
        <v>1004</v>
      </c>
      <c r="I1504" s="215" t="s">
        <v>3920</v>
      </c>
      <c r="J1504" s="216" t="s">
        <v>330</v>
      </c>
      <c r="K1504" s="215" t="s">
        <v>319</v>
      </c>
      <c r="L1504" s="215" t="s">
        <v>1936</v>
      </c>
      <c r="AD1504" s="217"/>
    </row>
    <row r="1505" spans="1:30" s="215" customFormat="1" x14ac:dyDescent="0.25">
      <c r="A1505" s="215" t="s">
        <v>126</v>
      </c>
      <c r="B1505" s="215">
        <v>2308</v>
      </c>
      <c r="C1505" s="215" t="s">
        <v>300</v>
      </c>
      <c r="D1505" s="215">
        <v>192050228</v>
      </c>
      <c r="E1505" s="215">
        <v>1060</v>
      </c>
      <c r="F1505" s="215">
        <v>1274</v>
      </c>
      <c r="G1505" s="215">
        <v>1004</v>
      </c>
      <c r="I1505" s="215" t="s">
        <v>3921</v>
      </c>
      <c r="J1505" s="216" t="s">
        <v>330</v>
      </c>
      <c r="K1505" s="215" t="s">
        <v>319</v>
      </c>
      <c r="L1505" s="215" t="s">
        <v>1937</v>
      </c>
      <c r="AD1505" s="217"/>
    </row>
    <row r="1506" spans="1:30" s="215" customFormat="1" x14ac:dyDescent="0.25">
      <c r="A1506" s="215" t="s">
        <v>126</v>
      </c>
      <c r="B1506" s="215">
        <v>2308</v>
      </c>
      <c r="C1506" s="215" t="s">
        <v>300</v>
      </c>
      <c r="D1506" s="215">
        <v>192050229</v>
      </c>
      <c r="E1506" s="215">
        <v>1060</v>
      </c>
      <c r="F1506" s="215">
        <v>1274</v>
      </c>
      <c r="G1506" s="215">
        <v>1004</v>
      </c>
      <c r="I1506" s="215" t="s">
        <v>3922</v>
      </c>
      <c r="J1506" s="216" t="s">
        <v>330</v>
      </c>
      <c r="K1506" s="215" t="s">
        <v>319</v>
      </c>
      <c r="L1506" s="215" t="s">
        <v>1938</v>
      </c>
      <c r="AD1506" s="217"/>
    </row>
    <row r="1507" spans="1:30" s="215" customFormat="1" x14ac:dyDescent="0.25">
      <c r="A1507" s="215" t="s">
        <v>126</v>
      </c>
      <c r="B1507" s="215">
        <v>2308</v>
      </c>
      <c r="C1507" s="215" t="s">
        <v>300</v>
      </c>
      <c r="D1507" s="215">
        <v>192050230</v>
      </c>
      <c r="E1507" s="215">
        <v>1060</v>
      </c>
      <c r="F1507" s="215">
        <v>1274</v>
      </c>
      <c r="G1507" s="215">
        <v>1004</v>
      </c>
      <c r="I1507" s="215" t="s">
        <v>3923</v>
      </c>
      <c r="J1507" s="216" t="s">
        <v>330</v>
      </c>
      <c r="K1507" s="215" t="s">
        <v>319</v>
      </c>
      <c r="L1507" s="215" t="s">
        <v>1939</v>
      </c>
      <c r="AD1507" s="217"/>
    </row>
    <row r="1508" spans="1:30" s="215" customFormat="1" x14ac:dyDescent="0.25">
      <c r="A1508" s="215" t="s">
        <v>126</v>
      </c>
      <c r="B1508" s="215">
        <v>2308</v>
      </c>
      <c r="C1508" s="215" t="s">
        <v>300</v>
      </c>
      <c r="D1508" s="215">
        <v>192050231</v>
      </c>
      <c r="E1508" s="215">
        <v>1060</v>
      </c>
      <c r="F1508" s="215">
        <v>1274</v>
      </c>
      <c r="G1508" s="215">
        <v>1004</v>
      </c>
      <c r="I1508" s="215" t="s">
        <v>3924</v>
      </c>
      <c r="J1508" s="216" t="s">
        <v>330</v>
      </c>
      <c r="K1508" s="215" t="s">
        <v>319</v>
      </c>
      <c r="L1508" s="215" t="s">
        <v>1940</v>
      </c>
      <c r="AD1508" s="217"/>
    </row>
    <row r="1509" spans="1:30" s="215" customFormat="1" x14ac:dyDescent="0.25">
      <c r="A1509" s="215" t="s">
        <v>126</v>
      </c>
      <c r="B1509" s="215">
        <v>2308</v>
      </c>
      <c r="C1509" s="215" t="s">
        <v>300</v>
      </c>
      <c r="D1509" s="215">
        <v>192050233</v>
      </c>
      <c r="E1509" s="215">
        <v>1060</v>
      </c>
      <c r="F1509" s="215">
        <v>1274</v>
      </c>
      <c r="G1509" s="215">
        <v>1004</v>
      </c>
      <c r="I1509" s="215" t="s">
        <v>3925</v>
      </c>
      <c r="J1509" s="216" t="s">
        <v>330</v>
      </c>
      <c r="K1509" s="215" t="s">
        <v>319</v>
      </c>
      <c r="L1509" s="215" t="s">
        <v>1941</v>
      </c>
      <c r="AD1509" s="217"/>
    </row>
    <row r="1510" spans="1:30" s="215" customFormat="1" x14ac:dyDescent="0.25">
      <c r="A1510" s="215" t="s">
        <v>126</v>
      </c>
      <c r="B1510" s="215">
        <v>2308</v>
      </c>
      <c r="C1510" s="215" t="s">
        <v>300</v>
      </c>
      <c r="D1510" s="215">
        <v>192050235</v>
      </c>
      <c r="E1510" s="215">
        <v>1060</v>
      </c>
      <c r="F1510" s="215">
        <v>1274</v>
      </c>
      <c r="G1510" s="215">
        <v>1004</v>
      </c>
      <c r="I1510" s="215" t="s">
        <v>3926</v>
      </c>
      <c r="J1510" s="216" t="s">
        <v>330</v>
      </c>
      <c r="K1510" s="215" t="s">
        <v>319</v>
      </c>
      <c r="L1510" s="215" t="s">
        <v>1942</v>
      </c>
      <c r="AD1510" s="217"/>
    </row>
    <row r="1511" spans="1:30" s="215" customFormat="1" x14ac:dyDescent="0.25">
      <c r="A1511" s="215" t="s">
        <v>126</v>
      </c>
      <c r="B1511" s="215">
        <v>2308</v>
      </c>
      <c r="C1511" s="215" t="s">
        <v>300</v>
      </c>
      <c r="D1511" s="215">
        <v>192050237</v>
      </c>
      <c r="E1511" s="215">
        <v>1060</v>
      </c>
      <c r="F1511" s="215">
        <v>1274</v>
      </c>
      <c r="G1511" s="215">
        <v>1004</v>
      </c>
      <c r="I1511" s="215" t="s">
        <v>3927</v>
      </c>
      <c r="J1511" s="216" t="s">
        <v>330</v>
      </c>
      <c r="K1511" s="215" t="s">
        <v>319</v>
      </c>
      <c r="L1511" s="215" t="s">
        <v>1943</v>
      </c>
      <c r="AD1511" s="217"/>
    </row>
    <row r="1512" spans="1:30" s="215" customFormat="1" x14ac:dyDescent="0.25">
      <c r="A1512" s="215" t="s">
        <v>126</v>
      </c>
      <c r="B1512" s="215">
        <v>2308</v>
      </c>
      <c r="C1512" s="215" t="s">
        <v>300</v>
      </c>
      <c r="D1512" s="215">
        <v>192050239</v>
      </c>
      <c r="E1512" s="215">
        <v>1060</v>
      </c>
      <c r="F1512" s="215">
        <v>1274</v>
      </c>
      <c r="G1512" s="215">
        <v>1004</v>
      </c>
      <c r="I1512" s="215" t="s">
        <v>3928</v>
      </c>
      <c r="J1512" s="216" t="s">
        <v>330</v>
      </c>
      <c r="K1512" s="215" t="s">
        <v>319</v>
      </c>
      <c r="L1512" s="215" t="s">
        <v>1944</v>
      </c>
      <c r="AD1512" s="217"/>
    </row>
    <row r="1513" spans="1:30" s="215" customFormat="1" x14ac:dyDescent="0.25">
      <c r="A1513" s="215" t="s">
        <v>126</v>
      </c>
      <c r="B1513" s="215">
        <v>2308</v>
      </c>
      <c r="C1513" s="215" t="s">
        <v>300</v>
      </c>
      <c r="D1513" s="215">
        <v>192050240</v>
      </c>
      <c r="E1513" s="215">
        <v>1060</v>
      </c>
      <c r="F1513" s="215">
        <v>1274</v>
      </c>
      <c r="G1513" s="215">
        <v>1004</v>
      </c>
      <c r="I1513" s="215" t="s">
        <v>3929</v>
      </c>
      <c r="J1513" s="216" t="s">
        <v>330</v>
      </c>
      <c r="K1513" s="215" t="s">
        <v>319</v>
      </c>
      <c r="L1513" s="215" t="s">
        <v>1945</v>
      </c>
      <c r="AD1513" s="217"/>
    </row>
    <row r="1514" spans="1:30" s="215" customFormat="1" x14ac:dyDescent="0.25">
      <c r="A1514" s="215" t="s">
        <v>126</v>
      </c>
      <c r="B1514" s="215">
        <v>2308</v>
      </c>
      <c r="C1514" s="215" t="s">
        <v>300</v>
      </c>
      <c r="D1514" s="215">
        <v>192050242</v>
      </c>
      <c r="E1514" s="215">
        <v>1060</v>
      </c>
      <c r="F1514" s="215">
        <v>1274</v>
      </c>
      <c r="G1514" s="215">
        <v>1004</v>
      </c>
      <c r="I1514" s="215" t="s">
        <v>3930</v>
      </c>
      <c r="J1514" s="216" t="s">
        <v>330</v>
      </c>
      <c r="K1514" s="215" t="s">
        <v>319</v>
      </c>
      <c r="L1514" s="215" t="s">
        <v>1946</v>
      </c>
      <c r="AD1514" s="217"/>
    </row>
    <row r="1515" spans="1:30" s="215" customFormat="1" x14ac:dyDescent="0.25">
      <c r="A1515" s="215" t="s">
        <v>126</v>
      </c>
      <c r="B1515" s="215">
        <v>2308</v>
      </c>
      <c r="C1515" s="215" t="s">
        <v>300</v>
      </c>
      <c r="D1515" s="215">
        <v>192050243</v>
      </c>
      <c r="E1515" s="215">
        <v>1060</v>
      </c>
      <c r="F1515" s="215">
        <v>1274</v>
      </c>
      <c r="G1515" s="215">
        <v>1004</v>
      </c>
      <c r="I1515" s="215" t="s">
        <v>3931</v>
      </c>
      <c r="J1515" s="216" t="s">
        <v>330</v>
      </c>
      <c r="K1515" s="215" t="s">
        <v>319</v>
      </c>
      <c r="L1515" s="215" t="s">
        <v>1947</v>
      </c>
      <c r="AD1515" s="217"/>
    </row>
    <row r="1516" spans="1:30" s="215" customFormat="1" x14ac:dyDescent="0.25">
      <c r="A1516" s="215" t="s">
        <v>126</v>
      </c>
      <c r="B1516" s="215">
        <v>2308</v>
      </c>
      <c r="C1516" s="215" t="s">
        <v>300</v>
      </c>
      <c r="D1516" s="215">
        <v>192050244</v>
      </c>
      <c r="E1516" s="215">
        <v>1060</v>
      </c>
      <c r="F1516" s="215">
        <v>1274</v>
      </c>
      <c r="G1516" s="215">
        <v>1004</v>
      </c>
      <c r="I1516" s="215" t="s">
        <v>3932</v>
      </c>
      <c r="J1516" s="216" t="s">
        <v>330</v>
      </c>
      <c r="K1516" s="215" t="s">
        <v>319</v>
      </c>
      <c r="L1516" s="215" t="s">
        <v>1948</v>
      </c>
      <c r="AD1516" s="217"/>
    </row>
    <row r="1517" spans="1:30" s="215" customFormat="1" x14ac:dyDescent="0.25">
      <c r="A1517" s="215" t="s">
        <v>126</v>
      </c>
      <c r="B1517" s="215">
        <v>2308</v>
      </c>
      <c r="C1517" s="215" t="s">
        <v>300</v>
      </c>
      <c r="D1517" s="215">
        <v>192050245</v>
      </c>
      <c r="E1517" s="215">
        <v>1060</v>
      </c>
      <c r="F1517" s="215">
        <v>1274</v>
      </c>
      <c r="G1517" s="215">
        <v>1004</v>
      </c>
      <c r="I1517" s="215" t="s">
        <v>3933</v>
      </c>
      <c r="J1517" s="216" t="s">
        <v>330</v>
      </c>
      <c r="K1517" s="215" t="s">
        <v>319</v>
      </c>
      <c r="L1517" s="215" t="s">
        <v>1949</v>
      </c>
      <c r="AD1517" s="217"/>
    </row>
    <row r="1518" spans="1:30" s="215" customFormat="1" x14ac:dyDescent="0.25">
      <c r="A1518" s="215" t="s">
        <v>126</v>
      </c>
      <c r="B1518" s="215">
        <v>2308</v>
      </c>
      <c r="C1518" s="215" t="s">
        <v>300</v>
      </c>
      <c r="D1518" s="215">
        <v>192050246</v>
      </c>
      <c r="E1518" s="215">
        <v>1060</v>
      </c>
      <c r="F1518" s="215">
        <v>1274</v>
      </c>
      <c r="G1518" s="215">
        <v>1004</v>
      </c>
      <c r="I1518" s="215" t="s">
        <v>3934</v>
      </c>
      <c r="J1518" s="216" t="s">
        <v>330</v>
      </c>
      <c r="K1518" s="215" t="s">
        <v>319</v>
      </c>
      <c r="L1518" s="215" t="s">
        <v>1950</v>
      </c>
      <c r="AD1518" s="217"/>
    </row>
    <row r="1519" spans="1:30" s="215" customFormat="1" x14ac:dyDescent="0.25">
      <c r="A1519" s="215" t="s">
        <v>126</v>
      </c>
      <c r="B1519" s="215">
        <v>2308</v>
      </c>
      <c r="C1519" s="215" t="s">
        <v>300</v>
      </c>
      <c r="D1519" s="215">
        <v>192050248</v>
      </c>
      <c r="E1519" s="215">
        <v>1060</v>
      </c>
      <c r="F1519" s="215">
        <v>1274</v>
      </c>
      <c r="G1519" s="215">
        <v>1004</v>
      </c>
      <c r="I1519" s="215" t="s">
        <v>3935</v>
      </c>
      <c r="J1519" s="216" t="s">
        <v>330</v>
      </c>
      <c r="K1519" s="215" t="s">
        <v>331</v>
      </c>
      <c r="L1519" s="215" t="s">
        <v>2076</v>
      </c>
      <c r="AD1519" s="217"/>
    </row>
    <row r="1520" spans="1:30" s="215" customFormat="1" x14ac:dyDescent="0.25">
      <c r="A1520" s="215" t="s">
        <v>126</v>
      </c>
      <c r="B1520" s="215">
        <v>2308</v>
      </c>
      <c r="C1520" s="215" t="s">
        <v>300</v>
      </c>
      <c r="D1520" s="215">
        <v>192050249</v>
      </c>
      <c r="E1520" s="215">
        <v>1060</v>
      </c>
      <c r="F1520" s="215">
        <v>1274</v>
      </c>
      <c r="G1520" s="215">
        <v>1004</v>
      </c>
      <c r="I1520" s="215" t="s">
        <v>3936</v>
      </c>
      <c r="J1520" s="216" t="s">
        <v>330</v>
      </c>
      <c r="K1520" s="215" t="s">
        <v>331</v>
      </c>
      <c r="L1520" s="215" t="s">
        <v>2076</v>
      </c>
      <c r="AD1520" s="217"/>
    </row>
    <row r="1521" spans="1:30" s="215" customFormat="1" x14ac:dyDescent="0.25">
      <c r="A1521" s="215" t="s">
        <v>126</v>
      </c>
      <c r="B1521" s="215">
        <v>2308</v>
      </c>
      <c r="C1521" s="215" t="s">
        <v>300</v>
      </c>
      <c r="D1521" s="215">
        <v>192050251</v>
      </c>
      <c r="E1521" s="215">
        <v>1060</v>
      </c>
      <c r="F1521" s="215">
        <v>1274</v>
      </c>
      <c r="G1521" s="215">
        <v>1004</v>
      </c>
      <c r="I1521" s="215" t="s">
        <v>3937</v>
      </c>
      <c r="J1521" s="216" t="s">
        <v>330</v>
      </c>
      <c r="K1521" s="215" t="s">
        <v>331</v>
      </c>
      <c r="L1521" s="215" t="s">
        <v>2077</v>
      </c>
      <c r="AD1521" s="217"/>
    </row>
    <row r="1522" spans="1:30" s="215" customFormat="1" x14ac:dyDescent="0.25">
      <c r="A1522" s="215" t="s">
        <v>126</v>
      </c>
      <c r="B1522" s="215">
        <v>2308</v>
      </c>
      <c r="C1522" s="215" t="s">
        <v>300</v>
      </c>
      <c r="D1522" s="215">
        <v>192050252</v>
      </c>
      <c r="E1522" s="215">
        <v>1060</v>
      </c>
      <c r="F1522" s="215">
        <v>1274</v>
      </c>
      <c r="G1522" s="215">
        <v>1004</v>
      </c>
      <c r="I1522" s="215" t="s">
        <v>3938</v>
      </c>
      <c r="J1522" s="216" t="s">
        <v>330</v>
      </c>
      <c r="K1522" s="215" t="s">
        <v>319</v>
      </c>
      <c r="L1522" s="215" t="s">
        <v>1951</v>
      </c>
      <c r="AD1522" s="217"/>
    </row>
    <row r="1523" spans="1:30" s="215" customFormat="1" x14ac:dyDescent="0.25">
      <c r="A1523" s="215" t="s">
        <v>126</v>
      </c>
      <c r="B1523" s="215">
        <v>2308</v>
      </c>
      <c r="C1523" s="215" t="s">
        <v>300</v>
      </c>
      <c r="D1523" s="215">
        <v>192050253</v>
      </c>
      <c r="E1523" s="215">
        <v>1060</v>
      </c>
      <c r="F1523" s="215">
        <v>1274</v>
      </c>
      <c r="G1523" s="215">
        <v>1004</v>
      </c>
      <c r="I1523" s="215" t="s">
        <v>3939</v>
      </c>
      <c r="J1523" s="216" t="s">
        <v>330</v>
      </c>
      <c r="K1523" s="215" t="s">
        <v>319</v>
      </c>
      <c r="L1523" s="215" t="s">
        <v>1952</v>
      </c>
      <c r="AD1523" s="217"/>
    </row>
    <row r="1524" spans="1:30" s="215" customFormat="1" x14ac:dyDescent="0.25">
      <c r="A1524" s="215" t="s">
        <v>126</v>
      </c>
      <c r="B1524" s="215">
        <v>2308</v>
      </c>
      <c r="C1524" s="215" t="s">
        <v>300</v>
      </c>
      <c r="D1524" s="215">
        <v>192050254</v>
      </c>
      <c r="E1524" s="215">
        <v>1060</v>
      </c>
      <c r="F1524" s="215">
        <v>1274</v>
      </c>
      <c r="G1524" s="215">
        <v>1004</v>
      </c>
      <c r="I1524" s="215" t="s">
        <v>3940</v>
      </c>
      <c r="J1524" s="216" t="s">
        <v>330</v>
      </c>
      <c r="K1524" s="215" t="s">
        <v>319</v>
      </c>
      <c r="L1524" s="215" t="s">
        <v>1953</v>
      </c>
      <c r="AD1524" s="217"/>
    </row>
    <row r="1525" spans="1:30" s="215" customFormat="1" x14ac:dyDescent="0.25">
      <c r="A1525" s="215" t="s">
        <v>126</v>
      </c>
      <c r="B1525" s="215">
        <v>2308</v>
      </c>
      <c r="C1525" s="215" t="s">
        <v>300</v>
      </c>
      <c r="D1525" s="215">
        <v>192050255</v>
      </c>
      <c r="E1525" s="215">
        <v>1060</v>
      </c>
      <c r="F1525" s="215">
        <v>1274</v>
      </c>
      <c r="G1525" s="215">
        <v>1004</v>
      </c>
      <c r="I1525" s="215" t="s">
        <v>3941</v>
      </c>
      <c r="J1525" s="216" t="s">
        <v>330</v>
      </c>
      <c r="K1525" s="215" t="s">
        <v>331</v>
      </c>
      <c r="L1525" s="215" t="s">
        <v>2078</v>
      </c>
      <c r="AD1525" s="217"/>
    </row>
    <row r="1526" spans="1:30" s="215" customFormat="1" x14ac:dyDescent="0.25">
      <c r="A1526" s="215" t="s">
        <v>126</v>
      </c>
      <c r="B1526" s="215">
        <v>2308</v>
      </c>
      <c r="C1526" s="215" t="s">
        <v>300</v>
      </c>
      <c r="D1526" s="215">
        <v>192050259</v>
      </c>
      <c r="E1526" s="215">
        <v>1060</v>
      </c>
      <c r="F1526" s="215">
        <v>1274</v>
      </c>
      <c r="G1526" s="215">
        <v>1004</v>
      </c>
      <c r="I1526" s="215" t="s">
        <v>3942</v>
      </c>
      <c r="J1526" s="216" t="s">
        <v>330</v>
      </c>
      <c r="K1526" s="215" t="s">
        <v>319</v>
      </c>
      <c r="L1526" s="215" t="s">
        <v>1954</v>
      </c>
      <c r="AD1526" s="217"/>
    </row>
    <row r="1527" spans="1:30" s="215" customFormat="1" x14ac:dyDescent="0.25">
      <c r="A1527" s="215" t="s">
        <v>126</v>
      </c>
      <c r="B1527" s="215">
        <v>2308</v>
      </c>
      <c r="C1527" s="215" t="s">
        <v>300</v>
      </c>
      <c r="D1527" s="215">
        <v>192050260</v>
      </c>
      <c r="E1527" s="215">
        <v>1060</v>
      </c>
      <c r="F1527" s="215">
        <v>1274</v>
      </c>
      <c r="G1527" s="215">
        <v>1004</v>
      </c>
      <c r="I1527" s="215" t="s">
        <v>3943</v>
      </c>
      <c r="J1527" s="216" t="s">
        <v>330</v>
      </c>
      <c r="K1527" s="215" t="s">
        <v>331</v>
      </c>
      <c r="L1527" s="215" t="s">
        <v>2079</v>
      </c>
      <c r="AD1527" s="217"/>
    </row>
    <row r="1528" spans="1:30" s="215" customFormat="1" x14ac:dyDescent="0.25">
      <c r="A1528" s="215" t="s">
        <v>126</v>
      </c>
      <c r="B1528" s="215">
        <v>2308</v>
      </c>
      <c r="C1528" s="215" t="s">
        <v>300</v>
      </c>
      <c r="D1528" s="215">
        <v>192050261</v>
      </c>
      <c r="E1528" s="215">
        <v>1060</v>
      </c>
      <c r="F1528" s="215">
        <v>1274</v>
      </c>
      <c r="G1528" s="215">
        <v>1004</v>
      </c>
      <c r="I1528" s="215" t="s">
        <v>3944</v>
      </c>
      <c r="J1528" s="216" t="s">
        <v>330</v>
      </c>
      <c r="K1528" s="215" t="s">
        <v>331</v>
      </c>
      <c r="L1528" s="215" t="s">
        <v>2079</v>
      </c>
      <c r="AD1528" s="217"/>
    </row>
    <row r="1529" spans="1:30" s="215" customFormat="1" x14ac:dyDescent="0.25">
      <c r="A1529" s="215" t="s">
        <v>126</v>
      </c>
      <c r="B1529" s="215">
        <v>2308</v>
      </c>
      <c r="C1529" s="215" t="s">
        <v>300</v>
      </c>
      <c r="D1529" s="215">
        <v>192050262</v>
      </c>
      <c r="E1529" s="215">
        <v>1060</v>
      </c>
      <c r="F1529" s="215">
        <v>1274</v>
      </c>
      <c r="G1529" s="215">
        <v>1004</v>
      </c>
      <c r="I1529" s="215" t="s">
        <v>3945</v>
      </c>
      <c r="J1529" s="216" t="s">
        <v>330</v>
      </c>
      <c r="K1529" s="215" t="s">
        <v>319</v>
      </c>
      <c r="L1529" s="215" t="s">
        <v>1955</v>
      </c>
      <c r="AD1529" s="217"/>
    </row>
    <row r="1530" spans="1:30" s="215" customFormat="1" x14ac:dyDescent="0.25">
      <c r="A1530" s="215" t="s">
        <v>126</v>
      </c>
      <c r="B1530" s="215">
        <v>2308</v>
      </c>
      <c r="C1530" s="215" t="s">
        <v>300</v>
      </c>
      <c r="D1530" s="215">
        <v>192050263</v>
      </c>
      <c r="E1530" s="215">
        <v>1060</v>
      </c>
      <c r="F1530" s="215">
        <v>1274</v>
      </c>
      <c r="G1530" s="215">
        <v>1004</v>
      </c>
      <c r="I1530" s="215" t="s">
        <v>3946</v>
      </c>
      <c r="J1530" s="216" t="s">
        <v>330</v>
      </c>
      <c r="K1530" s="215" t="s">
        <v>319</v>
      </c>
      <c r="L1530" s="215" t="s">
        <v>1956</v>
      </c>
      <c r="AD1530" s="217"/>
    </row>
    <row r="1531" spans="1:30" s="215" customFormat="1" x14ac:dyDescent="0.25">
      <c r="A1531" s="215" t="s">
        <v>126</v>
      </c>
      <c r="B1531" s="215">
        <v>2308</v>
      </c>
      <c r="C1531" s="215" t="s">
        <v>300</v>
      </c>
      <c r="D1531" s="215">
        <v>192050264</v>
      </c>
      <c r="E1531" s="215">
        <v>1060</v>
      </c>
      <c r="F1531" s="215">
        <v>1274</v>
      </c>
      <c r="G1531" s="215">
        <v>1004</v>
      </c>
      <c r="I1531" s="215" t="s">
        <v>3947</v>
      </c>
      <c r="J1531" s="216" t="s">
        <v>330</v>
      </c>
      <c r="K1531" s="215" t="s">
        <v>319</v>
      </c>
      <c r="L1531" s="215" t="s">
        <v>1957</v>
      </c>
      <c r="AD1531" s="217"/>
    </row>
    <row r="1532" spans="1:30" s="215" customFormat="1" x14ac:dyDescent="0.25">
      <c r="A1532" s="215" t="s">
        <v>126</v>
      </c>
      <c r="B1532" s="215">
        <v>2308</v>
      </c>
      <c r="C1532" s="215" t="s">
        <v>300</v>
      </c>
      <c r="D1532" s="215">
        <v>192050265</v>
      </c>
      <c r="E1532" s="215">
        <v>1060</v>
      </c>
      <c r="F1532" s="215">
        <v>1274</v>
      </c>
      <c r="G1532" s="215">
        <v>1004</v>
      </c>
      <c r="I1532" s="215" t="s">
        <v>3948</v>
      </c>
      <c r="J1532" s="216" t="s">
        <v>330</v>
      </c>
      <c r="K1532" s="215" t="s">
        <v>319</v>
      </c>
      <c r="L1532" s="215" t="s">
        <v>1958</v>
      </c>
      <c r="AD1532" s="217"/>
    </row>
    <row r="1533" spans="1:30" s="215" customFormat="1" x14ac:dyDescent="0.25">
      <c r="A1533" s="215" t="s">
        <v>126</v>
      </c>
      <c r="B1533" s="215">
        <v>2308</v>
      </c>
      <c r="C1533" s="215" t="s">
        <v>300</v>
      </c>
      <c r="D1533" s="215">
        <v>192050266</v>
      </c>
      <c r="E1533" s="215">
        <v>1060</v>
      </c>
      <c r="F1533" s="215">
        <v>1274</v>
      </c>
      <c r="G1533" s="215">
        <v>1004</v>
      </c>
      <c r="I1533" s="215" t="s">
        <v>3949</v>
      </c>
      <c r="J1533" s="216" t="s">
        <v>330</v>
      </c>
      <c r="K1533" s="215" t="s">
        <v>319</v>
      </c>
      <c r="L1533" s="215" t="s">
        <v>1959</v>
      </c>
      <c r="AD1533" s="217"/>
    </row>
    <row r="1534" spans="1:30" s="215" customFormat="1" x14ac:dyDescent="0.25">
      <c r="A1534" s="215" t="s">
        <v>126</v>
      </c>
      <c r="B1534" s="215">
        <v>2308</v>
      </c>
      <c r="C1534" s="215" t="s">
        <v>300</v>
      </c>
      <c r="D1534" s="215">
        <v>192050268</v>
      </c>
      <c r="E1534" s="215">
        <v>1060</v>
      </c>
      <c r="F1534" s="215">
        <v>1274</v>
      </c>
      <c r="G1534" s="215">
        <v>1004</v>
      </c>
      <c r="I1534" s="215" t="s">
        <v>3950</v>
      </c>
      <c r="J1534" s="216" t="s">
        <v>330</v>
      </c>
      <c r="K1534" s="215" t="s">
        <v>319</v>
      </c>
      <c r="L1534" s="215" t="s">
        <v>1960</v>
      </c>
      <c r="AD1534" s="217"/>
    </row>
    <row r="1535" spans="1:30" s="215" customFormat="1" x14ac:dyDescent="0.25">
      <c r="A1535" s="215" t="s">
        <v>126</v>
      </c>
      <c r="B1535" s="215">
        <v>2308</v>
      </c>
      <c r="C1535" s="215" t="s">
        <v>300</v>
      </c>
      <c r="D1535" s="215">
        <v>192050270</v>
      </c>
      <c r="E1535" s="215">
        <v>1060</v>
      </c>
      <c r="F1535" s="215">
        <v>1274</v>
      </c>
      <c r="G1535" s="215">
        <v>1004</v>
      </c>
      <c r="I1535" s="215" t="s">
        <v>3951</v>
      </c>
      <c r="J1535" s="216" t="s">
        <v>330</v>
      </c>
      <c r="K1535" s="215" t="s">
        <v>319</v>
      </c>
      <c r="L1535" s="215" t="s">
        <v>1961</v>
      </c>
      <c r="AD1535" s="217"/>
    </row>
    <row r="1536" spans="1:30" s="215" customFormat="1" x14ac:dyDescent="0.25">
      <c r="A1536" s="215" t="s">
        <v>126</v>
      </c>
      <c r="B1536" s="215">
        <v>2308</v>
      </c>
      <c r="C1536" s="215" t="s">
        <v>300</v>
      </c>
      <c r="D1536" s="215">
        <v>192050271</v>
      </c>
      <c r="E1536" s="215">
        <v>1060</v>
      </c>
      <c r="F1536" s="215">
        <v>1274</v>
      </c>
      <c r="G1536" s="215">
        <v>1004</v>
      </c>
      <c r="I1536" s="215" t="s">
        <v>3952</v>
      </c>
      <c r="J1536" s="216" t="s">
        <v>330</v>
      </c>
      <c r="K1536" s="215" t="s">
        <v>319</v>
      </c>
      <c r="L1536" s="215" t="s">
        <v>1962</v>
      </c>
      <c r="AD1536" s="217"/>
    </row>
    <row r="1537" spans="1:30" s="215" customFormat="1" x14ac:dyDescent="0.25">
      <c r="A1537" s="215" t="s">
        <v>126</v>
      </c>
      <c r="B1537" s="215">
        <v>2308</v>
      </c>
      <c r="C1537" s="215" t="s">
        <v>300</v>
      </c>
      <c r="D1537" s="215">
        <v>192050291</v>
      </c>
      <c r="E1537" s="215">
        <v>1060</v>
      </c>
      <c r="F1537" s="215">
        <v>1274</v>
      </c>
      <c r="G1537" s="215">
        <v>1004</v>
      </c>
      <c r="I1537" s="215" t="s">
        <v>3953</v>
      </c>
      <c r="J1537" s="216" t="s">
        <v>330</v>
      </c>
      <c r="K1537" s="215" t="s">
        <v>319</v>
      </c>
      <c r="L1537" s="215" t="s">
        <v>1963</v>
      </c>
      <c r="AD1537" s="217"/>
    </row>
    <row r="1538" spans="1:30" s="215" customFormat="1" x14ac:dyDescent="0.25">
      <c r="A1538" s="215" t="s">
        <v>126</v>
      </c>
      <c r="B1538" s="215">
        <v>2308</v>
      </c>
      <c r="C1538" s="215" t="s">
        <v>300</v>
      </c>
      <c r="D1538" s="215">
        <v>192050292</v>
      </c>
      <c r="E1538" s="215">
        <v>1060</v>
      </c>
      <c r="F1538" s="215">
        <v>1274</v>
      </c>
      <c r="G1538" s="215">
        <v>1004</v>
      </c>
      <c r="I1538" s="215" t="s">
        <v>3954</v>
      </c>
      <c r="J1538" s="216" t="s">
        <v>330</v>
      </c>
      <c r="K1538" s="215" t="s">
        <v>319</v>
      </c>
      <c r="L1538" s="215" t="s">
        <v>1964</v>
      </c>
      <c r="AD1538" s="217"/>
    </row>
    <row r="1539" spans="1:30" s="215" customFormat="1" x14ac:dyDescent="0.25">
      <c r="A1539" s="215" t="s">
        <v>126</v>
      </c>
      <c r="B1539" s="215">
        <v>2308</v>
      </c>
      <c r="C1539" s="215" t="s">
        <v>300</v>
      </c>
      <c r="D1539" s="215">
        <v>192050293</v>
      </c>
      <c r="E1539" s="215">
        <v>1060</v>
      </c>
      <c r="F1539" s="215">
        <v>1274</v>
      </c>
      <c r="G1539" s="215">
        <v>1004</v>
      </c>
      <c r="I1539" s="215" t="s">
        <v>3955</v>
      </c>
      <c r="J1539" s="216" t="s">
        <v>330</v>
      </c>
      <c r="K1539" s="215" t="s">
        <v>319</v>
      </c>
      <c r="L1539" s="215" t="s">
        <v>1965</v>
      </c>
      <c r="AD1539" s="217"/>
    </row>
    <row r="1540" spans="1:30" s="215" customFormat="1" x14ac:dyDescent="0.25">
      <c r="A1540" s="215" t="s">
        <v>126</v>
      </c>
      <c r="B1540" s="215">
        <v>2308</v>
      </c>
      <c r="C1540" s="215" t="s">
        <v>300</v>
      </c>
      <c r="D1540" s="215">
        <v>192050294</v>
      </c>
      <c r="E1540" s="215">
        <v>1060</v>
      </c>
      <c r="F1540" s="215">
        <v>1274</v>
      </c>
      <c r="G1540" s="215">
        <v>1004</v>
      </c>
      <c r="I1540" s="215" t="s">
        <v>3956</v>
      </c>
      <c r="J1540" s="216" t="s">
        <v>330</v>
      </c>
      <c r="K1540" s="215" t="s">
        <v>319</v>
      </c>
      <c r="L1540" s="215" t="s">
        <v>1966</v>
      </c>
      <c r="AD1540" s="217"/>
    </row>
    <row r="1541" spans="1:30" s="215" customFormat="1" x14ac:dyDescent="0.25">
      <c r="A1541" s="215" t="s">
        <v>126</v>
      </c>
      <c r="B1541" s="215">
        <v>2308</v>
      </c>
      <c r="C1541" s="215" t="s">
        <v>300</v>
      </c>
      <c r="D1541" s="215">
        <v>192050295</v>
      </c>
      <c r="E1541" s="215">
        <v>1060</v>
      </c>
      <c r="F1541" s="215">
        <v>1274</v>
      </c>
      <c r="G1541" s="215">
        <v>1004</v>
      </c>
      <c r="I1541" s="215" t="s">
        <v>3957</v>
      </c>
      <c r="J1541" s="216" t="s">
        <v>330</v>
      </c>
      <c r="K1541" s="215" t="s">
        <v>319</v>
      </c>
      <c r="L1541" s="215" t="s">
        <v>1967</v>
      </c>
      <c r="AD1541" s="217"/>
    </row>
    <row r="1542" spans="1:30" s="215" customFormat="1" x14ac:dyDescent="0.25">
      <c r="A1542" s="215" t="s">
        <v>126</v>
      </c>
      <c r="B1542" s="215">
        <v>2308</v>
      </c>
      <c r="C1542" s="215" t="s">
        <v>300</v>
      </c>
      <c r="D1542" s="215">
        <v>192050296</v>
      </c>
      <c r="E1542" s="215">
        <v>1060</v>
      </c>
      <c r="F1542" s="215">
        <v>1274</v>
      </c>
      <c r="G1542" s="215">
        <v>1004</v>
      </c>
      <c r="I1542" s="215" t="s">
        <v>3958</v>
      </c>
      <c r="J1542" s="216" t="s">
        <v>330</v>
      </c>
      <c r="K1542" s="215" t="s">
        <v>319</v>
      </c>
      <c r="L1542" s="215" t="s">
        <v>1968</v>
      </c>
      <c r="AD1542" s="217"/>
    </row>
    <row r="1543" spans="1:30" s="215" customFormat="1" x14ac:dyDescent="0.25">
      <c r="A1543" s="215" t="s">
        <v>126</v>
      </c>
      <c r="B1543" s="215">
        <v>2308</v>
      </c>
      <c r="C1543" s="215" t="s">
        <v>300</v>
      </c>
      <c r="D1543" s="215">
        <v>192050297</v>
      </c>
      <c r="E1543" s="215">
        <v>1060</v>
      </c>
      <c r="F1543" s="215">
        <v>1274</v>
      </c>
      <c r="G1543" s="215">
        <v>1004</v>
      </c>
      <c r="I1543" s="215" t="s">
        <v>3959</v>
      </c>
      <c r="J1543" s="216" t="s">
        <v>330</v>
      </c>
      <c r="K1543" s="215" t="s">
        <v>319</v>
      </c>
      <c r="L1543" s="215" t="s">
        <v>1969</v>
      </c>
      <c r="AD1543" s="217"/>
    </row>
    <row r="1544" spans="1:30" s="215" customFormat="1" x14ac:dyDescent="0.25">
      <c r="A1544" s="215" t="s">
        <v>126</v>
      </c>
      <c r="B1544" s="215">
        <v>2308</v>
      </c>
      <c r="C1544" s="215" t="s">
        <v>300</v>
      </c>
      <c r="D1544" s="215">
        <v>192050299</v>
      </c>
      <c r="E1544" s="215">
        <v>1060</v>
      </c>
      <c r="F1544" s="215">
        <v>1271</v>
      </c>
      <c r="G1544" s="215">
        <v>1004</v>
      </c>
      <c r="I1544" s="215" t="s">
        <v>3960</v>
      </c>
      <c r="J1544" s="216" t="s">
        <v>330</v>
      </c>
      <c r="K1544" s="215" t="s">
        <v>319</v>
      </c>
      <c r="L1544" s="215" t="s">
        <v>1970</v>
      </c>
      <c r="AD1544" s="217"/>
    </row>
    <row r="1545" spans="1:30" s="215" customFormat="1" x14ac:dyDescent="0.25">
      <c r="A1545" s="215" t="s">
        <v>126</v>
      </c>
      <c r="B1545" s="215">
        <v>2308</v>
      </c>
      <c r="C1545" s="215" t="s">
        <v>300</v>
      </c>
      <c r="D1545" s="215">
        <v>192050303</v>
      </c>
      <c r="E1545" s="215">
        <v>1060</v>
      </c>
      <c r="F1545" s="215">
        <v>1271</v>
      </c>
      <c r="G1545" s="215">
        <v>1004</v>
      </c>
      <c r="I1545" s="215" t="s">
        <v>3961</v>
      </c>
      <c r="J1545" s="216" t="s">
        <v>330</v>
      </c>
      <c r="K1545" s="215" t="s">
        <v>319</v>
      </c>
      <c r="L1545" s="215" t="s">
        <v>1971</v>
      </c>
      <c r="AD1545" s="217"/>
    </row>
    <row r="1546" spans="1:30" s="215" customFormat="1" x14ac:dyDescent="0.25">
      <c r="A1546" s="215" t="s">
        <v>126</v>
      </c>
      <c r="B1546" s="215">
        <v>2308</v>
      </c>
      <c r="C1546" s="215" t="s">
        <v>300</v>
      </c>
      <c r="D1546" s="215">
        <v>192050306</v>
      </c>
      <c r="E1546" s="215">
        <v>1060</v>
      </c>
      <c r="F1546" s="215">
        <v>1271</v>
      </c>
      <c r="G1546" s="215">
        <v>1004</v>
      </c>
      <c r="I1546" s="215" t="s">
        <v>3962</v>
      </c>
      <c r="J1546" s="216" t="s">
        <v>330</v>
      </c>
      <c r="K1546" s="215" t="s">
        <v>319</v>
      </c>
      <c r="L1546" s="215" t="s">
        <v>1972</v>
      </c>
      <c r="AD1546" s="217"/>
    </row>
    <row r="1547" spans="1:30" s="215" customFormat="1" x14ac:dyDescent="0.25">
      <c r="A1547" s="215" t="s">
        <v>126</v>
      </c>
      <c r="B1547" s="215">
        <v>2308</v>
      </c>
      <c r="C1547" s="215" t="s">
        <v>300</v>
      </c>
      <c r="D1547" s="215">
        <v>192050307</v>
      </c>
      <c r="E1547" s="215">
        <v>1060</v>
      </c>
      <c r="F1547" s="215">
        <v>1271</v>
      </c>
      <c r="G1547" s="215">
        <v>1004</v>
      </c>
      <c r="I1547" s="215" t="s">
        <v>3963</v>
      </c>
      <c r="J1547" s="216" t="s">
        <v>330</v>
      </c>
      <c r="K1547" s="215" t="s">
        <v>319</v>
      </c>
      <c r="L1547" s="215" t="s">
        <v>1973</v>
      </c>
      <c r="AD1547" s="217"/>
    </row>
    <row r="1548" spans="1:30" s="215" customFormat="1" x14ac:dyDescent="0.25">
      <c r="A1548" s="215" t="s">
        <v>126</v>
      </c>
      <c r="B1548" s="215">
        <v>2308</v>
      </c>
      <c r="C1548" s="215" t="s">
        <v>300</v>
      </c>
      <c r="D1548" s="215">
        <v>192050308</v>
      </c>
      <c r="E1548" s="215">
        <v>1060</v>
      </c>
      <c r="F1548" s="215">
        <v>1274</v>
      </c>
      <c r="G1548" s="215">
        <v>1004</v>
      </c>
      <c r="I1548" s="215" t="s">
        <v>3964</v>
      </c>
      <c r="J1548" s="216" t="s">
        <v>330</v>
      </c>
      <c r="K1548" s="215" t="s">
        <v>319</v>
      </c>
      <c r="L1548" s="215" t="s">
        <v>1974</v>
      </c>
      <c r="AD1548" s="217"/>
    </row>
    <row r="1549" spans="1:30" s="215" customFormat="1" x14ac:dyDescent="0.25">
      <c r="A1549" s="215" t="s">
        <v>126</v>
      </c>
      <c r="B1549" s="215">
        <v>2308</v>
      </c>
      <c r="C1549" s="215" t="s">
        <v>300</v>
      </c>
      <c r="D1549" s="215">
        <v>192050310</v>
      </c>
      <c r="E1549" s="215">
        <v>1060</v>
      </c>
      <c r="F1549" s="215">
        <v>1274</v>
      </c>
      <c r="G1549" s="215">
        <v>1004</v>
      </c>
      <c r="I1549" s="215" t="s">
        <v>3965</v>
      </c>
      <c r="J1549" s="216" t="s">
        <v>330</v>
      </c>
      <c r="K1549" s="215" t="s">
        <v>331</v>
      </c>
      <c r="L1549" s="215" t="s">
        <v>2080</v>
      </c>
      <c r="AD1549" s="217"/>
    </row>
    <row r="1550" spans="1:30" s="215" customFormat="1" x14ac:dyDescent="0.25">
      <c r="A1550" s="215" t="s">
        <v>126</v>
      </c>
      <c r="B1550" s="215">
        <v>2308</v>
      </c>
      <c r="C1550" s="215" t="s">
        <v>300</v>
      </c>
      <c r="D1550" s="215">
        <v>192050311</v>
      </c>
      <c r="E1550" s="215">
        <v>1060</v>
      </c>
      <c r="F1550" s="215">
        <v>1271</v>
      </c>
      <c r="G1550" s="215">
        <v>1004</v>
      </c>
      <c r="I1550" s="215" t="s">
        <v>3966</v>
      </c>
      <c r="J1550" s="216" t="s">
        <v>330</v>
      </c>
      <c r="K1550" s="215" t="s">
        <v>319</v>
      </c>
      <c r="L1550" s="215" t="s">
        <v>1975</v>
      </c>
      <c r="AD1550" s="217"/>
    </row>
    <row r="1551" spans="1:30" s="215" customFormat="1" x14ac:dyDescent="0.25">
      <c r="A1551" s="215" t="s">
        <v>126</v>
      </c>
      <c r="B1551" s="215">
        <v>2308</v>
      </c>
      <c r="C1551" s="215" t="s">
        <v>300</v>
      </c>
      <c r="D1551" s="215">
        <v>192050312</v>
      </c>
      <c r="E1551" s="215">
        <v>1060</v>
      </c>
      <c r="F1551" s="215">
        <v>1274</v>
      </c>
      <c r="G1551" s="215">
        <v>1004</v>
      </c>
      <c r="I1551" s="215" t="s">
        <v>3967</v>
      </c>
      <c r="J1551" s="216" t="s">
        <v>330</v>
      </c>
      <c r="K1551" s="215" t="s">
        <v>319</v>
      </c>
      <c r="L1551" s="215" t="s">
        <v>1976</v>
      </c>
      <c r="AD1551" s="217"/>
    </row>
    <row r="1552" spans="1:30" s="215" customFormat="1" x14ac:dyDescent="0.25">
      <c r="A1552" s="215" t="s">
        <v>126</v>
      </c>
      <c r="B1552" s="215">
        <v>2308</v>
      </c>
      <c r="C1552" s="215" t="s">
        <v>300</v>
      </c>
      <c r="D1552" s="215">
        <v>192050315</v>
      </c>
      <c r="E1552" s="215">
        <v>1060</v>
      </c>
      <c r="F1552" s="215">
        <v>1274</v>
      </c>
      <c r="G1552" s="215">
        <v>1004</v>
      </c>
      <c r="I1552" s="215" t="s">
        <v>3968</v>
      </c>
      <c r="J1552" s="216" t="s">
        <v>330</v>
      </c>
      <c r="K1552" s="215" t="s">
        <v>331</v>
      </c>
      <c r="L1552" s="215" t="s">
        <v>2081</v>
      </c>
      <c r="AD1552" s="217"/>
    </row>
    <row r="1553" spans="1:30" s="215" customFormat="1" x14ac:dyDescent="0.25">
      <c r="A1553" s="215" t="s">
        <v>126</v>
      </c>
      <c r="B1553" s="215">
        <v>2308</v>
      </c>
      <c r="C1553" s="215" t="s">
        <v>300</v>
      </c>
      <c r="D1553" s="215">
        <v>192050318</v>
      </c>
      <c r="E1553" s="215">
        <v>1060</v>
      </c>
      <c r="F1553" s="215">
        <v>1274</v>
      </c>
      <c r="G1553" s="215">
        <v>1004</v>
      </c>
      <c r="I1553" s="215" t="s">
        <v>3969</v>
      </c>
      <c r="J1553" s="216" t="s">
        <v>330</v>
      </c>
      <c r="K1553" s="215" t="s">
        <v>319</v>
      </c>
      <c r="L1553" s="215" t="s">
        <v>1977</v>
      </c>
      <c r="AD1553" s="217"/>
    </row>
    <row r="1554" spans="1:30" s="215" customFormat="1" x14ac:dyDescent="0.25">
      <c r="A1554" s="215" t="s">
        <v>126</v>
      </c>
      <c r="B1554" s="215">
        <v>2308</v>
      </c>
      <c r="C1554" s="215" t="s">
        <v>300</v>
      </c>
      <c r="D1554" s="215">
        <v>192050379</v>
      </c>
      <c r="E1554" s="215">
        <v>1060</v>
      </c>
      <c r="F1554" s="215">
        <v>1274</v>
      </c>
      <c r="G1554" s="215">
        <v>1004</v>
      </c>
      <c r="I1554" s="215" t="s">
        <v>3970</v>
      </c>
      <c r="J1554" s="216" t="s">
        <v>330</v>
      </c>
      <c r="K1554" s="215" t="s">
        <v>319</v>
      </c>
      <c r="L1554" s="215" t="s">
        <v>1978</v>
      </c>
      <c r="AD1554" s="217"/>
    </row>
    <row r="1555" spans="1:30" s="215" customFormat="1" x14ac:dyDescent="0.25">
      <c r="A1555" s="215" t="s">
        <v>126</v>
      </c>
      <c r="B1555" s="215">
        <v>2308</v>
      </c>
      <c r="C1555" s="215" t="s">
        <v>300</v>
      </c>
      <c r="D1555" s="215">
        <v>192050381</v>
      </c>
      <c r="E1555" s="215">
        <v>1060</v>
      </c>
      <c r="F1555" s="215">
        <v>1274</v>
      </c>
      <c r="G1555" s="215">
        <v>1004</v>
      </c>
      <c r="I1555" s="215" t="s">
        <v>3971</v>
      </c>
      <c r="J1555" s="216" t="s">
        <v>330</v>
      </c>
      <c r="K1555" s="215" t="s">
        <v>319</v>
      </c>
      <c r="L1555" s="215" t="s">
        <v>1979</v>
      </c>
      <c r="AD1555" s="217"/>
    </row>
    <row r="1556" spans="1:30" s="215" customFormat="1" x14ac:dyDescent="0.25">
      <c r="A1556" s="215" t="s">
        <v>126</v>
      </c>
      <c r="B1556" s="215">
        <v>2308</v>
      </c>
      <c r="C1556" s="215" t="s">
        <v>300</v>
      </c>
      <c r="D1556" s="215">
        <v>192050382</v>
      </c>
      <c r="E1556" s="215">
        <v>1080</v>
      </c>
      <c r="F1556" s="215">
        <v>1274</v>
      </c>
      <c r="G1556" s="215">
        <v>1004</v>
      </c>
      <c r="I1556" s="215" t="s">
        <v>3972</v>
      </c>
      <c r="J1556" s="216" t="s">
        <v>330</v>
      </c>
      <c r="K1556" s="215" t="s">
        <v>331</v>
      </c>
      <c r="L1556" s="215" t="s">
        <v>2082</v>
      </c>
      <c r="AD1556" s="217"/>
    </row>
    <row r="1557" spans="1:30" s="215" customFormat="1" x14ac:dyDescent="0.25">
      <c r="A1557" s="215" t="s">
        <v>126</v>
      </c>
      <c r="B1557" s="215">
        <v>2308</v>
      </c>
      <c r="C1557" s="215" t="s">
        <v>300</v>
      </c>
      <c r="D1557" s="215">
        <v>192050383</v>
      </c>
      <c r="E1557" s="215">
        <v>1060</v>
      </c>
      <c r="F1557" s="215">
        <v>1274</v>
      </c>
      <c r="G1557" s="215">
        <v>1004</v>
      </c>
      <c r="I1557" s="215" t="s">
        <v>3973</v>
      </c>
      <c r="J1557" s="216" t="s">
        <v>330</v>
      </c>
      <c r="K1557" s="215" t="s">
        <v>319</v>
      </c>
      <c r="L1557" s="215" t="s">
        <v>1980</v>
      </c>
      <c r="AD1557" s="217"/>
    </row>
    <row r="1558" spans="1:30" s="215" customFormat="1" x14ac:dyDescent="0.25">
      <c r="A1558" s="215" t="s">
        <v>126</v>
      </c>
      <c r="B1558" s="215">
        <v>2308</v>
      </c>
      <c r="C1558" s="215" t="s">
        <v>300</v>
      </c>
      <c r="D1558" s="215">
        <v>192050384</v>
      </c>
      <c r="E1558" s="215">
        <v>1060</v>
      </c>
      <c r="F1558" s="215">
        <v>1274</v>
      </c>
      <c r="G1558" s="215">
        <v>1004</v>
      </c>
      <c r="I1558" s="215" t="s">
        <v>3974</v>
      </c>
      <c r="J1558" s="216" t="s">
        <v>330</v>
      </c>
      <c r="K1558" s="215" t="s">
        <v>331</v>
      </c>
      <c r="L1558" s="215" t="s">
        <v>2083</v>
      </c>
      <c r="AD1558" s="217"/>
    </row>
    <row r="1559" spans="1:30" s="215" customFormat="1" x14ac:dyDescent="0.25">
      <c r="A1559" s="215" t="s">
        <v>126</v>
      </c>
      <c r="B1559" s="215">
        <v>2308</v>
      </c>
      <c r="C1559" s="215" t="s">
        <v>300</v>
      </c>
      <c r="D1559" s="215">
        <v>192050386</v>
      </c>
      <c r="E1559" s="215">
        <v>1060</v>
      </c>
      <c r="F1559" s="215">
        <v>1274</v>
      </c>
      <c r="G1559" s="215">
        <v>1004</v>
      </c>
      <c r="I1559" s="215" t="s">
        <v>3975</v>
      </c>
      <c r="J1559" s="216" t="s">
        <v>330</v>
      </c>
      <c r="K1559" s="215" t="s">
        <v>319</v>
      </c>
      <c r="L1559" s="215" t="s">
        <v>1981</v>
      </c>
      <c r="AD1559" s="217"/>
    </row>
    <row r="1560" spans="1:30" s="215" customFormat="1" x14ac:dyDescent="0.25">
      <c r="A1560" s="215" t="s">
        <v>126</v>
      </c>
      <c r="B1560" s="215">
        <v>2308</v>
      </c>
      <c r="C1560" s="215" t="s">
        <v>300</v>
      </c>
      <c r="D1560" s="215">
        <v>192050387</v>
      </c>
      <c r="E1560" s="215">
        <v>1060</v>
      </c>
      <c r="F1560" s="215">
        <v>1274</v>
      </c>
      <c r="G1560" s="215">
        <v>1004</v>
      </c>
      <c r="I1560" s="215" t="s">
        <v>3976</v>
      </c>
      <c r="J1560" s="216" t="s">
        <v>330</v>
      </c>
      <c r="K1560" s="215" t="s">
        <v>331</v>
      </c>
      <c r="L1560" s="215" t="s">
        <v>2084</v>
      </c>
      <c r="AD1560" s="217"/>
    </row>
    <row r="1561" spans="1:30" s="215" customFormat="1" x14ac:dyDescent="0.25">
      <c r="A1561" s="215" t="s">
        <v>126</v>
      </c>
      <c r="B1561" s="215">
        <v>2308</v>
      </c>
      <c r="C1561" s="215" t="s">
        <v>300</v>
      </c>
      <c r="D1561" s="215">
        <v>192050388</v>
      </c>
      <c r="E1561" s="215">
        <v>1060</v>
      </c>
      <c r="F1561" s="215">
        <v>1274</v>
      </c>
      <c r="G1561" s="215">
        <v>1004</v>
      </c>
      <c r="I1561" s="215" t="s">
        <v>3977</v>
      </c>
      <c r="J1561" s="216" t="s">
        <v>330</v>
      </c>
      <c r="K1561" s="215" t="s">
        <v>331</v>
      </c>
      <c r="L1561" s="215" t="s">
        <v>2084</v>
      </c>
      <c r="AD1561" s="217"/>
    </row>
    <row r="1562" spans="1:30" s="215" customFormat="1" x14ac:dyDescent="0.25">
      <c r="A1562" s="215" t="s">
        <v>126</v>
      </c>
      <c r="B1562" s="215">
        <v>2308</v>
      </c>
      <c r="C1562" s="215" t="s">
        <v>300</v>
      </c>
      <c r="D1562" s="215">
        <v>192050389</v>
      </c>
      <c r="E1562" s="215">
        <v>1060</v>
      </c>
      <c r="F1562" s="215">
        <v>1274</v>
      </c>
      <c r="G1562" s="215">
        <v>1004</v>
      </c>
      <c r="I1562" s="215" t="s">
        <v>3978</v>
      </c>
      <c r="J1562" s="216" t="s">
        <v>330</v>
      </c>
      <c r="K1562" s="215" t="s">
        <v>331</v>
      </c>
      <c r="L1562" s="215" t="s">
        <v>2085</v>
      </c>
      <c r="AD1562" s="217"/>
    </row>
    <row r="1563" spans="1:30" s="215" customFormat="1" x14ac:dyDescent="0.25">
      <c r="A1563" s="215" t="s">
        <v>126</v>
      </c>
      <c r="B1563" s="215">
        <v>2308</v>
      </c>
      <c r="C1563" s="215" t="s">
        <v>300</v>
      </c>
      <c r="D1563" s="215">
        <v>192050390</v>
      </c>
      <c r="E1563" s="215">
        <v>1060</v>
      </c>
      <c r="F1563" s="215">
        <v>1274</v>
      </c>
      <c r="G1563" s="215">
        <v>1004</v>
      </c>
      <c r="I1563" s="215" t="s">
        <v>3979</v>
      </c>
      <c r="J1563" s="216" t="s">
        <v>330</v>
      </c>
      <c r="K1563" s="215" t="s">
        <v>319</v>
      </c>
      <c r="L1563" s="215" t="s">
        <v>1982</v>
      </c>
      <c r="AD1563" s="217"/>
    </row>
    <row r="1564" spans="1:30" s="215" customFormat="1" x14ac:dyDescent="0.25">
      <c r="A1564" s="215" t="s">
        <v>126</v>
      </c>
      <c r="B1564" s="215">
        <v>2308</v>
      </c>
      <c r="C1564" s="215" t="s">
        <v>300</v>
      </c>
      <c r="D1564" s="215">
        <v>192050391</v>
      </c>
      <c r="E1564" s="215">
        <v>1060</v>
      </c>
      <c r="F1564" s="215">
        <v>1274</v>
      </c>
      <c r="G1564" s="215">
        <v>1004</v>
      </c>
      <c r="I1564" s="215" t="s">
        <v>3980</v>
      </c>
      <c r="J1564" s="216" t="s">
        <v>330</v>
      </c>
      <c r="K1564" s="215" t="s">
        <v>319</v>
      </c>
      <c r="L1564" s="215" t="s">
        <v>1983</v>
      </c>
      <c r="AD1564" s="217"/>
    </row>
    <row r="1565" spans="1:30" s="215" customFormat="1" x14ac:dyDescent="0.25">
      <c r="A1565" s="215" t="s">
        <v>126</v>
      </c>
      <c r="B1565" s="215">
        <v>2308</v>
      </c>
      <c r="C1565" s="215" t="s">
        <v>300</v>
      </c>
      <c r="D1565" s="215">
        <v>192050392</v>
      </c>
      <c r="E1565" s="215">
        <v>1060</v>
      </c>
      <c r="F1565" s="215">
        <v>1274</v>
      </c>
      <c r="G1565" s="215">
        <v>1004</v>
      </c>
      <c r="I1565" s="215" t="s">
        <v>3981</v>
      </c>
      <c r="J1565" s="216" t="s">
        <v>330</v>
      </c>
      <c r="K1565" s="215" t="s">
        <v>331</v>
      </c>
      <c r="L1565" s="215" t="s">
        <v>2086</v>
      </c>
      <c r="AD1565" s="217"/>
    </row>
    <row r="1566" spans="1:30" s="215" customFormat="1" x14ac:dyDescent="0.25">
      <c r="A1566" s="215" t="s">
        <v>126</v>
      </c>
      <c r="B1566" s="215">
        <v>2308</v>
      </c>
      <c r="C1566" s="215" t="s">
        <v>300</v>
      </c>
      <c r="D1566" s="215">
        <v>192050394</v>
      </c>
      <c r="E1566" s="215">
        <v>1060</v>
      </c>
      <c r="F1566" s="215">
        <v>1274</v>
      </c>
      <c r="G1566" s="215">
        <v>1004</v>
      </c>
      <c r="I1566" s="215" t="s">
        <v>3982</v>
      </c>
      <c r="J1566" s="216" t="s">
        <v>330</v>
      </c>
      <c r="K1566" s="215" t="s">
        <v>319</v>
      </c>
      <c r="L1566" s="215" t="s">
        <v>1984</v>
      </c>
      <c r="AD1566" s="217"/>
    </row>
    <row r="1567" spans="1:30" s="215" customFormat="1" x14ac:dyDescent="0.25">
      <c r="A1567" s="215" t="s">
        <v>126</v>
      </c>
      <c r="B1567" s="215">
        <v>2308</v>
      </c>
      <c r="C1567" s="215" t="s">
        <v>300</v>
      </c>
      <c r="D1567" s="215">
        <v>192050395</v>
      </c>
      <c r="E1567" s="215">
        <v>1060</v>
      </c>
      <c r="F1567" s="215">
        <v>1274</v>
      </c>
      <c r="G1567" s="215">
        <v>1004</v>
      </c>
      <c r="I1567" s="215" t="s">
        <v>3983</v>
      </c>
      <c r="J1567" s="216" t="s">
        <v>330</v>
      </c>
      <c r="K1567" s="215" t="s">
        <v>319</v>
      </c>
      <c r="L1567" s="215" t="s">
        <v>1985</v>
      </c>
      <c r="AD1567" s="217"/>
    </row>
    <row r="1568" spans="1:30" s="215" customFormat="1" x14ac:dyDescent="0.25">
      <c r="A1568" s="215" t="s">
        <v>126</v>
      </c>
      <c r="B1568" s="215">
        <v>2308</v>
      </c>
      <c r="C1568" s="215" t="s">
        <v>300</v>
      </c>
      <c r="D1568" s="215">
        <v>192050396</v>
      </c>
      <c r="E1568" s="215">
        <v>1060</v>
      </c>
      <c r="F1568" s="215">
        <v>1274</v>
      </c>
      <c r="G1568" s="215">
        <v>1004</v>
      </c>
      <c r="I1568" s="215" t="s">
        <v>3984</v>
      </c>
      <c r="J1568" s="216" t="s">
        <v>330</v>
      </c>
      <c r="K1568" s="215" t="s">
        <v>319</v>
      </c>
      <c r="L1568" s="215" t="s">
        <v>1986</v>
      </c>
      <c r="AD1568" s="217"/>
    </row>
    <row r="1569" spans="1:30" s="215" customFormat="1" x14ac:dyDescent="0.25">
      <c r="A1569" s="215" t="s">
        <v>126</v>
      </c>
      <c r="B1569" s="215">
        <v>2308</v>
      </c>
      <c r="C1569" s="215" t="s">
        <v>300</v>
      </c>
      <c r="D1569" s="215">
        <v>192050398</v>
      </c>
      <c r="E1569" s="215">
        <v>1060</v>
      </c>
      <c r="F1569" s="215">
        <v>1274</v>
      </c>
      <c r="G1569" s="215">
        <v>1004</v>
      </c>
      <c r="I1569" s="215" t="s">
        <v>3985</v>
      </c>
      <c r="J1569" s="216" t="s">
        <v>330</v>
      </c>
      <c r="K1569" s="215" t="s">
        <v>319</v>
      </c>
      <c r="L1569" s="215" t="s">
        <v>1987</v>
      </c>
      <c r="AD1569" s="217"/>
    </row>
    <row r="1570" spans="1:30" s="215" customFormat="1" x14ac:dyDescent="0.25">
      <c r="A1570" s="215" t="s">
        <v>126</v>
      </c>
      <c r="B1570" s="215">
        <v>2308</v>
      </c>
      <c r="C1570" s="215" t="s">
        <v>300</v>
      </c>
      <c r="D1570" s="215">
        <v>192050399</v>
      </c>
      <c r="E1570" s="215">
        <v>1060</v>
      </c>
      <c r="F1570" s="215">
        <v>1274</v>
      </c>
      <c r="G1570" s="215">
        <v>1004</v>
      </c>
      <c r="I1570" s="215" t="s">
        <v>3986</v>
      </c>
      <c r="J1570" s="216" t="s">
        <v>330</v>
      </c>
      <c r="K1570" s="215" t="s">
        <v>319</v>
      </c>
      <c r="L1570" s="215" t="s">
        <v>1988</v>
      </c>
      <c r="AD1570" s="217"/>
    </row>
    <row r="1571" spans="1:30" s="215" customFormat="1" x14ac:dyDescent="0.25">
      <c r="A1571" s="215" t="s">
        <v>126</v>
      </c>
      <c r="B1571" s="215">
        <v>2308</v>
      </c>
      <c r="C1571" s="215" t="s">
        <v>300</v>
      </c>
      <c r="D1571" s="215">
        <v>192050400</v>
      </c>
      <c r="E1571" s="215">
        <v>1060</v>
      </c>
      <c r="F1571" s="215">
        <v>1274</v>
      </c>
      <c r="G1571" s="215">
        <v>1004</v>
      </c>
      <c r="I1571" s="215" t="s">
        <v>3987</v>
      </c>
      <c r="J1571" s="216" t="s">
        <v>330</v>
      </c>
      <c r="K1571" s="215" t="s">
        <v>319</v>
      </c>
      <c r="L1571" s="215" t="s">
        <v>1989</v>
      </c>
      <c r="AD1571" s="217"/>
    </row>
    <row r="1572" spans="1:30" s="215" customFormat="1" x14ac:dyDescent="0.25">
      <c r="A1572" s="215" t="s">
        <v>126</v>
      </c>
      <c r="B1572" s="215">
        <v>2308</v>
      </c>
      <c r="C1572" s="215" t="s">
        <v>300</v>
      </c>
      <c r="D1572" s="215">
        <v>192050401</v>
      </c>
      <c r="E1572" s="215">
        <v>1060</v>
      </c>
      <c r="F1572" s="215">
        <v>1274</v>
      </c>
      <c r="G1572" s="215">
        <v>1004</v>
      </c>
      <c r="I1572" s="215" t="s">
        <v>3988</v>
      </c>
      <c r="J1572" s="216" t="s">
        <v>330</v>
      </c>
      <c r="K1572" s="215" t="s">
        <v>319</v>
      </c>
      <c r="L1572" s="215" t="s">
        <v>1990</v>
      </c>
      <c r="AD1572" s="217"/>
    </row>
    <row r="1573" spans="1:30" s="215" customFormat="1" x14ac:dyDescent="0.25">
      <c r="A1573" s="215" t="s">
        <v>126</v>
      </c>
      <c r="B1573" s="215">
        <v>2308</v>
      </c>
      <c r="C1573" s="215" t="s">
        <v>300</v>
      </c>
      <c r="D1573" s="215">
        <v>192050402</v>
      </c>
      <c r="E1573" s="215">
        <v>1060</v>
      </c>
      <c r="F1573" s="215">
        <v>1274</v>
      </c>
      <c r="G1573" s="215">
        <v>1004</v>
      </c>
      <c r="I1573" s="215" t="s">
        <v>3989</v>
      </c>
      <c r="J1573" s="216" t="s">
        <v>330</v>
      </c>
      <c r="K1573" s="215" t="s">
        <v>319</v>
      </c>
      <c r="L1573" s="215" t="s">
        <v>1991</v>
      </c>
      <c r="AD1573" s="217"/>
    </row>
    <row r="1574" spans="1:30" s="215" customFormat="1" x14ac:dyDescent="0.25">
      <c r="A1574" s="215" t="s">
        <v>126</v>
      </c>
      <c r="B1574" s="215">
        <v>2308</v>
      </c>
      <c r="C1574" s="215" t="s">
        <v>300</v>
      </c>
      <c r="D1574" s="215">
        <v>192050403</v>
      </c>
      <c r="E1574" s="215">
        <v>1060</v>
      </c>
      <c r="F1574" s="215">
        <v>1274</v>
      </c>
      <c r="G1574" s="215">
        <v>1004</v>
      </c>
      <c r="I1574" s="215" t="s">
        <v>3990</v>
      </c>
      <c r="J1574" s="216" t="s">
        <v>330</v>
      </c>
      <c r="K1574" s="215" t="s">
        <v>319</v>
      </c>
      <c r="L1574" s="215" t="s">
        <v>1992</v>
      </c>
      <c r="AD1574" s="217"/>
    </row>
    <row r="1575" spans="1:30" s="215" customFormat="1" x14ac:dyDescent="0.25">
      <c r="A1575" s="215" t="s">
        <v>126</v>
      </c>
      <c r="B1575" s="215">
        <v>2308</v>
      </c>
      <c r="C1575" s="215" t="s">
        <v>300</v>
      </c>
      <c r="D1575" s="215">
        <v>192050404</v>
      </c>
      <c r="E1575" s="215">
        <v>1060</v>
      </c>
      <c r="F1575" s="215">
        <v>1274</v>
      </c>
      <c r="G1575" s="215">
        <v>1004</v>
      </c>
      <c r="I1575" s="215" t="s">
        <v>3991</v>
      </c>
      <c r="J1575" s="216" t="s">
        <v>330</v>
      </c>
      <c r="K1575" s="215" t="s">
        <v>331</v>
      </c>
      <c r="L1575" s="215" t="s">
        <v>2087</v>
      </c>
      <c r="AD1575" s="217"/>
    </row>
    <row r="1576" spans="1:30" s="215" customFormat="1" x14ac:dyDescent="0.25">
      <c r="A1576" s="215" t="s">
        <v>126</v>
      </c>
      <c r="B1576" s="215">
        <v>2308</v>
      </c>
      <c r="C1576" s="215" t="s">
        <v>300</v>
      </c>
      <c r="D1576" s="215">
        <v>192050406</v>
      </c>
      <c r="E1576" s="215">
        <v>1060</v>
      </c>
      <c r="F1576" s="215">
        <v>1274</v>
      </c>
      <c r="G1576" s="215">
        <v>1004</v>
      </c>
      <c r="I1576" s="215" t="s">
        <v>3992</v>
      </c>
      <c r="J1576" s="216" t="s">
        <v>330</v>
      </c>
      <c r="K1576" s="215" t="s">
        <v>319</v>
      </c>
      <c r="L1576" s="215" t="s">
        <v>1993</v>
      </c>
      <c r="AD1576" s="217"/>
    </row>
    <row r="1577" spans="1:30" s="215" customFormat="1" x14ac:dyDescent="0.25">
      <c r="A1577" s="215" t="s">
        <v>126</v>
      </c>
      <c r="B1577" s="215">
        <v>2308</v>
      </c>
      <c r="C1577" s="215" t="s">
        <v>300</v>
      </c>
      <c r="D1577" s="215">
        <v>192050407</v>
      </c>
      <c r="E1577" s="215">
        <v>1060</v>
      </c>
      <c r="F1577" s="215">
        <v>1274</v>
      </c>
      <c r="G1577" s="215">
        <v>1004</v>
      </c>
      <c r="I1577" s="215" t="s">
        <v>3993</v>
      </c>
      <c r="J1577" s="216" t="s">
        <v>330</v>
      </c>
      <c r="K1577" s="215" t="s">
        <v>319</v>
      </c>
      <c r="L1577" s="215" t="s">
        <v>1994</v>
      </c>
      <c r="AD1577" s="217"/>
    </row>
    <row r="1578" spans="1:30" s="215" customFormat="1" x14ac:dyDescent="0.25">
      <c r="A1578" s="215" t="s">
        <v>126</v>
      </c>
      <c r="B1578" s="215">
        <v>2308</v>
      </c>
      <c r="C1578" s="215" t="s">
        <v>300</v>
      </c>
      <c r="D1578" s="215">
        <v>192050409</v>
      </c>
      <c r="E1578" s="215">
        <v>1060</v>
      </c>
      <c r="F1578" s="215">
        <v>1274</v>
      </c>
      <c r="G1578" s="215">
        <v>1004</v>
      </c>
      <c r="I1578" s="215" t="s">
        <v>3994</v>
      </c>
      <c r="J1578" s="216" t="s">
        <v>330</v>
      </c>
      <c r="K1578" s="215" t="s">
        <v>319</v>
      </c>
      <c r="L1578" s="215" t="s">
        <v>1995</v>
      </c>
      <c r="AD1578" s="217"/>
    </row>
    <row r="1579" spans="1:30" s="215" customFormat="1" x14ac:dyDescent="0.25">
      <c r="A1579" s="215" t="s">
        <v>126</v>
      </c>
      <c r="B1579" s="215">
        <v>2308</v>
      </c>
      <c r="C1579" s="215" t="s">
        <v>300</v>
      </c>
      <c r="D1579" s="215">
        <v>192050411</v>
      </c>
      <c r="E1579" s="215">
        <v>1060</v>
      </c>
      <c r="F1579" s="215">
        <v>1274</v>
      </c>
      <c r="G1579" s="215">
        <v>1004</v>
      </c>
      <c r="I1579" s="215" t="s">
        <v>3995</v>
      </c>
      <c r="J1579" s="216" t="s">
        <v>330</v>
      </c>
      <c r="K1579" s="215" t="s">
        <v>319</v>
      </c>
      <c r="L1579" s="215" t="s">
        <v>1996</v>
      </c>
      <c r="AD1579" s="217"/>
    </row>
    <row r="1580" spans="1:30" s="215" customFormat="1" x14ac:dyDescent="0.25">
      <c r="A1580" s="215" t="s">
        <v>126</v>
      </c>
      <c r="B1580" s="215">
        <v>2308</v>
      </c>
      <c r="C1580" s="215" t="s">
        <v>300</v>
      </c>
      <c r="D1580" s="215">
        <v>192050412</v>
      </c>
      <c r="E1580" s="215">
        <v>1060</v>
      </c>
      <c r="F1580" s="215">
        <v>1274</v>
      </c>
      <c r="G1580" s="215">
        <v>1004</v>
      </c>
      <c r="I1580" s="215" t="s">
        <v>3996</v>
      </c>
      <c r="J1580" s="216" t="s">
        <v>330</v>
      </c>
      <c r="K1580" s="215" t="s">
        <v>319</v>
      </c>
      <c r="L1580" s="215" t="s">
        <v>1997</v>
      </c>
      <c r="AD1580" s="217"/>
    </row>
    <row r="1581" spans="1:30" s="215" customFormat="1" x14ac:dyDescent="0.25">
      <c r="A1581" s="215" t="s">
        <v>126</v>
      </c>
      <c r="B1581" s="215">
        <v>2308</v>
      </c>
      <c r="C1581" s="215" t="s">
        <v>300</v>
      </c>
      <c r="D1581" s="215">
        <v>192050413</v>
      </c>
      <c r="E1581" s="215">
        <v>1060</v>
      </c>
      <c r="F1581" s="215">
        <v>1274</v>
      </c>
      <c r="G1581" s="215">
        <v>1004</v>
      </c>
      <c r="I1581" s="215" t="s">
        <v>3997</v>
      </c>
      <c r="J1581" s="216" t="s">
        <v>330</v>
      </c>
      <c r="K1581" s="215" t="s">
        <v>319</v>
      </c>
      <c r="L1581" s="215" t="s">
        <v>1998</v>
      </c>
      <c r="AD1581" s="217"/>
    </row>
    <row r="1582" spans="1:30" s="215" customFormat="1" x14ac:dyDescent="0.25">
      <c r="A1582" s="215" t="s">
        <v>126</v>
      </c>
      <c r="B1582" s="215">
        <v>2308</v>
      </c>
      <c r="C1582" s="215" t="s">
        <v>300</v>
      </c>
      <c r="D1582" s="215">
        <v>192050417</v>
      </c>
      <c r="E1582" s="215">
        <v>1060</v>
      </c>
      <c r="F1582" s="215">
        <v>1274</v>
      </c>
      <c r="G1582" s="215">
        <v>1004</v>
      </c>
      <c r="I1582" s="215" t="s">
        <v>3998</v>
      </c>
      <c r="J1582" s="216" t="s">
        <v>330</v>
      </c>
      <c r="K1582" s="215" t="s">
        <v>319</v>
      </c>
      <c r="L1582" s="215" t="s">
        <v>1999</v>
      </c>
      <c r="AD1582" s="217"/>
    </row>
    <row r="1583" spans="1:30" s="215" customFormat="1" x14ac:dyDescent="0.25">
      <c r="A1583" s="215" t="s">
        <v>126</v>
      </c>
      <c r="B1583" s="215">
        <v>2308</v>
      </c>
      <c r="C1583" s="215" t="s">
        <v>300</v>
      </c>
      <c r="D1583" s="215">
        <v>192050420</v>
      </c>
      <c r="E1583" s="215">
        <v>1060</v>
      </c>
      <c r="F1583" s="215">
        <v>1274</v>
      </c>
      <c r="G1583" s="215">
        <v>1004</v>
      </c>
      <c r="I1583" s="215" t="s">
        <v>3999</v>
      </c>
      <c r="J1583" s="216" t="s">
        <v>330</v>
      </c>
      <c r="K1583" s="215" t="s">
        <v>319</v>
      </c>
      <c r="L1583" s="215" t="s">
        <v>2000</v>
      </c>
      <c r="AD1583" s="217"/>
    </row>
    <row r="1584" spans="1:30" s="215" customFormat="1" x14ac:dyDescent="0.25">
      <c r="A1584" s="215" t="s">
        <v>126</v>
      </c>
      <c r="B1584" s="215">
        <v>2308</v>
      </c>
      <c r="C1584" s="215" t="s">
        <v>300</v>
      </c>
      <c r="D1584" s="215">
        <v>192050421</v>
      </c>
      <c r="E1584" s="215">
        <v>1060</v>
      </c>
      <c r="F1584" s="215">
        <v>1274</v>
      </c>
      <c r="G1584" s="215">
        <v>1004</v>
      </c>
      <c r="I1584" s="215" t="s">
        <v>4000</v>
      </c>
      <c r="J1584" s="216" t="s">
        <v>330</v>
      </c>
      <c r="K1584" s="215" t="s">
        <v>319</v>
      </c>
      <c r="L1584" s="215" t="s">
        <v>2001</v>
      </c>
      <c r="AD1584" s="217"/>
    </row>
    <row r="1585" spans="1:30" s="215" customFormat="1" x14ac:dyDescent="0.25">
      <c r="A1585" s="215" t="s">
        <v>126</v>
      </c>
      <c r="B1585" s="215">
        <v>2308</v>
      </c>
      <c r="C1585" s="215" t="s">
        <v>300</v>
      </c>
      <c r="D1585" s="215">
        <v>192050422</v>
      </c>
      <c r="E1585" s="215">
        <v>1060</v>
      </c>
      <c r="F1585" s="215">
        <v>1274</v>
      </c>
      <c r="G1585" s="215">
        <v>1004</v>
      </c>
      <c r="I1585" s="215" t="s">
        <v>4001</v>
      </c>
      <c r="J1585" s="216" t="s">
        <v>330</v>
      </c>
      <c r="K1585" s="215" t="s">
        <v>319</v>
      </c>
      <c r="L1585" s="215" t="s">
        <v>2002</v>
      </c>
      <c r="AD1585" s="217"/>
    </row>
    <row r="1586" spans="1:30" s="215" customFormat="1" x14ac:dyDescent="0.25">
      <c r="A1586" s="215" t="s">
        <v>126</v>
      </c>
      <c r="B1586" s="215">
        <v>2308</v>
      </c>
      <c r="C1586" s="215" t="s">
        <v>300</v>
      </c>
      <c r="D1586" s="215">
        <v>192050423</v>
      </c>
      <c r="E1586" s="215">
        <v>1060</v>
      </c>
      <c r="F1586" s="215">
        <v>1274</v>
      </c>
      <c r="G1586" s="215">
        <v>1004</v>
      </c>
      <c r="I1586" s="215" t="s">
        <v>4002</v>
      </c>
      <c r="J1586" s="216" t="s">
        <v>330</v>
      </c>
      <c r="K1586" s="215" t="s">
        <v>319</v>
      </c>
      <c r="L1586" s="215" t="s">
        <v>2003</v>
      </c>
      <c r="AD1586" s="217"/>
    </row>
    <row r="1587" spans="1:30" s="215" customFormat="1" x14ac:dyDescent="0.25">
      <c r="A1587" s="215" t="s">
        <v>126</v>
      </c>
      <c r="B1587" s="215">
        <v>2308</v>
      </c>
      <c r="C1587" s="215" t="s">
        <v>300</v>
      </c>
      <c r="D1587" s="215">
        <v>192050424</v>
      </c>
      <c r="E1587" s="215">
        <v>1060</v>
      </c>
      <c r="F1587" s="215">
        <v>1274</v>
      </c>
      <c r="G1587" s="215">
        <v>1004</v>
      </c>
      <c r="I1587" s="215" t="s">
        <v>4003</v>
      </c>
      <c r="J1587" s="216" t="s">
        <v>330</v>
      </c>
      <c r="K1587" s="215" t="s">
        <v>319</v>
      </c>
      <c r="L1587" s="215" t="s">
        <v>2004</v>
      </c>
      <c r="AD1587" s="217"/>
    </row>
    <row r="1588" spans="1:30" s="215" customFormat="1" x14ac:dyDescent="0.25">
      <c r="A1588" s="215" t="s">
        <v>126</v>
      </c>
      <c r="B1588" s="215">
        <v>2308</v>
      </c>
      <c r="C1588" s="215" t="s">
        <v>300</v>
      </c>
      <c r="D1588" s="215">
        <v>192050427</v>
      </c>
      <c r="E1588" s="215">
        <v>1060</v>
      </c>
      <c r="F1588" s="215">
        <v>1274</v>
      </c>
      <c r="G1588" s="215">
        <v>1004</v>
      </c>
      <c r="I1588" s="215" t="s">
        <v>4004</v>
      </c>
      <c r="J1588" s="216" t="s">
        <v>330</v>
      </c>
      <c r="K1588" s="215" t="s">
        <v>319</v>
      </c>
      <c r="L1588" s="215" t="s">
        <v>2005</v>
      </c>
      <c r="AD1588" s="217"/>
    </row>
    <row r="1589" spans="1:30" s="215" customFormat="1" x14ac:dyDescent="0.25">
      <c r="A1589" s="215" t="s">
        <v>126</v>
      </c>
      <c r="B1589" s="215">
        <v>2308</v>
      </c>
      <c r="C1589" s="215" t="s">
        <v>300</v>
      </c>
      <c r="D1589" s="215">
        <v>192050429</v>
      </c>
      <c r="E1589" s="215">
        <v>1060</v>
      </c>
      <c r="F1589" s="215">
        <v>1274</v>
      </c>
      <c r="G1589" s="215">
        <v>1004</v>
      </c>
      <c r="I1589" s="215" t="s">
        <v>4005</v>
      </c>
      <c r="J1589" s="216" t="s">
        <v>330</v>
      </c>
      <c r="K1589" s="215" t="s">
        <v>319</v>
      </c>
      <c r="L1589" s="215" t="s">
        <v>2006</v>
      </c>
      <c r="AD1589" s="217"/>
    </row>
    <row r="1590" spans="1:30" s="215" customFormat="1" x14ac:dyDescent="0.25">
      <c r="A1590" s="215" t="s">
        <v>126</v>
      </c>
      <c r="B1590" s="215">
        <v>2308</v>
      </c>
      <c r="C1590" s="215" t="s">
        <v>300</v>
      </c>
      <c r="D1590" s="215">
        <v>192050430</v>
      </c>
      <c r="E1590" s="215">
        <v>1060</v>
      </c>
      <c r="F1590" s="215">
        <v>1274</v>
      </c>
      <c r="G1590" s="215">
        <v>1004</v>
      </c>
      <c r="I1590" s="215" t="s">
        <v>4006</v>
      </c>
      <c r="J1590" s="216" t="s">
        <v>330</v>
      </c>
      <c r="K1590" s="215" t="s">
        <v>319</v>
      </c>
      <c r="L1590" s="215" t="s">
        <v>2007</v>
      </c>
      <c r="AD1590" s="217"/>
    </row>
    <row r="1591" spans="1:30" s="215" customFormat="1" x14ac:dyDescent="0.25">
      <c r="A1591" s="215" t="s">
        <v>126</v>
      </c>
      <c r="B1591" s="215">
        <v>2308</v>
      </c>
      <c r="C1591" s="215" t="s">
        <v>300</v>
      </c>
      <c r="D1591" s="215">
        <v>192050431</v>
      </c>
      <c r="E1591" s="215">
        <v>1060</v>
      </c>
      <c r="F1591" s="215">
        <v>1274</v>
      </c>
      <c r="G1591" s="215">
        <v>1004</v>
      </c>
      <c r="I1591" s="215" t="s">
        <v>4007</v>
      </c>
      <c r="J1591" s="216" t="s">
        <v>330</v>
      </c>
      <c r="K1591" s="215" t="s">
        <v>319</v>
      </c>
      <c r="L1591" s="215" t="s">
        <v>2008</v>
      </c>
      <c r="AD1591" s="217"/>
    </row>
    <row r="1592" spans="1:30" s="215" customFormat="1" x14ac:dyDescent="0.25">
      <c r="A1592" s="215" t="s">
        <v>126</v>
      </c>
      <c r="B1592" s="215">
        <v>2308</v>
      </c>
      <c r="C1592" s="215" t="s">
        <v>300</v>
      </c>
      <c r="D1592" s="215">
        <v>192050432</v>
      </c>
      <c r="E1592" s="215">
        <v>1060</v>
      </c>
      <c r="F1592" s="215">
        <v>1274</v>
      </c>
      <c r="G1592" s="215">
        <v>1004</v>
      </c>
      <c r="I1592" s="215" t="s">
        <v>4008</v>
      </c>
      <c r="J1592" s="216" t="s">
        <v>330</v>
      </c>
      <c r="K1592" s="215" t="s">
        <v>319</v>
      </c>
      <c r="L1592" s="215" t="s">
        <v>2009</v>
      </c>
      <c r="AD1592" s="217"/>
    </row>
    <row r="1593" spans="1:30" s="215" customFormat="1" x14ac:dyDescent="0.25">
      <c r="A1593" s="215" t="s">
        <v>126</v>
      </c>
      <c r="B1593" s="215">
        <v>2308</v>
      </c>
      <c r="C1593" s="215" t="s">
        <v>300</v>
      </c>
      <c r="D1593" s="215">
        <v>192050433</v>
      </c>
      <c r="E1593" s="215">
        <v>1060</v>
      </c>
      <c r="F1593" s="215">
        <v>1274</v>
      </c>
      <c r="G1593" s="215">
        <v>1004</v>
      </c>
      <c r="I1593" s="215" t="s">
        <v>4009</v>
      </c>
      <c r="J1593" s="216" t="s">
        <v>330</v>
      </c>
      <c r="K1593" s="215" t="s">
        <v>319</v>
      </c>
      <c r="L1593" s="215" t="s">
        <v>2010</v>
      </c>
      <c r="AD1593" s="217"/>
    </row>
    <row r="1594" spans="1:30" s="215" customFormat="1" x14ac:dyDescent="0.25">
      <c r="A1594" s="215" t="s">
        <v>126</v>
      </c>
      <c r="B1594" s="215">
        <v>2308</v>
      </c>
      <c r="C1594" s="215" t="s">
        <v>300</v>
      </c>
      <c r="D1594" s="215">
        <v>192050434</v>
      </c>
      <c r="E1594" s="215">
        <v>1060</v>
      </c>
      <c r="F1594" s="215">
        <v>1274</v>
      </c>
      <c r="G1594" s="215">
        <v>1004</v>
      </c>
      <c r="I1594" s="215" t="s">
        <v>4010</v>
      </c>
      <c r="J1594" s="216" t="s">
        <v>330</v>
      </c>
      <c r="K1594" s="215" t="s">
        <v>319</v>
      </c>
      <c r="L1594" s="215" t="s">
        <v>2011</v>
      </c>
      <c r="AD1594" s="217"/>
    </row>
    <row r="1595" spans="1:30" s="215" customFormat="1" x14ac:dyDescent="0.25">
      <c r="A1595" s="215" t="s">
        <v>126</v>
      </c>
      <c r="B1595" s="215">
        <v>2308</v>
      </c>
      <c r="C1595" s="215" t="s">
        <v>300</v>
      </c>
      <c r="D1595" s="215">
        <v>192050437</v>
      </c>
      <c r="E1595" s="215">
        <v>1060</v>
      </c>
      <c r="F1595" s="215">
        <v>1274</v>
      </c>
      <c r="G1595" s="215">
        <v>1004</v>
      </c>
      <c r="I1595" s="215" t="s">
        <v>4011</v>
      </c>
      <c r="J1595" s="216" t="s">
        <v>330</v>
      </c>
      <c r="K1595" s="215" t="s">
        <v>319</v>
      </c>
      <c r="L1595" s="215" t="s">
        <v>2012</v>
      </c>
      <c r="AD1595" s="217"/>
    </row>
    <row r="1596" spans="1:30" s="215" customFormat="1" x14ac:dyDescent="0.25">
      <c r="A1596" s="215" t="s">
        <v>126</v>
      </c>
      <c r="B1596" s="215">
        <v>2308</v>
      </c>
      <c r="C1596" s="215" t="s">
        <v>300</v>
      </c>
      <c r="D1596" s="215">
        <v>192050440</v>
      </c>
      <c r="E1596" s="215">
        <v>1060</v>
      </c>
      <c r="F1596" s="215">
        <v>1274</v>
      </c>
      <c r="G1596" s="215">
        <v>1004</v>
      </c>
      <c r="I1596" s="215" t="s">
        <v>4012</v>
      </c>
      <c r="J1596" s="216" t="s">
        <v>330</v>
      </c>
      <c r="K1596" s="215" t="s">
        <v>319</v>
      </c>
      <c r="L1596" s="215" t="s">
        <v>2013</v>
      </c>
      <c r="AD1596" s="217"/>
    </row>
    <row r="1597" spans="1:30" s="215" customFormat="1" x14ac:dyDescent="0.25">
      <c r="A1597" s="215" t="s">
        <v>126</v>
      </c>
      <c r="B1597" s="215">
        <v>2308</v>
      </c>
      <c r="C1597" s="215" t="s">
        <v>300</v>
      </c>
      <c r="D1597" s="215">
        <v>192050441</v>
      </c>
      <c r="E1597" s="215">
        <v>1060</v>
      </c>
      <c r="F1597" s="215">
        <v>1274</v>
      </c>
      <c r="G1597" s="215">
        <v>1004</v>
      </c>
      <c r="I1597" s="215" t="s">
        <v>4013</v>
      </c>
      <c r="J1597" s="216" t="s">
        <v>330</v>
      </c>
      <c r="K1597" s="215" t="s">
        <v>319</v>
      </c>
      <c r="L1597" s="215" t="s">
        <v>2014</v>
      </c>
      <c r="AD1597" s="217"/>
    </row>
    <row r="1598" spans="1:30" s="215" customFormat="1" x14ac:dyDescent="0.25">
      <c r="A1598" s="215" t="s">
        <v>126</v>
      </c>
      <c r="B1598" s="215">
        <v>2308</v>
      </c>
      <c r="C1598" s="215" t="s">
        <v>300</v>
      </c>
      <c r="D1598" s="215">
        <v>192050442</v>
      </c>
      <c r="E1598" s="215">
        <v>1060</v>
      </c>
      <c r="F1598" s="215">
        <v>1274</v>
      </c>
      <c r="G1598" s="215">
        <v>1004</v>
      </c>
      <c r="I1598" s="215" t="s">
        <v>4014</v>
      </c>
      <c r="J1598" s="216" t="s">
        <v>330</v>
      </c>
      <c r="K1598" s="215" t="s">
        <v>319</v>
      </c>
      <c r="L1598" s="215" t="s">
        <v>2015</v>
      </c>
      <c r="AD1598" s="217"/>
    </row>
    <row r="1599" spans="1:30" s="215" customFormat="1" x14ac:dyDescent="0.25">
      <c r="A1599" s="215" t="s">
        <v>126</v>
      </c>
      <c r="B1599" s="215">
        <v>2308</v>
      </c>
      <c r="C1599" s="215" t="s">
        <v>300</v>
      </c>
      <c r="D1599" s="215">
        <v>192050444</v>
      </c>
      <c r="E1599" s="215">
        <v>1060</v>
      </c>
      <c r="F1599" s="215">
        <v>1271</v>
      </c>
      <c r="G1599" s="215">
        <v>1004</v>
      </c>
      <c r="I1599" s="215" t="s">
        <v>4015</v>
      </c>
      <c r="J1599" s="216" t="s">
        <v>330</v>
      </c>
      <c r="K1599" s="215" t="s">
        <v>319</v>
      </c>
      <c r="L1599" s="215" t="s">
        <v>2016</v>
      </c>
      <c r="AD1599" s="217"/>
    </row>
    <row r="1600" spans="1:30" s="215" customFormat="1" x14ac:dyDescent="0.25">
      <c r="A1600" s="215" t="s">
        <v>126</v>
      </c>
      <c r="B1600" s="215">
        <v>2308</v>
      </c>
      <c r="C1600" s="215" t="s">
        <v>300</v>
      </c>
      <c r="D1600" s="215">
        <v>192050480</v>
      </c>
      <c r="E1600" s="215">
        <v>1060</v>
      </c>
      <c r="F1600" s="215">
        <v>1271</v>
      </c>
      <c r="G1600" s="215">
        <v>1004</v>
      </c>
      <c r="I1600" s="215" t="s">
        <v>4016</v>
      </c>
      <c r="J1600" s="216" t="s">
        <v>330</v>
      </c>
      <c r="K1600" s="215" t="s">
        <v>319</v>
      </c>
      <c r="L1600" s="215" t="s">
        <v>2017</v>
      </c>
      <c r="AD1600" s="217"/>
    </row>
    <row r="1601" spans="1:30" s="215" customFormat="1" x14ac:dyDescent="0.25">
      <c r="A1601" s="215" t="s">
        <v>126</v>
      </c>
      <c r="B1601" s="215">
        <v>2308</v>
      </c>
      <c r="C1601" s="215" t="s">
        <v>300</v>
      </c>
      <c r="D1601" s="215">
        <v>192050481</v>
      </c>
      <c r="E1601" s="215">
        <v>1060</v>
      </c>
      <c r="F1601" s="215">
        <v>1271</v>
      </c>
      <c r="G1601" s="215">
        <v>1004</v>
      </c>
      <c r="I1601" s="215" t="s">
        <v>4017</v>
      </c>
      <c r="J1601" s="216" t="s">
        <v>330</v>
      </c>
      <c r="K1601" s="215" t="s">
        <v>319</v>
      </c>
      <c r="L1601" s="215" t="s">
        <v>2018</v>
      </c>
      <c r="AD1601" s="217"/>
    </row>
    <row r="1602" spans="1:30" s="215" customFormat="1" x14ac:dyDescent="0.25">
      <c r="A1602" s="215" t="s">
        <v>126</v>
      </c>
      <c r="B1602" s="215">
        <v>2308</v>
      </c>
      <c r="C1602" s="215" t="s">
        <v>300</v>
      </c>
      <c r="D1602" s="215">
        <v>192050532</v>
      </c>
      <c r="E1602" s="215">
        <v>1060</v>
      </c>
      <c r="F1602" s="215">
        <v>1274</v>
      </c>
      <c r="G1602" s="215">
        <v>1004</v>
      </c>
      <c r="I1602" s="215" t="s">
        <v>4018</v>
      </c>
      <c r="J1602" s="216" t="s">
        <v>330</v>
      </c>
      <c r="K1602" s="215" t="s">
        <v>319</v>
      </c>
      <c r="L1602" s="215" t="s">
        <v>2019</v>
      </c>
      <c r="AD1602" s="217"/>
    </row>
    <row r="1603" spans="1:30" s="215" customFormat="1" x14ac:dyDescent="0.25">
      <c r="A1603" s="215" t="s">
        <v>126</v>
      </c>
      <c r="B1603" s="215">
        <v>2308</v>
      </c>
      <c r="C1603" s="215" t="s">
        <v>300</v>
      </c>
      <c r="D1603" s="215">
        <v>192050534</v>
      </c>
      <c r="E1603" s="215">
        <v>1060</v>
      </c>
      <c r="F1603" s="215">
        <v>1274</v>
      </c>
      <c r="G1603" s="215">
        <v>1004</v>
      </c>
      <c r="I1603" s="215" t="s">
        <v>4019</v>
      </c>
      <c r="J1603" s="216" t="s">
        <v>330</v>
      </c>
      <c r="K1603" s="215" t="s">
        <v>319</v>
      </c>
      <c r="L1603" s="215" t="s">
        <v>2020</v>
      </c>
      <c r="AD1603" s="217"/>
    </row>
    <row r="1604" spans="1:30" s="215" customFormat="1" x14ac:dyDescent="0.25">
      <c r="A1604" s="215" t="s">
        <v>126</v>
      </c>
      <c r="B1604" s="215">
        <v>2308</v>
      </c>
      <c r="C1604" s="215" t="s">
        <v>300</v>
      </c>
      <c r="D1604" s="215">
        <v>192050535</v>
      </c>
      <c r="E1604" s="215">
        <v>1060</v>
      </c>
      <c r="F1604" s="215">
        <v>1271</v>
      </c>
      <c r="G1604" s="215">
        <v>1004</v>
      </c>
      <c r="I1604" s="215" t="s">
        <v>4020</v>
      </c>
      <c r="J1604" s="216" t="s">
        <v>330</v>
      </c>
      <c r="K1604" s="215" t="s">
        <v>319</v>
      </c>
      <c r="L1604" s="215" t="s">
        <v>2021</v>
      </c>
      <c r="AD1604" s="217"/>
    </row>
    <row r="1605" spans="1:30" s="215" customFormat="1" x14ac:dyDescent="0.25">
      <c r="A1605" s="215" t="s">
        <v>126</v>
      </c>
      <c r="B1605" s="215">
        <v>2308</v>
      </c>
      <c r="C1605" s="215" t="s">
        <v>300</v>
      </c>
      <c r="D1605" s="215">
        <v>192050537</v>
      </c>
      <c r="E1605" s="215">
        <v>1060</v>
      </c>
      <c r="F1605" s="215">
        <v>1271</v>
      </c>
      <c r="G1605" s="215">
        <v>1004</v>
      </c>
      <c r="I1605" s="215" t="s">
        <v>4021</v>
      </c>
      <c r="J1605" s="216" t="s">
        <v>330</v>
      </c>
      <c r="K1605" s="215" t="s">
        <v>319</v>
      </c>
      <c r="L1605" s="215" t="s">
        <v>2022</v>
      </c>
      <c r="AD1605" s="217"/>
    </row>
    <row r="1606" spans="1:30" s="215" customFormat="1" x14ac:dyDescent="0.25">
      <c r="A1606" s="215" t="s">
        <v>126</v>
      </c>
      <c r="B1606" s="215">
        <v>2308</v>
      </c>
      <c r="C1606" s="215" t="s">
        <v>300</v>
      </c>
      <c r="D1606" s="215">
        <v>192050538</v>
      </c>
      <c r="E1606" s="215">
        <v>1060</v>
      </c>
      <c r="F1606" s="215">
        <v>1271</v>
      </c>
      <c r="G1606" s="215">
        <v>1004</v>
      </c>
      <c r="I1606" s="215" t="s">
        <v>4022</v>
      </c>
      <c r="J1606" s="216" t="s">
        <v>330</v>
      </c>
      <c r="K1606" s="215" t="s">
        <v>319</v>
      </c>
      <c r="L1606" s="215" t="s">
        <v>2023</v>
      </c>
      <c r="AD1606" s="217"/>
    </row>
    <row r="1607" spans="1:30" s="215" customFormat="1" x14ac:dyDescent="0.25">
      <c r="A1607" s="215" t="s">
        <v>126</v>
      </c>
      <c r="B1607" s="215">
        <v>2308</v>
      </c>
      <c r="C1607" s="215" t="s">
        <v>300</v>
      </c>
      <c r="D1607" s="215">
        <v>192050539</v>
      </c>
      <c r="E1607" s="215">
        <v>1060</v>
      </c>
      <c r="G1607" s="215">
        <v>1004</v>
      </c>
      <c r="I1607" s="215" t="s">
        <v>4023</v>
      </c>
      <c r="J1607" s="216" t="s">
        <v>330</v>
      </c>
      <c r="K1607" s="215" t="s">
        <v>319</v>
      </c>
      <c r="L1607" s="215" t="s">
        <v>2024</v>
      </c>
      <c r="AD1607" s="217"/>
    </row>
    <row r="1608" spans="1:30" s="215" customFormat="1" x14ac:dyDescent="0.25">
      <c r="A1608" s="215" t="s">
        <v>126</v>
      </c>
      <c r="B1608" s="215">
        <v>2308</v>
      </c>
      <c r="C1608" s="215" t="s">
        <v>300</v>
      </c>
      <c r="D1608" s="215">
        <v>192050540</v>
      </c>
      <c r="E1608" s="215">
        <v>1060</v>
      </c>
      <c r="F1608" s="215">
        <v>1271</v>
      </c>
      <c r="G1608" s="215">
        <v>1004</v>
      </c>
      <c r="I1608" s="215" t="s">
        <v>4024</v>
      </c>
      <c r="J1608" s="216" t="s">
        <v>330</v>
      </c>
      <c r="K1608" s="215" t="s">
        <v>319</v>
      </c>
      <c r="L1608" s="215" t="s">
        <v>2025</v>
      </c>
      <c r="AD1608" s="217"/>
    </row>
    <row r="1609" spans="1:30" s="215" customFormat="1" x14ac:dyDescent="0.25">
      <c r="A1609" s="215" t="s">
        <v>126</v>
      </c>
      <c r="B1609" s="215">
        <v>2308</v>
      </c>
      <c r="C1609" s="215" t="s">
        <v>300</v>
      </c>
      <c r="D1609" s="215">
        <v>192050541</v>
      </c>
      <c r="E1609" s="215">
        <v>1060</v>
      </c>
      <c r="F1609" s="215">
        <v>1274</v>
      </c>
      <c r="G1609" s="215">
        <v>1004</v>
      </c>
      <c r="I1609" s="215" t="s">
        <v>4025</v>
      </c>
      <c r="J1609" s="216" t="s">
        <v>330</v>
      </c>
      <c r="K1609" s="215" t="s">
        <v>319</v>
      </c>
      <c r="L1609" s="215" t="s">
        <v>2026</v>
      </c>
      <c r="AD1609" s="217"/>
    </row>
    <row r="1610" spans="1:30" s="215" customFormat="1" x14ac:dyDescent="0.25">
      <c r="A1610" s="215" t="s">
        <v>126</v>
      </c>
      <c r="B1610" s="215">
        <v>2308</v>
      </c>
      <c r="C1610" s="215" t="s">
        <v>300</v>
      </c>
      <c r="D1610" s="215">
        <v>192050542</v>
      </c>
      <c r="E1610" s="215">
        <v>1060</v>
      </c>
      <c r="F1610" s="215">
        <v>1274</v>
      </c>
      <c r="G1610" s="215">
        <v>1004</v>
      </c>
      <c r="I1610" s="215" t="s">
        <v>4026</v>
      </c>
      <c r="J1610" s="216" t="s">
        <v>330</v>
      </c>
      <c r="K1610" s="215" t="s">
        <v>319</v>
      </c>
      <c r="L1610" s="215" t="s">
        <v>2027</v>
      </c>
      <c r="AD1610" s="217"/>
    </row>
    <row r="1611" spans="1:30" s="215" customFormat="1" x14ac:dyDescent="0.25">
      <c r="A1611" s="215" t="s">
        <v>126</v>
      </c>
      <c r="B1611" s="215">
        <v>2308</v>
      </c>
      <c r="C1611" s="215" t="s">
        <v>300</v>
      </c>
      <c r="D1611" s="215">
        <v>192050544</v>
      </c>
      <c r="E1611" s="215">
        <v>1060</v>
      </c>
      <c r="F1611" s="215">
        <v>1274</v>
      </c>
      <c r="G1611" s="215">
        <v>1004</v>
      </c>
      <c r="I1611" s="215" t="s">
        <v>4027</v>
      </c>
      <c r="J1611" s="216" t="s">
        <v>330</v>
      </c>
      <c r="K1611" s="215" t="s">
        <v>319</v>
      </c>
      <c r="L1611" s="215" t="s">
        <v>2028</v>
      </c>
      <c r="AD1611" s="217"/>
    </row>
    <row r="1612" spans="1:30" s="215" customFormat="1" x14ac:dyDescent="0.25">
      <c r="A1612" s="215" t="s">
        <v>126</v>
      </c>
      <c r="B1612" s="215">
        <v>2308</v>
      </c>
      <c r="C1612" s="215" t="s">
        <v>300</v>
      </c>
      <c r="D1612" s="215">
        <v>192050545</v>
      </c>
      <c r="E1612" s="215">
        <v>1060</v>
      </c>
      <c r="F1612" s="215">
        <v>1274</v>
      </c>
      <c r="G1612" s="215">
        <v>1004</v>
      </c>
      <c r="I1612" s="215" t="s">
        <v>4028</v>
      </c>
      <c r="J1612" s="216" t="s">
        <v>330</v>
      </c>
      <c r="K1612" s="215" t="s">
        <v>319</v>
      </c>
      <c r="L1612" s="215" t="s">
        <v>2029</v>
      </c>
      <c r="AD1612" s="217"/>
    </row>
    <row r="1613" spans="1:30" s="215" customFormat="1" x14ac:dyDescent="0.25">
      <c r="A1613" s="215" t="s">
        <v>126</v>
      </c>
      <c r="B1613" s="215">
        <v>2308</v>
      </c>
      <c r="C1613" s="215" t="s">
        <v>300</v>
      </c>
      <c r="D1613" s="215">
        <v>192050550</v>
      </c>
      <c r="E1613" s="215">
        <v>1060</v>
      </c>
      <c r="F1613" s="215">
        <v>1274</v>
      </c>
      <c r="G1613" s="215">
        <v>1004</v>
      </c>
      <c r="I1613" s="215" t="s">
        <v>4029</v>
      </c>
      <c r="J1613" s="216" t="s">
        <v>330</v>
      </c>
      <c r="K1613" s="215" t="s">
        <v>331</v>
      </c>
      <c r="L1613" s="215" t="s">
        <v>2088</v>
      </c>
      <c r="AD1613" s="217"/>
    </row>
    <row r="1614" spans="1:30" s="215" customFormat="1" x14ac:dyDescent="0.25">
      <c r="A1614" s="215" t="s">
        <v>126</v>
      </c>
      <c r="B1614" s="215">
        <v>2308</v>
      </c>
      <c r="C1614" s="215" t="s">
        <v>300</v>
      </c>
      <c r="D1614" s="215">
        <v>192050551</v>
      </c>
      <c r="E1614" s="215">
        <v>1060</v>
      </c>
      <c r="F1614" s="215">
        <v>1274</v>
      </c>
      <c r="G1614" s="215">
        <v>1004</v>
      </c>
      <c r="I1614" s="215" t="s">
        <v>4030</v>
      </c>
      <c r="J1614" s="216" t="s">
        <v>330</v>
      </c>
      <c r="K1614" s="215" t="s">
        <v>319</v>
      </c>
      <c r="L1614" s="215" t="s">
        <v>2030</v>
      </c>
      <c r="AD1614" s="217"/>
    </row>
    <row r="1615" spans="1:30" s="215" customFormat="1" x14ac:dyDescent="0.25">
      <c r="A1615" s="215" t="s">
        <v>126</v>
      </c>
      <c r="B1615" s="215">
        <v>2308</v>
      </c>
      <c r="C1615" s="215" t="s">
        <v>300</v>
      </c>
      <c r="D1615" s="215">
        <v>192050552</v>
      </c>
      <c r="E1615" s="215">
        <v>1060</v>
      </c>
      <c r="F1615" s="215">
        <v>1274</v>
      </c>
      <c r="G1615" s="215">
        <v>1004</v>
      </c>
      <c r="I1615" s="215" t="s">
        <v>4031</v>
      </c>
      <c r="J1615" s="216" t="s">
        <v>330</v>
      </c>
      <c r="K1615" s="215" t="s">
        <v>319</v>
      </c>
      <c r="L1615" s="215" t="s">
        <v>2031</v>
      </c>
      <c r="AD1615" s="217"/>
    </row>
    <row r="1616" spans="1:30" s="215" customFormat="1" x14ac:dyDescent="0.25">
      <c r="A1616" s="215" t="s">
        <v>126</v>
      </c>
      <c r="B1616" s="215">
        <v>2308</v>
      </c>
      <c r="C1616" s="215" t="s">
        <v>300</v>
      </c>
      <c r="D1616" s="215">
        <v>192050553</v>
      </c>
      <c r="E1616" s="215">
        <v>1060</v>
      </c>
      <c r="F1616" s="215">
        <v>1274</v>
      </c>
      <c r="G1616" s="215">
        <v>1004</v>
      </c>
      <c r="I1616" s="215" t="s">
        <v>4032</v>
      </c>
      <c r="J1616" s="216" t="s">
        <v>330</v>
      </c>
      <c r="K1616" s="215" t="s">
        <v>319</v>
      </c>
      <c r="L1616" s="215" t="s">
        <v>2032</v>
      </c>
      <c r="AD1616" s="217"/>
    </row>
    <row r="1617" spans="1:30" s="215" customFormat="1" x14ac:dyDescent="0.25">
      <c r="A1617" s="215" t="s">
        <v>126</v>
      </c>
      <c r="B1617" s="215">
        <v>2308</v>
      </c>
      <c r="C1617" s="215" t="s">
        <v>300</v>
      </c>
      <c r="D1617" s="215">
        <v>192050555</v>
      </c>
      <c r="E1617" s="215">
        <v>1060</v>
      </c>
      <c r="F1617" s="215">
        <v>1274</v>
      </c>
      <c r="G1617" s="215">
        <v>1004</v>
      </c>
      <c r="I1617" s="215" t="s">
        <v>4033</v>
      </c>
      <c r="J1617" s="216" t="s">
        <v>330</v>
      </c>
      <c r="K1617" s="215" t="s">
        <v>319</v>
      </c>
      <c r="L1617" s="215" t="s">
        <v>2033</v>
      </c>
      <c r="AD1617" s="217"/>
    </row>
    <row r="1618" spans="1:30" s="215" customFormat="1" x14ac:dyDescent="0.25">
      <c r="A1618" s="215" t="s">
        <v>126</v>
      </c>
      <c r="B1618" s="215">
        <v>2308</v>
      </c>
      <c r="C1618" s="215" t="s">
        <v>300</v>
      </c>
      <c r="D1618" s="215">
        <v>192050557</v>
      </c>
      <c r="E1618" s="215">
        <v>1060</v>
      </c>
      <c r="F1618" s="215">
        <v>1274</v>
      </c>
      <c r="G1618" s="215">
        <v>1004</v>
      </c>
      <c r="I1618" s="215" t="s">
        <v>4034</v>
      </c>
      <c r="J1618" s="216" t="s">
        <v>330</v>
      </c>
      <c r="K1618" s="215" t="s">
        <v>331</v>
      </c>
      <c r="L1618" s="215" t="s">
        <v>2089</v>
      </c>
      <c r="AD1618" s="217"/>
    </row>
    <row r="1619" spans="1:30" s="215" customFormat="1" x14ac:dyDescent="0.25">
      <c r="A1619" s="215" t="s">
        <v>126</v>
      </c>
      <c r="B1619" s="215">
        <v>2308</v>
      </c>
      <c r="C1619" s="215" t="s">
        <v>300</v>
      </c>
      <c r="D1619" s="215">
        <v>192050574</v>
      </c>
      <c r="E1619" s="215">
        <v>1060</v>
      </c>
      <c r="F1619" s="215">
        <v>1274</v>
      </c>
      <c r="G1619" s="215">
        <v>1004</v>
      </c>
      <c r="I1619" s="215" t="s">
        <v>4035</v>
      </c>
      <c r="J1619" s="216" t="s">
        <v>330</v>
      </c>
      <c r="K1619" s="215" t="s">
        <v>319</v>
      </c>
      <c r="L1619" s="215" t="s">
        <v>2034</v>
      </c>
      <c r="AD1619" s="217"/>
    </row>
    <row r="1620" spans="1:30" s="215" customFormat="1" x14ac:dyDescent="0.25">
      <c r="A1620" s="215" t="s">
        <v>126</v>
      </c>
      <c r="B1620" s="215">
        <v>2308</v>
      </c>
      <c r="C1620" s="215" t="s">
        <v>300</v>
      </c>
      <c r="D1620" s="215">
        <v>192050576</v>
      </c>
      <c r="E1620" s="215">
        <v>1060</v>
      </c>
      <c r="F1620" s="215">
        <v>1274</v>
      </c>
      <c r="G1620" s="215">
        <v>1004</v>
      </c>
      <c r="I1620" s="215" t="s">
        <v>4036</v>
      </c>
      <c r="J1620" s="216" t="s">
        <v>330</v>
      </c>
      <c r="K1620" s="215" t="s">
        <v>319</v>
      </c>
      <c r="L1620" s="215" t="s">
        <v>2035</v>
      </c>
      <c r="AD1620" s="217"/>
    </row>
    <row r="1621" spans="1:30" s="215" customFormat="1" x14ac:dyDescent="0.25">
      <c r="A1621" s="215" t="s">
        <v>126</v>
      </c>
      <c r="B1621" s="215">
        <v>2308</v>
      </c>
      <c r="C1621" s="215" t="s">
        <v>300</v>
      </c>
      <c r="D1621" s="215">
        <v>192050577</v>
      </c>
      <c r="E1621" s="215">
        <v>1060</v>
      </c>
      <c r="F1621" s="215">
        <v>1274</v>
      </c>
      <c r="G1621" s="215">
        <v>1004</v>
      </c>
      <c r="I1621" s="215" t="s">
        <v>4037</v>
      </c>
      <c r="J1621" s="216" t="s">
        <v>330</v>
      </c>
      <c r="K1621" s="215" t="s">
        <v>319</v>
      </c>
      <c r="L1621" s="215" t="s">
        <v>2036</v>
      </c>
      <c r="AD1621" s="217"/>
    </row>
    <row r="1622" spans="1:30" s="215" customFormat="1" x14ac:dyDescent="0.25">
      <c r="A1622" s="215" t="s">
        <v>126</v>
      </c>
      <c r="B1622" s="215">
        <v>2308</v>
      </c>
      <c r="C1622" s="215" t="s">
        <v>300</v>
      </c>
      <c r="D1622" s="215">
        <v>192050580</v>
      </c>
      <c r="E1622" s="215">
        <v>1060</v>
      </c>
      <c r="F1622" s="215">
        <v>1274</v>
      </c>
      <c r="G1622" s="215">
        <v>1004</v>
      </c>
      <c r="I1622" s="215" t="s">
        <v>4038</v>
      </c>
      <c r="J1622" s="216" t="s">
        <v>330</v>
      </c>
      <c r="K1622" s="215" t="s">
        <v>319</v>
      </c>
      <c r="L1622" s="215" t="s">
        <v>2037</v>
      </c>
      <c r="AD1622" s="217"/>
    </row>
    <row r="1623" spans="1:30" s="215" customFormat="1" x14ac:dyDescent="0.25">
      <c r="A1623" s="215" t="s">
        <v>126</v>
      </c>
      <c r="B1623" s="215">
        <v>2308</v>
      </c>
      <c r="C1623" s="215" t="s">
        <v>300</v>
      </c>
      <c r="D1623" s="215">
        <v>192050581</v>
      </c>
      <c r="E1623" s="215">
        <v>1060</v>
      </c>
      <c r="F1623" s="215">
        <v>1274</v>
      </c>
      <c r="G1623" s="215">
        <v>1004</v>
      </c>
      <c r="I1623" s="215" t="s">
        <v>4039</v>
      </c>
      <c r="J1623" s="216" t="s">
        <v>330</v>
      </c>
      <c r="K1623" s="215" t="s">
        <v>319</v>
      </c>
      <c r="L1623" s="215" t="s">
        <v>2038</v>
      </c>
      <c r="AD1623" s="217"/>
    </row>
    <row r="1624" spans="1:30" s="215" customFormat="1" x14ac:dyDescent="0.25">
      <c r="A1624" s="215" t="s">
        <v>126</v>
      </c>
      <c r="B1624" s="215">
        <v>2308</v>
      </c>
      <c r="C1624" s="215" t="s">
        <v>300</v>
      </c>
      <c r="D1624" s="215">
        <v>192050582</v>
      </c>
      <c r="E1624" s="215">
        <v>1060</v>
      </c>
      <c r="F1624" s="215">
        <v>1274</v>
      </c>
      <c r="G1624" s="215">
        <v>1004</v>
      </c>
      <c r="I1624" s="215" t="s">
        <v>4040</v>
      </c>
      <c r="J1624" s="216" t="s">
        <v>330</v>
      </c>
      <c r="K1624" s="215" t="s">
        <v>319</v>
      </c>
      <c r="L1624" s="215" t="s">
        <v>2039</v>
      </c>
      <c r="AD1624" s="217"/>
    </row>
    <row r="1625" spans="1:30" s="215" customFormat="1" x14ac:dyDescent="0.25">
      <c r="A1625" s="215" t="s">
        <v>126</v>
      </c>
      <c r="B1625" s="215">
        <v>2308</v>
      </c>
      <c r="C1625" s="215" t="s">
        <v>300</v>
      </c>
      <c r="D1625" s="215">
        <v>192050583</v>
      </c>
      <c r="E1625" s="215">
        <v>1060</v>
      </c>
      <c r="F1625" s="215">
        <v>1274</v>
      </c>
      <c r="G1625" s="215">
        <v>1004</v>
      </c>
      <c r="I1625" s="215" t="s">
        <v>4041</v>
      </c>
      <c r="J1625" s="216" t="s">
        <v>330</v>
      </c>
      <c r="K1625" s="215" t="s">
        <v>319</v>
      </c>
      <c r="L1625" s="215" t="s">
        <v>2040</v>
      </c>
      <c r="AD1625" s="217"/>
    </row>
    <row r="1626" spans="1:30" s="215" customFormat="1" x14ac:dyDescent="0.25">
      <c r="A1626" s="215" t="s">
        <v>126</v>
      </c>
      <c r="B1626" s="215">
        <v>2308</v>
      </c>
      <c r="C1626" s="215" t="s">
        <v>300</v>
      </c>
      <c r="D1626" s="215">
        <v>192050584</v>
      </c>
      <c r="E1626" s="215">
        <v>1060</v>
      </c>
      <c r="F1626" s="215">
        <v>1274</v>
      </c>
      <c r="G1626" s="215">
        <v>1004</v>
      </c>
      <c r="I1626" s="215" t="s">
        <v>4042</v>
      </c>
      <c r="J1626" s="216" t="s">
        <v>330</v>
      </c>
      <c r="K1626" s="215" t="s">
        <v>319</v>
      </c>
      <c r="L1626" s="215" t="s">
        <v>2041</v>
      </c>
      <c r="AD1626" s="217"/>
    </row>
    <row r="1627" spans="1:30" s="215" customFormat="1" x14ac:dyDescent="0.25">
      <c r="A1627" s="215" t="s">
        <v>126</v>
      </c>
      <c r="B1627" s="215">
        <v>2308</v>
      </c>
      <c r="C1627" s="215" t="s">
        <v>300</v>
      </c>
      <c r="D1627" s="215">
        <v>192050592</v>
      </c>
      <c r="E1627" s="215">
        <v>1060</v>
      </c>
      <c r="F1627" s="215">
        <v>1274</v>
      </c>
      <c r="G1627" s="215">
        <v>1004</v>
      </c>
      <c r="I1627" s="215" t="s">
        <v>4043</v>
      </c>
      <c r="J1627" s="216" t="s">
        <v>330</v>
      </c>
      <c r="K1627" s="215" t="s">
        <v>319</v>
      </c>
      <c r="L1627" s="215" t="s">
        <v>2042</v>
      </c>
      <c r="AD1627" s="217"/>
    </row>
    <row r="1628" spans="1:30" s="215" customFormat="1" x14ac:dyDescent="0.25">
      <c r="A1628" s="215" t="s">
        <v>126</v>
      </c>
      <c r="B1628" s="215">
        <v>2308</v>
      </c>
      <c r="C1628" s="215" t="s">
        <v>300</v>
      </c>
      <c r="D1628" s="215">
        <v>192050594</v>
      </c>
      <c r="E1628" s="215">
        <v>1060</v>
      </c>
      <c r="F1628" s="215">
        <v>1274</v>
      </c>
      <c r="G1628" s="215">
        <v>1004</v>
      </c>
      <c r="I1628" s="215" t="s">
        <v>4044</v>
      </c>
      <c r="J1628" s="216" t="s">
        <v>330</v>
      </c>
      <c r="K1628" s="215" t="s">
        <v>319</v>
      </c>
      <c r="L1628" s="215" t="s">
        <v>2043</v>
      </c>
      <c r="AD1628" s="217"/>
    </row>
    <row r="1629" spans="1:30" s="215" customFormat="1" x14ac:dyDescent="0.25">
      <c r="A1629" s="215" t="s">
        <v>126</v>
      </c>
      <c r="B1629" s="215">
        <v>2308</v>
      </c>
      <c r="C1629" s="215" t="s">
        <v>300</v>
      </c>
      <c r="D1629" s="215">
        <v>192050598</v>
      </c>
      <c r="E1629" s="215">
        <v>1060</v>
      </c>
      <c r="F1629" s="215">
        <v>1274</v>
      </c>
      <c r="G1629" s="215">
        <v>1004</v>
      </c>
      <c r="I1629" s="215" t="s">
        <v>4045</v>
      </c>
      <c r="J1629" s="216" t="s">
        <v>330</v>
      </c>
      <c r="K1629" s="215" t="s">
        <v>319</v>
      </c>
      <c r="L1629" s="215" t="s">
        <v>2044</v>
      </c>
      <c r="AD1629" s="217"/>
    </row>
    <row r="1630" spans="1:30" s="215" customFormat="1" x14ac:dyDescent="0.25">
      <c r="A1630" s="215" t="s">
        <v>126</v>
      </c>
      <c r="B1630" s="215">
        <v>2308</v>
      </c>
      <c r="C1630" s="215" t="s">
        <v>300</v>
      </c>
      <c r="D1630" s="215">
        <v>192050600</v>
      </c>
      <c r="E1630" s="215">
        <v>1060</v>
      </c>
      <c r="F1630" s="215">
        <v>1274</v>
      </c>
      <c r="G1630" s="215">
        <v>1004</v>
      </c>
      <c r="I1630" s="215" t="s">
        <v>4046</v>
      </c>
      <c r="J1630" s="216" t="s">
        <v>330</v>
      </c>
      <c r="K1630" s="215" t="s">
        <v>319</v>
      </c>
      <c r="L1630" s="215" t="s">
        <v>2045</v>
      </c>
      <c r="AD1630" s="217"/>
    </row>
    <row r="1631" spans="1:30" s="215" customFormat="1" x14ac:dyDescent="0.25">
      <c r="A1631" s="215" t="s">
        <v>126</v>
      </c>
      <c r="B1631" s="215">
        <v>2308</v>
      </c>
      <c r="C1631" s="215" t="s">
        <v>300</v>
      </c>
      <c r="D1631" s="215">
        <v>192050602</v>
      </c>
      <c r="E1631" s="215">
        <v>1060</v>
      </c>
      <c r="F1631" s="215">
        <v>1271</v>
      </c>
      <c r="G1631" s="215">
        <v>1004</v>
      </c>
      <c r="I1631" s="215" t="s">
        <v>4047</v>
      </c>
      <c r="J1631" s="216" t="s">
        <v>330</v>
      </c>
      <c r="K1631" s="215" t="s">
        <v>331</v>
      </c>
      <c r="L1631" s="215" t="s">
        <v>2090</v>
      </c>
      <c r="AD1631" s="217"/>
    </row>
    <row r="1632" spans="1:30" s="215" customFormat="1" x14ac:dyDescent="0.25">
      <c r="A1632" s="215" t="s">
        <v>126</v>
      </c>
      <c r="B1632" s="215">
        <v>2308</v>
      </c>
      <c r="C1632" s="215" t="s">
        <v>300</v>
      </c>
      <c r="D1632" s="215">
        <v>192050603</v>
      </c>
      <c r="E1632" s="215">
        <v>1060</v>
      </c>
      <c r="F1632" s="215">
        <v>1274</v>
      </c>
      <c r="G1632" s="215">
        <v>1004</v>
      </c>
      <c r="I1632" s="215" t="s">
        <v>4048</v>
      </c>
      <c r="J1632" s="216" t="s">
        <v>330</v>
      </c>
      <c r="K1632" s="215" t="s">
        <v>319</v>
      </c>
      <c r="L1632" s="215" t="s">
        <v>2046</v>
      </c>
      <c r="AD1632" s="217"/>
    </row>
    <row r="1633" spans="1:30" s="215" customFormat="1" x14ac:dyDescent="0.25">
      <c r="A1633" s="215" t="s">
        <v>126</v>
      </c>
      <c r="B1633" s="215">
        <v>2308</v>
      </c>
      <c r="C1633" s="215" t="s">
        <v>300</v>
      </c>
      <c r="D1633" s="215">
        <v>192050606</v>
      </c>
      <c r="E1633" s="215">
        <v>1060</v>
      </c>
      <c r="F1633" s="215">
        <v>1274</v>
      </c>
      <c r="G1633" s="215">
        <v>1004</v>
      </c>
      <c r="I1633" s="215" t="s">
        <v>4049</v>
      </c>
      <c r="J1633" s="216" t="s">
        <v>330</v>
      </c>
      <c r="K1633" s="215" t="s">
        <v>319</v>
      </c>
      <c r="L1633" s="215" t="s">
        <v>2047</v>
      </c>
      <c r="AD1633" s="217"/>
    </row>
    <row r="1634" spans="1:30" s="215" customFormat="1" x14ac:dyDescent="0.25">
      <c r="A1634" s="215" t="s">
        <v>126</v>
      </c>
      <c r="B1634" s="215">
        <v>2308</v>
      </c>
      <c r="C1634" s="215" t="s">
        <v>300</v>
      </c>
      <c r="D1634" s="215">
        <v>192050611</v>
      </c>
      <c r="E1634" s="215">
        <v>1060</v>
      </c>
      <c r="F1634" s="215">
        <v>1271</v>
      </c>
      <c r="G1634" s="215">
        <v>1004</v>
      </c>
      <c r="I1634" s="215" t="s">
        <v>4050</v>
      </c>
      <c r="J1634" s="216" t="s">
        <v>330</v>
      </c>
      <c r="K1634" s="215" t="s">
        <v>319</v>
      </c>
      <c r="L1634" s="215" t="s">
        <v>2048</v>
      </c>
      <c r="AD1634" s="217"/>
    </row>
    <row r="1635" spans="1:30" s="215" customFormat="1" x14ac:dyDescent="0.25">
      <c r="A1635" s="215" t="s">
        <v>126</v>
      </c>
      <c r="B1635" s="215">
        <v>2308</v>
      </c>
      <c r="C1635" s="215" t="s">
        <v>300</v>
      </c>
      <c r="D1635" s="215">
        <v>192050613</v>
      </c>
      <c r="E1635" s="215">
        <v>1060</v>
      </c>
      <c r="F1635" s="215">
        <v>1274</v>
      </c>
      <c r="G1635" s="215">
        <v>1004</v>
      </c>
      <c r="I1635" s="215" t="s">
        <v>4051</v>
      </c>
      <c r="J1635" s="216" t="s">
        <v>330</v>
      </c>
      <c r="K1635" s="215" t="s">
        <v>319</v>
      </c>
      <c r="L1635" s="215" t="s">
        <v>2049</v>
      </c>
      <c r="AD1635" s="217"/>
    </row>
    <row r="1636" spans="1:30" s="215" customFormat="1" x14ac:dyDescent="0.25">
      <c r="A1636" s="215" t="s">
        <v>126</v>
      </c>
      <c r="B1636" s="215">
        <v>2308</v>
      </c>
      <c r="C1636" s="215" t="s">
        <v>300</v>
      </c>
      <c r="D1636" s="215">
        <v>192050614</v>
      </c>
      <c r="E1636" s="215">
        <v>1060</v>
      </c>
      <c r="F1636" s="215">
        <v>1271</v>
      </c>
      <c r="G1636" s="215">
        <v>1004</v>
      </c>
      <c r="I1636" s="215" t="s">
        <v>4052</v>
      </c>
      <c r="J1636" s="216" t="s">
        <v>330</v>
      </c>
      <c r="K1636" s="215" t="s">
        <v>319</v>
      </c>
      <c r="L1636" s="215" t="s">
        <v>2050</v>
      </c>
      <c r="AD1636" s="217"/>
    </row>
    <row r="1637" spans="1:30" s="215" customFormat="1" x14ac:dyDescent="0.25">
      <c r="A1637" s="215" t="s">
        <v>126</v>
      </c>
      <c r="B1637" s="215">
        <v>2308</v>
      </c>
      <c r="C1637" s="215" t="s">
        <v>300</v>
      </c>
      <c r="D1637" s="215">
        <v>192050617</v>
      </c>
      <c r="E1637" s="215">
        <v>1060</v>
      </c>
      <c r="F1637" s="215">
        <v>1274</v>
      </c>
      <c r="G1637" s="215">
        <v>1004</v>
      </c>
      <c r="I1637" s="215" t="s">
        <v>4053</v>
      </c>
      <c r="J1637" s="216" t="s">
        <v>330</v>
      </c>
      <c r="K1637" s="215" t="s">
        <v>331</v>
      </c>
      <c r="L1637" s="215" t="s">
        <v>2091</v>
      </c>
      <c r="AD1637" s="217"/>
    </row>
    <row r="1638" spans="1:30" s="215" customFormat="1" x14ac:dyDescent="0.25">
      <c r="A1638" s="215" t="s">
        <v>126</v>
      </c>
      <c r="B1638" s="215">
        <v>2308</v>
      </c>
      <c r="C1638" s="215" t="s">
        <v>300</v>
      </c>
      <c r="D1638" s="215">
        <v>192050620</v>
      </c>
      <c r="E1638" s="215">
        <v>1060</v>
      </c>
      <c r="F1638" s="215">
        <v>1271</v>
      </c>
      <c r="G1638" s="215">
        <v>1004</v>
      </c>
      <c r="I1638" s="215" t="s">
        <v>4054</v>
      </c>
      <c r="J1638" s="216" t="s">
        <v>330</v>
      </c>
      <c r="K1638" s="215" t="s">
        <v>331</v>
      </c>
      <c r="L1638" s="215" t="s">
        <v>2092</v>
      </c>
      <c r="AD1638" s="217"/>
    </row>
    <row r="1639" spans="1:30" s="215" customFormat="1" x14ac:dyDescent="0.25">
      <c r="A1639" s="215" t="s">
        <v>126</v>
      </c>
      <c r="B1639" s="215">
        <v>2308</v>
      </c>
      <c r="C1639" s="215" t="s">
        <v>300</v>
      </c>
      <c r="D1639" s="215">
        <v>192050622</v>
      </c>
      <c r="E1639" s="215">
        <v>1060</v>
      </c>
      <c r="F1639" s="215">
        <v>1274</v>
      </c>
      <c r="G1639" s="215">
        <v>1004</v>
      </c>
      <c r="I1639" s="215" t="s">
        <v>4055</v>
      </c>
      <c r="J1639" s="216" t="s">
        <v>330</v>
      </c>
      <c r="K1639" s="215" t="s">
        <v>331</v>
      </c>
      <c r="L1639" s="215" t="s">
        <v>2093</v>
      </c>
      <c r="AD1639" s="217"/>
    </row>
    <row r="1640" spans="1:30" s="215" customFormat="1" x14ac:dyDescent="0.25">
      <c r="A1640" s="215" t="s">
        <v>126</v>
      </c>
      <c r="B1640" s="215">
        <v>2308</v>
      </c>
      <c r="C1640" s="215" t="s">
        <v>300</v>
      </c>
      <c r="D1640" s="215">
        <v>192050626</v>
      </c>
      <c r="E1640" s="215">
        <v>1060</v>
      </c>
      <c r="F1640" s="215">
        <v>1274</v>
      </c>
      <c r="G1640" s="215">
        <v>1004</v>
      </c>
      <c r="I1640" s="215" t="s">
        <v>4056</v>
      </c>
      <c r="J1640" s="216" t="s">
        <v>330</v>
      </c>
      <c r="K1640" s="215" t="s">
        <v>319</v>
      </c>
      <c r="L1640" s="215" t="s">
        <v>2051</v>
      </c>
      <c r="AD1640" s="217"/>
    </row>
    <row r="1641" spans="1:30" s="215" customFormat="1" x14ac:dyDescent="0.25">
      <c r="A1641" s="215" t="s">
        <v>126</v>
      </c>
      <c r="B1641" s="215">
        <v>2308</v>
      </c>
      <c r="C1641" s="215" t="s">
        <v>300</v>
      </c>
      <c r="D1641" s="215">
        <v>192050629</v>
      </c>
      <c r="E1641" s="215">
        <v>1080</v>
      </c>
      <c r="F1641" s="215">
        <v>1271</v>
      </c>
      <c r="G1641" s="215">
        <v>1004</v>
      </c>
      <c r="I1641" s="215" t="s">
        <v>4057</v>
      </c>
      <c r="J1641" s="216" t="s">
        <v>330</v>
      </c>
      <c r="K1641" s="215" t="s">
        <v>331</v>
      </c>
      <c r="L1641" s="215" t="s">
        <v>2094</v>
      </c>
      <c r="AD1641" s="217"/>
    </row>
    <row r="1642" spans="1:30" s="215" customFormat="1" x14ac:dyDescent="0.25">
      <c r="A1642" s="215" t="s">
        <v>126</v>
      </c>
      <c r="B1642" s="215">
        <v>2308</v>
      </c>
      <c r="C1642" s="215" t="s">
        <v>300</v>
      </c>
      <c r="D1642" s="215">
        <v>192050632</v>
      </c>
      <c r="E1642" s="215">
        <v>1060</v>
      </c>
      <c r="F1642" s="215">
        <v>1271</v>
      </c>
      <c r="G1642" s="215">
        <v>1004</v>
      </c>
      <c r="I1642" s="215" t="s">
        <v>4058</v>
      </c>
      <c r="J1642" s="216" t="s">
        <v>330</v>
      </c>
      <c r="K1642" s="215" t="s">
        <v>319</v>
      </c>
      <c r="L1642" s="215" t="s">
        <v>2052</v>
      </c>
      <c r="AD1642" s="217"/>
    </row>
    <row r="1643" spans="1:30" s="215" customFormat="1" x14ac:dyDescent="0.25">
      <c r="A1643" s="215" t="s">
        <v>126</v>
      </c>
      <c r="B1643" s="215">
        <v>2308</v>
      </c>
      <c r="C1643" s="215" t="s">
        <v>300</v>
      </c>
      <c r="D1643" s="215">
        <v>192050634</v>
      </c>
      <c r="E1643" s="215">
        <v>1060</v>
      </c>
      <c r="F1643" s="215">
        <v>1274</v>
      </c>
      <c r="G1643" s="215">
        <v>1004</v>
      </c>
      <c r="I1643" s="215" t="s">
        <v>4059</v>
      </c>
      <c r="J1643" s="216" t="s">
        <v>330</v>
      </c>
      <c r="K1643" s="215" t="s">
        <v>319</v>
      </c>
      <c r="L1643" s="215" t="s">
        <v>2053</v>
      </c>
      <c r="AD1643" s="217"/>
    </row>
    <row r="1644" spans="1:30" s="215" customFormat="1" x14ac:dyDescent="0.25">
      <c r="A1644" s="215" t="s">
        <v>126</v>
      </c>
      <c r="B1644" s="215">
        <v>2308</v>
      </c>
      <c r="C1644" s="215" t="s">
        <v>300</v>
      </c>
      <c r="D1644" s="215">
        <v>192050636</v>
      </c>
      <c r="E1644" s="215">
        <v>1060</v>
      </c>
      <c r="F1644" s="215">
        <v>1274</v>
      </c>
      <c r="G1644" s="215">
        <v>1004</v>
      </c>
      <c r="I1644" s="215" t="s">
        <v>4060</v>
      </c>
      <c r="J1644" s="216" t="s">
        <v>330</v>
      </c>
      <c r="K1644" s="215" t="s">
        <v>319</v>
      </c>
      <c r="L1644" s="215" t="s">
        <v>2054</v>
      </c>
      <c r="AD1644" s="217"/>
    </row>
    <row r="1645" spans="1:30" s="215" customFormat="1" x14ac:dyDescent="0.25">
      <c r="A1645" s="215" t="s">
        <v>126</v>
      </c>
      <c r="B1645" s="215">
        <v>2308</v>
      </c>
      <c r="C1645" s="215" t="s">
        <v>300</v>
      </c>
      <c r="D1645" s="215">
        <v>192050637</v>
      </c>
      <c r="E1645" s="215">
        <v>1060</v>
      </c>
      <c r="F1645" s="215">
        <v>1274</v>
      </c>
      <c r="G1645" s="215">
        <v>1004</v>
      </c>
      <c r="I1645" s="215" t="s">
        <v>4061</v>
      </c>
      <c r="J1645" s="216" t="s">
        <v>330</v>
      </c>
      <c r="K1645" s="215" t="s">
        <v>319</v>
      </c>
      <c r="L1645" s="215" t="s">
        <v>2055</v>
      </c>
      <c r="AD1645" s="217"/>
    </row>
    <row r="1646" spans="1:30" s="215" customFormat="1" x14ac:dyDescent="0.25">
      <c r="A1646" s="215" t="s">
        <v>126</v>
      </c>
      <c r="B1646" s="215">
        <v>2308</v>
      </c>
      <c r="C1646" s="215" t="s">
        <v>300</v>
      </c>
      <c r="D1646" s="215">
        <v>192050638</v>
      </c>
      <c r="E1646" s="215">
        <v>1060</v>
      </c>
      <c r="F1646" s="215">
        <v>1274</v>
      </c>
      <c r="G1646" s="215">
        <v>1004</v>
      </c>
      <c r="I1646" s="215" t="s">
        <v>4062</v>
      </c>
      <c r="J1646" s="216" t="s">
        <v>330</v>
      </c>
      <c r="K1646" s="215" t="s">
        <v>319</v>
      </c>
      <c r="L1646" s="215" t="s">
        <v>2056</v>
      </c>
      <c r="AD1646" s="217"/>
    </row>
    <row r="1647" spans="1:30" s="215" customFormat="1" x14ac:dyDescent="0.25">
      <c r="A1647" s="215" t="s">
        <v>126</v>
      </c>
      <c r="B1647" s="215">
        <v>2308</v>
      </c>
      <c r="C1647" s="215" t="s">
        <v>300</v>
      </c>
      <c r="D1647" s="215">
        <v>192050639</v>
      </c>
      <c r="E1647" s="215">
        <v>1060</v>
      </c>
      <c r="F1647" s="215">
        <v>1274</v>
      </c>
      <c r="G1647" s="215">
        <v>1004</v>
      </c>
      <c r="I1647" s="215" t="s">
        <v>4063</v>
      </c>
      <c r="J1647" s="216" t="s">
        <v>330</v>
      </c>
      <c r="K1647" s="215" t="s">
        <v>331</v>
      </c>
      <c r="L1647" s="215" t="s">
        <v>2095</v>
      </c>
      <c r="AD1647" s="217"/>
    </row>
    <row r="1648" spans="1:30" s="215" customFormat="1" x14ac:dyDescent="0.25">
      <c r="A1648" s="215" t="s">
        <v>126</v>
      </c>
      <c r="B1648" s="215">
        <v>2308</v>
      </c>
      <c r="C1648" s="215" t="s">
        <v>300</v>
      </c>
      <c r="D1648" s="215">
        <v>192050640</v>
      </c>
      <c r="E1648" s="215">
        <v>1060</v>
      </c>
      <c r="F1648" s="215">
        <v>1274</v>
      </c>
      <c r="G1648" s="215">
        <v>1004</v>
      </c>
      <c r="I1648" s="215" t="s">
        <v>4064</v>
      </c>
      <c r="J1648" s="216" t="s">
        <v>330</v>
      </c>
      <c r="K1648" s="215" t="s">
        <v>331</v>
      </c>
      <c r="L1648" s="215" t="s">
        <v>2095</v>
      </c>
      <c r="AD1648" s="217"/>
    </row>
    <row r="1649" spans="1:30" s="215" customFormat="1" x14ac:dyDescent="0.25">
      <c r="A1649" s="215" t="s">
        <v>126</v>
      </c>
      <c r="B1649" s="215">
        <v>2308</v>
      </c>
      <c r="C1649" s="215" t="s">
        <v>300</v>
      </c>
      <c r="D1649" s="215">
        <v>192050643</v>
      </c>
      <c r="E1649" s="215">
        <v>1060</v>
      </c>
      <c r="G1649" s="215">
        <v>1004</v>
      </c>
      <c r="I1649" s="215" t="s">
        <v>4065</v>
      </c>
      <c r="J1649" s="216" t="s">
        <v>330</v>
      </c>
      <c r="K1649" s="215" t="s">
        <v>319</v>
      </c>
      <c r="L1649" s="215" t="s">
        <v>2057</v>
      </c>
      <c r="AD1649" s="217"/>
    </row>
    <row r="1650" spans="1:30" s="215" customFormat="1" x14ac:dyDescent="0.25">
      <c r="A1650" s="215" t="s">
        <v>126</v>
      </c>
      <c r="B1650" s="215">
        <v>2308</v>
      </c>
      <c r="C1650" s="215" t="s">
        <v>300</v>
      </c>
      <c r="D1650" s="215">
        <v>192050646</v>
      </c>
      <c r="E1650" s="215">
        <v>1060</v>
      </c>
      <c r="F1650" s="215">
        <v>1274</v>
      </c>
      <c r="G1650" s="215">
        <v>1004</v>
      </c>
      <c r="I1650" s="215" t="s">
        <v>4066</v>
      </c>
      <c r="J1650" s="216" t="s">
        <v>330</v>
      </c>
      <c r="K1650" s="215" t="s">
        <v>319</v>
      </c>
      <c r="L1650" s="215" t="s">
        <v>2058</v>
      </c>
      <c r="AD1650" s="217"/>
    </row>
    <row r="1651" spans="1:30" s="215" customFormat="1" x14ac:dyDescent="0.25">
      <c r="A1651" s="215" t="s">
        <v>126</v>
      </c>
      <c r="B1651" s="215">
        <v>2308</v>
      </c>
      <c r="C1651" s="215" t="s">
        <v>300</v>
      </c>
      <c r="D1651" s="215">
        <v>192050647</v>
      </c>
      <c r="E1651" s="215">
        <v>1060</v>
      </c>
      <c r="F1651" s="215">
        <v>1274</v>
      </c>
      <c r="G1651" s="215">
        <v>1004</v>
      </c>
      <c r="I1651" s="215" t="s">
        <v>4067</v>
      </c>
      <c r="J1651" s="216" t="s">
        <v>330</v>
      </c>
      <c r="K1651" s="215" t="s">
        <v>331</v>
      </c>
      <c r="L1651" s="215" t="s">
        <v>2096</v>
      </c>
      <c r="AD1651" s="217"/>
    </row>
    <row r="1652" spans="1:30" s="215" customFormat="1" x14ac:dyDescent="0.25">
      <c r="A1652" s="215" t="s">
        <v>126</v>
      </c>
      <c r="B1652" s="215">
        <v>2308</v>
      </c>
      <c r="C1652" s="215" t="s">
        <v>300</v>
      </c>
      <c r="D1652" s="215">
        <v>192050648</v>
      </c>
      <c r="E1652" s="215">
        <v>1060</v>
      </c>
      <c r="F1652" s="215">
        <v>1274</v>
      </c>
      <c r="G1652" s="215">
        <v>1004</v>
      </c>
      <c r="I1652" s="215" t="s">
        <v>4068</v>
      </c>
      <c r="J1652" s="216" t="s">
        <v>330</v>
      </c>
      <c r="K1652" s="215" t="s">
        <v>331</v>
      </c>
      <c r="L1652" s="215" t="s">
        <v>2097</v>
      </c>
      <c r="AD1652" s="217"/>
    </row>
    <row r="1653" spans="1:30" s="215" customFormat="1" x14ac:dyDescent="0.25">
      <c r="A1653" s="215" t="s">
        <v>126</v>
      </c>
      <c r="B1653" s="215">
        <v>2308</v>
      </c>
      <c r="C1653" s="215" t="s">
        <v>300</v>
      </c>
      <c r="D1653" s="215">
        <v>192050649</v>
      </c>
      <c r="E1653" s="215">
        <v>1060</v>
      </c>
      <c r="F1653" s="215">
        <v>1274</v>
      </c>
      <c r="G1653" s="215">
        <v>1004</v>
      </c>
      <c r="I1653" s="215" t="s">
        <v>4069</v>
      </c>
      <c r="J1653" s="216" t="s">
        <v>330</v>
      </c>
      <c r="K1653" s="215" t="s">
        <v>319</v>
      </c>
      <c r="L1653" s="215" t="s">
        <v>2059</v>
      </c>
      <c r="AD1653" s="217"/>
    </row>
    <row r="1654" spans="1:30" s="215" customFormat="1" x14ac:dyDescent="0.25">
      <c r="A1654" s="215" t="s">
        <v>126</v>
      </c>
      <c r="B1654" s="215">
        <v>2308</v>
      </c>
      <c r="C1654" s="215" t="s">
        <v>300</v>
      </c>
      <c r="D1654" s="215">
        <v>192050650</v>
      </c>
      <c r="E1654" s="215">
        <v>1060</v>
      </c>
      <c r="F1654" s="215">
        <v>1274</v>
      </c>
      <c r="G1654" s="215">
        <v>1004</v>
      </c>
      <c r="I1654" s="215" t="s">
        <v>4070</v>
      </c>
      <c r="J1654" s="216" t="s">
        <v>330</v>
      </c>
      <c r="K1654" s="215" t="s">
        <v>331</v>
      </c>
      <c r="L1654" s="215" t="s">
        <v>2384</v>
      </c>
      <c r="AD1654" s="217"/>
    </row>
    <row r="1655" spans="1:30" s="215" customFormat="1" x14ac:dyDescent="0.25">
      <c r="A1655" s="215" t="s">
        <v>126</v>
      </c>
      <c r="B1655" s="215">
        <v>2308</v>
      </c>
      <c r="C1655" s="215" t="s">
        <v>300</v>
      </c>
      <c r="D1655" s="215">
        <v>192050651</v>
      </c>
      <c r="E1655" s="215">
        <v>1060</v>
      </c>
      <c r="F1655" s="215">
        <v>1274</v>
      </c>
      <c r="G1655" s="215">
        <v>1004</v>
      </c>
      <c r="I1655" s="215" t="s">
        <v>4071</v>
      </c>
      <c r="J1655" s="216" t="s">
        <v>330</v>
      </c>
      <c r="K1655" s="215" t="s">
        <v>331</v>
      </c>
      <c r="L1655" s="215" t="s">
        <v>2384</v>
      </c>
      <c r="AD1655" s="217"/>
    </row>
    <row r="1656" spans="1:30" s="215" customFormat="1" x14ac:dyDescent="0.25">
      <c r="A1656" s="215" t="s">
        <v>126</v>
      </c>
      <c r="B1656" s="215">
        <v>2308</v>
      </c>
      <c r="C1656" s="215" t="s">
        <v>300</v>
      </c>
      <c r="D1656" s="215">
        <v>192050652</v>
      </c>
      <c r="E1656" s="215">
        <v>1060</v>
      </c>
      <c r="F1656" s="215">
        <v>1274</v>
      </c>
      <c r="G1656" s="215">
        <v>1004</v>
      </c>
      <c r="I1656" s="215" t="s">
        <v>4072</v>
      </c>
      <c r="J1656" s="216" t="s">
        <v>330</v>
      </c>
      <c r="K1656" s="215" t="s">
        <v>319</v>
      </c>
      <c r="L1656" s="215" t="s">
        <v>2060</v>
      </c>
      <c r="AD1656" s="217"/>
    </row>
    <row r="1657" spans="1:30" s="215" customFormat="1" x14ac:dyDescent="0.25">
      <c r="A1657" s="215" t="s">
        <v>126</v>
      </c>
      <c r="B1657" s="215">
        <v>2308</v>
      </c>
      <c r="C1657" s="215" t="s">
        <v>300</v>
      </c>
      <c r="D1657" s="215">
        <v>192050653</v>
      </c>
      <c r="E1657" s="215">
        <v>1060</v>
      </c>
      <c r="F1657" s="215">
        <v>1274</v>
      </c>
      <c r="G1657" s="215">
        <v>1004</v>
      </c>
      <c r="I1657" s="215" t="s">
        <v>4073</v>
      </c>
      <c r="J1657" s="216" t="s">
        <v>330</v>
      </c>
      <c r="K1657" s="215" t="s">
        <v>331</v>
      </c>
      <c r="L1657" s="215" t="s">
        <v>2098</v>
      </c>
      <c r="AD1657" s="217"/>
    </row>
    <row r="1658" spans="1:30" s="215" customFormat="1" x14ac:dyDescent="0.25">
      <c r="A1658" s="215" t="s">
        <v>126</v>
      </c>
      <c r="B1658" s="215">
        <v>2308</v>
      </c>
      <c r="C1658" s="215" t="s">
        <v>300</v>
      </c>
      <c r="D1658" s="215">
        <v>192050654</v>
      </c>
      <c r="E1658" s="215">
        <v>1060</v>
      </c>
      <c r="F1658" s="215">
        <v>1271</v>
      </c>
      <c r="G1658" s="215">
        <v>1004</v>
      </c>
      <c r="I1658" s="215" t="s">
        <v>4074</v>
      </c>
      <c r="J1658" s="216" t="s">
        <v>330</v>
      </c>
      <c r="K1658" s="215" t="s">
        <v>319</v>
      </c>
      <c r="L1658" s="215" t="s">
        <v>2061</v>
      </c>
      <c r="AD1658" s="217"/>
    </row>
    <row r="1659" spans="1:30" s="215" customFormat="1" x14ac:dyDescent="0.25">
      <c r="A1659" s="215" t="s">
        <v>126</v>
      </c>
      <c r="B1659" s="215">
        <v>2308</v>
      </c>
      <c r="C1659" s="215" t="s">
        <v>300</v>
      </c>
      <c r="D1659" s="215">
        <v>192050656</v>
      </c>
      <c r="E1659" s="215">
        <v>1060</v>
      </c>
      <c r="F1659" s="215">
        <v>1274</v>
      </c>
      <c r="G1659" s="215">
        <v>1004</v>
      </c>
      <c r="I1659" s="215" t="s">
        <v>4075</v>
      </c>
      <c r="J1659" s="216" t="s">
        <v>330</v>
      </c>
      <c r="K1659" s="215" t="s">
        <v>319</v>
      </c>
      <c r="L1659" s="215" t="s">
        <v>2062</v>
      </c>
      <c r="AD1659" s="217"/>
    </row>
    <row r="1660" spans="1:30" s="215" customFormat="1" x14ac:dyDescent="0.25">
      <c r="A1660" s="215" t="s">
        <v>126</v>
      </c>
      <c r="B1660" s="215">
        <v>2308</v>
      </c>
      <c r="C1660" s="215" t="s">
        <v>300</v>
      </c>
      <c r="D1660" s="215">
        <v>192050657</v>
      </c>
      <c r="E1660" s="215">
        <v>1080</v>
      </c>
      <c r="F1660" s="215">
        <v>1242</v>
      </c>
      <c r="G1660" s="215">
        <v>1004</v>
      </c>
      <c r="I1660" s="215" t="s">
        <v>4076</v>
      </c>
      <c r="J1660" s="216" t="s">
        <v>330</v>
      </c>
      <c r="K1660" s="215" t="s">
        <v>331</v>
      </c>
      <c r="L1660" s="215" t="s">
        <v>2385</v>
      </c>
      <c r="AD1660" s="217"/>
    </row>
    <row r="1661" spans="1:30" s="215" customFormat="1" x14ac:dyDescent="0.25">
      <c r="A1661" s="215" t="s">
        <v>126</v>
      </c>
      <c r="B1661" s="215">
        <v>2308</v>
      </c>
      <c r="C1661" s="215" t="s">
        <v>300</v>
      </c>
      <c r="D1661" s="215">
        <v>192050661</v>
      </c>
      <c r="E1661" s="215">
        <v>1060</v>
      </c>
      <c r="F1661" s="215">
        <v>1274</v>
      </c>
      <c r="G1661" s="215">
        <v>1004</v>
      </c>
      <c r="I1661" s="215" t="s">
        <v>4077</v>
      </c>
      <c r="J1661" s="216" t="s">
        <v>330</v>
      </c>
      <c r="K1661" s="215" t="s">
        <v>319</v>
      </c>
      <c r="L1661" s="215" t="s">
        <v>2063</v>
      </c>
      <c r="AD1661" s="217"/>
    </row>
    <row r="1662" spans="1:30" s="215" customFormat="1" x14ac:dyDescent="0.25">
      <c r="A1662" s="215" t="s">
        <v>126</v>
      </c>
      <c r="B1662" s="215">
        <v>2308</v>
      </c>
      <c r="C1662" s="215" t="s">
        <v>300</v>
      </c>
      <c r="D1662" s="215">
        <v>192050663</v>
      </c>
      <c r="E1662" s="215">
        <v>1060</v>
      </c>
      <c r="F1662" s="215">
        <v>1274</v>
      </c>
      <c r="G1662" s="215">
        <v>1004</v>
      </c>
      <c r="I1662" s="215" t="s">
        <v>4078</v>
      </c>
      <c r="J1662" s="216" t="s">
        <v>330</v>
      </c>
      <c r="K1662" s="215" t="s">
        <v>331</v>
      </c>
      <c r="L1662" s="215" t="s">
        <v>2099</v>
      </c>
      <c r="AD1662" s="217"/>
    </row>
    <row r="1663" spans="1:30" s="215" customFormat="1" x14ac:dyDescent="0.25">
      <c r="A1663" s="215" t="s">
        <v>126</v>
      </c>
      <c r="B1663" s="215">
        <v>2308</v>
      </c>
      <c r="C1663" s="215" t="s">
        <v>300</v>
      </c>
      <c r="D1663" s="215">
        <v>192050665</v>
      </c>
      <c r="E1663" s="215">
        <v>1060</v>
      </c>
      <c r="F1663" s="215">
        <v>1274</v>
      </c>
      <c r="G1663" s="215">
        <v>1004</v>
      </c>
      <c r="I1663" s="215" t="s">
        <v>4079</v>
      </c>
      <c r="J1663" s="216" t="s">
        <v>330</v>
      </c>
      <c r="K1663" s="215" t="s">
        <v>319</v>
      </c>
      <c r="L1663" s="215" t="s">
        <v>2064</v>
      </c>
      <c r="AD1663" s="217"/>
    </row>
    <row r="1664" spans="1:30" s="215" customFormat="1" x14ac:dyDescent="0.25">
      <c r="A1664" s="215" t="s">
        <v>126</v>
      </c>
      <c r="B1664" s="215">
        <v>2308</v>
      </c>
      <c r="C1664" s="215" t="s">
        <v>300</v>
      </c>
      <c r="D1664" s="215">
        <v>192050667</v>
      </c>
      <c r="E1664" s="215">
        <v>1060</v>
      </c>
      <c r="F1664" s="215">
        <v>1274</v>
      </c>
      <c r="G1664" s="215">
        <v>1004</v>
      </c>
      <c r="I1664" s="215" t="s">
        <v>4080</v>
      </c>
      <c r="J1664" s="216" t="s">
        <v>330</v>
      </c>
      <c r="K1664" s="215" t="s">
        <v>319</v>
      </c>
      <c r="L1664" s="215" t="s">
        <v>2065</v>
      </c>
      <c r="AD1664" s="217"/>
    </row>
    <row r="1665" spans="1:30" s="215" customFormat="1" x14ac:dyDescent="0.25">
      <c r="A1665" s="215" t="s">
        <v>126</v>
      </c>
      <c r="B1665" s="215">
        <v>2308</v>
      </c>
      <c r="C1665" s="215" t="s">
        <v>300</v>
      </c>
      <c r="D1665" s="215">
        <v>192050668</v>
      </c>
      <c r="E1665" s="215">
        <v>1060</v>
      </c>
      <c r="F1665" s="215">
        <v>1274</v>
      </c>
      <c r="G1665" s="215">
        <v>1004</v>
      </c>
      <c r="I1665" s="215" t="s">
        <v>4081</v>
      </c>
      <c r="J1665" s="216" t="s">
        <v>330</v>
      </c>
      <c r="K1665" s="215" t="s">
        <v>319</v>
      </c>
      <c r="L1665" s="215" t="s">
        <v>2066</v>
      </c>
      <c r="AD1665" s="217"/>
    </row>
    <row r="1666" spans="1:30" s="215" customFormat="1" x14ac:dyDescent="0.25">
      <c r="A1666" s="215" t="s">
        <v>126</v>
      </c>
      <c r="B1666" s="215">
        <v>2308</v>
      </c>
      <c r="C1666" s="215" t="s">
        <v>300</v>
      </c>
      <c r="D1666" s="215">
        <v>192050675</v>
      </c>
      <c r="E1666" s="215">
        <v>1060</v>
      </c>
      <c r="F1666" s="215">
        <v>1274</v>
      </c>
      <c r="G1666" s="215">
        <v>1004</v>
      </c>
      <c r="I1666" s="215" t="s">
        <v>4082</v>
      </c>
      <c r="J1666" s="216" t="s">
        <v>330</v>
      </c>
      <c r="K1666" s="215" t="s">
        <v>319</v>
      </c>
      <c r="L1666" s="215" t="s">
        <v>2067</v>
      </c>
      <c r="AD1666" s="217"/>
    </row>
    <row r="1667" spans="1:30" s="215" customFormat="1" x14ac:dyDescent="0.25">
      <c r="A1667" s="215" t="s">
        <v>126</v>
      </c>
      <c r="B1667" s="215">
        <v>2308</v>
      </c>
      <c r="C1667" s="215" t="s">
        <v>300</v>
      </c>
      <c r="D1667" s="215">
        <v>192050676</v>
      </c>
      <c r="E1667" s="215">
        <v>1060</v>
      </c>
      <c r="F1667" s="215">
        <v>1274</v>
      </c>
      <c r="G1667" s="215">
        <v>1004</v>
      </c>
      <c r="I1667" s="215" t="s">
        <v>4083</v>
      </c>
      <c r="J1667" s="216" t="s">
        <v>330</v>
      </c>
      <c r="K1667" s="215" t="s">
        <v>319</v>
      </c>
      <c r="L1667" s="215" t="s">
        <v>2068</v>
      </c>
      <c r="AD1667" s="217"/>
    </row>
    <row r="1668" spans="1:30" s="215" customFormat="1" x14ac:dyDescent="0.25">
      <c r="A1668" s="215" t="s">
        <v>126</v>
      </c>
      <c r="B1668" s="215">
        <v>2308</v>
      </c>
      <c r="C1668" s="215" t="s">
        <v>300</v>
      </c>
      <c r="D1668" s="215">
        <v>192050677</v>
      </c>
      <c r="E1668" s="215">
        <v>1060</v>
      </c>
      <c r="F1668" s="215">
        <v>1271</v>
      </c>
      <c r="G1668" s="215">
        <v>1004</v>
      </c>
      <c r="I1668" s="215" t="s">
        <v>4084</v>
      </c>
      <c r="J1668" s="216" t="s">
        <v>330</v>
      </c>
      <c r="K1668" s="215" t="s">
        <v>319</v>
      </c>
      <c r="L1668" s="215" t="s">
        <v>2069</v>
      </c>
      <c r="AD1668" s="217"/>
    </row>
    <row r="1669" spans="1:30" s="215" customFormat="1" x14ac:dyDescent="0.25">
      <c r="A1669" s="215" t="s">
        <v>126</v>
      </c>
      <c r="B1669" s="215">
        <v>2308</v>
      </c>
      <c r="C1669" s="215" t="s">
        <v>300</v>
      </c>
      <c r="D1669" s="215">
        <v>192050680</v>
      </c>
      <c r="E1669" s="215">
        <v>1060</v>
      </c>
      <c r="F1669" s="215">
        <v>1274</v>
      </c>
      <c r="G1669" s="215">
        <v>1004</v>
      </c>
      <c r="I1669" s="215" t="s">
        <v>4085</v>
      </c>
      <c r="J1669" s="216" t="s">
        <v>330</v>
      </c>
      <c r="K1669" s="215" t="s">
        <v>319</v>
      </c>
      <c r="L1669" s="215" t="s">
        <v>2070</v>
      </c>
      <c r="AD1669" s="217"/>
    </row>
    <row r="1670" spans="1:30" s="215" customFormat="1" x14ac:dyDescent="0.25">
      <c r="A1670" s="215" t="s">
        <v>126</v>
      </c>
      <c r="B1670" s="215">
        <v>2308</v>
      </c>
      <c r="C1670" s="215" t="s">
        <v>300</v>
      </c>
      <c r="D1670" s="215">
        <v>192051378</v>
      </c>
      <c r="E1670" s="215">
        <v>1060</v>
      </c>
      <c r="F1670" s="215">
        <v>1242</v>
      </c>
      <c r="G1670" s="215">
        <v>1004</v>
      </c>
      <c r="I1670" s="215" t="s">
        <v>4086</v>
      </c>
      <c r="J1670" s="216" t="s">
        <v>330</v>
      </c>
      <c r="K1670" s="215" t="s">
        <v>331</v>
      </c>
      <c r="L1670" s="215" t="s">
        <v>2386</v>
      </c>
      <c r="AD1670" s="217"/>
    </row>
    <row r="1671" spans="1:30" s="215" customFormat="1" x14ac:dyDescent="0.25">
      <c r="A1671" s="215" t="s">
        <v>126</v>
      </c>
      <c r="B1671" s="215">
        <v>2308</v>
      </c>
      <c r="C1671" s="215" t="s">
        <v>300</v>
      </c>
      <c r="D1671" s="215">
        <v>192051380</v>
      </c>
      <c r="E1671" s="215">
        <v>1060</v>
      </c>
      <c r="F1671" s="215">
        <v>1274</v>
      </c>
      <c r="G1671" s="215">
        <v>1004</v>
      </c>
      <c r="I1671" s="215" t="s">
        <v>4087</v>
      </c>
      <c r="J1671" s="216" t="s">
        <v>330</v>
      </c>
      <c r="K1671" s="215" t="s">
        <v>319</v>
      </c>
      <c r="L1671" s="215" t="s">
        <v>2111</v>
      </c>
      <c r="AD1671" s="217"/>
    </row>
    <row r="1672" spans="1:30" s="215" customFormat="1" x14ac:dyDescent="0.25">
      <c r="A1672" s="215" t="s">
        <v>126</v>
      </c>
      <c r="B1672" s="215">
        <v>2308</v>
      </c>
      <c r="C1672" s="215" t="s">
        <v>300</v>
      </c>
      <c r="D1672" s="215">
        <v>192051381</v>
      </c>
      <c r="E1672" s="215">
        <v>1060</v>
      </c>
      <c r="F1672" s="215">
        <v>1274</v>
      </c>
      <c r="G1672" s="215">
        <v>1004</v>
      </c>
      <c r="I1672" s="215" t="s">
        <v>4088</v>
      </c>
      <c r="J1672" s="216" t="s">
        <v>330</v>
      </c>
      <c r="K1672" s="215" t="s">
        <v>319</v>
      </c>
      <c r="L1672" s="215" t="s">
        <v>2112</v>
      </c>
      <c r="AD1672" s="217"/>
    </row>
    <row r="1673" spans="1:30" s="215" customFormat="1" x14ac:dyDescent="0.25">
      <c r="A1673" s="215" t="s">
        <v>126</v>
      </c>
      <c r="B1673" s="215">
        <v>2308</v>
      </c>
      <c r="C1673" s="215" t="s">
        <v>300</v>
      </c>
      <c r="D1673" s="215">
        <v>192051382</v>
      </c>
      <c r="E1673" s="215">
        <v>1060</v>
      </c>
      <c r="F1673" s="215">
        <v>1271</v>
      </c>
      <c r="G1673" s="215">
        <v>1004</v>
      </c>
      <c r="I1673" s="215" t="s">
        <v>4089</v>
      </c>
      <c r="J1673" s="216" t="s">
        <v>330</v>
      </c>
      <c r="K1673" s="215" t="s">
        <v>319</v>
      </c>
      <c r="L1673" s="215" t="s">
        <v>2113</v>
      </c>
      <c r="AD1673" s="217"/>
    </row>
    <row r="1674" spans="1:30" s="215" customFormat="1" x14ac:dyDescent="0.25">
      <c r="A1674" s="215" t="s">
        <v>126</v>
      </c>
      <c r="B1674" s="215">
        <v>2308</v>
      </c>
      <c r="C1674" s="215" t="s">
        <v>300</v>
      </c>
      <c r="D1674" s="215">
        <v>192051391</v>
      </c>
      <c r="E1674" s="215">
        <v>1080</v>
      </c>
      <c r="F1674" s="215">
        <v>1271</v>
      </c>
      <c r="G1674" s="215">
        <v>1004</v>
      </c>
      <c r="I1674" s="215" t="s">
        <v>4090</v>
      </c>
      <c r="J1674" s="216" t="s">
        <v>330</v>
      </c>
      <c r="K1674" s="215" t="s">
        <v>331</v>
      </c>
      <c r="L1674" s="215" t="s">
        <v>2387</v>
      </c>
      <c r="AD1674" s="217"/>
    </row>
    <row r="1675" spans="1:30" s="215" customFormat="1" x14ac:dyDescent="0.25">
      <c r="A1675" s="215" t="s">
        <v>126</v>
      </c>
      <c r="B1675" s="215">
        <v>2308</v>
      </c>
      <c r="C1675" s="215" t="s">
        <v>300</v>
      </c>
      <c r="D1675" s="215">
        <v>192051394</v>
      </c>
      <c r="E1675" s="215">
        <v>1060</v>
      </c>
      <c r="F1675" s="215">
        <v>1271</v>
      </c>
      <c r="G1675" s="215">
        <v>1004</v>
      </c>
      <c r="I1675" s="215" t="s">
        <v>4091</v>
      </c>
      <c r="J1675" s="216" t="s">
        <v>330</v>
      </c>
      <c r="K1675" s="215" t="s">
        <v>331</v>
      </c>
      <c r="L1675" s="215" t="s">
        <v>2388</v>
      </c>
      <c r="AD1675" s="217"/>
    </row>
    <row r="1676" spans="1:30" s="215" customFormat="1" x14ac:dyDescent="0.25">
      <c r="A1676" s="215" t="s">
        <v>126</v>
      </c>
      <c r="B1676" s="215">
        <v>2308</v>
      </c>
      <c r="C1676" s="215" t="s">
        <v>300</v>
      </c>
      <c r="D1676" s="215">
        <v>192051400</v>
      </c>
      <c r="E1676" s="215">
        <v>1060</v>
      </c>
      <c r="F1676" s="215">
        <v>1271</v>
      </c>
      <c r="G1676" s="215">
        <v>1004</v>
      </c>
      <c r="I1676" s="215" t="s">
        <v>4092</v>
      </c>
      <c r="J1676" s="216" t="s">
        <v>330</v>
      </c>
      <c r="K1676" s="215" t="s">
        <v>319</v>
      </c>
      <c r="L1676" s="215" t="s">
        <v>2114</v>
      </c>
      <c r="AD1676" s="217"/>
    </row>
    <row r="1677" spans="1:30" s="215" customFormat="1" x14ac:dyDescent="0.25">
      <c r="A1677" s="215" t="s">
        <v>126</v>
      </c>
      <c r="B1677" s="215">
        <v>2308</v>
      </c>
      <c r="C1677" s="215" t="s">
        <v>300</v>
      </c>
      <c r="D1677" s="215">
        <v>192051402</v>
      </c>
      <c r="E1677" s="215">
        <v>1060</v>
      </c>
      <c r="F1677" s="215">
        <v>1274</v>
      </c>
      <c r="G1677" s="215">
        <v>1004</v>
      </c>
      <c r="I1677" s="215" t="s">
        <v>4093</v>
      </c>
      <c r="J1677" s="216" t="s">
        <v>330</v>
      </c>
      <c r="K1677" s="215" t="s">
        <v>319</v>
      </c>
      <c r="L1677" s="215" t="s">
        <v>2115</v>
      </c>
      <c r="AD1677" s="217"/>
    </row>
    <row r="1678" spans="1:30" s="215" customFormat="1" x14ac:dyDescent="0.25">
      <c r="A1678" s="215" t="s">
        <v>126</v>
      </c>
      <c r="B1678" s="215">
        <v>2308</v>
      </c>
      <c r="C1678" s="215" t="s">
        <v>300</v>
      </c>
      <c r="D1678" s="215">
        <v>192051403</v>
      </c>
      <c r="E1678" s="215">
        <v>1060</v>
      </c>
      <c r="F1678" s="215">
        <v>1274</v>
      </c>
      <c r="G1678" s="215">
        <v>1004</v>
      </c>
      <c r="I1678" s="215" t="s">
        <v>4094</v>
      </c>
      <c r="J1678" s="216" t="s">
        <v>330</v>
      </c>
      <c r="K1678" s="215" t="s">
        <v>319</v>
      </c>
      <c r="L1678" s="215" t="s">
        <v>2116</v>
      </c>
      <c r="AD1678" s="217"/>
    </row>
    <row r="1679" spans="1:30" s="215" customFormat="1" x14ac:dyDescent="0.25">
      <c r="A1679" s="215" t="s">
        <v>126</v>
      </c>
      <c r="B1679" s="215">
        <v>2308</v>
      </c>
      <c r="C1679" s="215" t="s">
        <v>300</v>
      </c>
      <c r="D1679" s="215">
        <v>192051408</v>
      </c>
      <c r="E1679" s="215">
        <v>1060</v>
      </c>
      <c r="F1679" s="215">
        <v>1274</v>
      </c>
      <c r="G1679" s="215">
        <v>1004</v>
      </c>
      <c r="I1679" s="215" t="s">
        <v>4095</v>
      </c>
      <c r="J1679" s="216" t="s">
        <v>330</v>
      </c>
      <c r="K1679" s="215" t="s">
        <v>319</v>
      </c>
      <c r="L1679" s="215" t="s">
        <v>2117</v>
      </c>
      <c r="AD1679" s="217"/>
    </row>
    <row r="1680" spans="1:30" s="215" customFormat="1" x14ac:dyDescent="0.25">
      <c r="A1680" s="215" t="s">
        <v>126</v>
      </c>
      <c r="B1680" s="215">
        <v>2308</v>
      </c>
      <c r="C1680" s="215" t="s">
        <v>300</v>
      </c>
      <c r="D1680" s="215">
        <v>192051409</v>
      </c>
      <c r="E1680" s="215">
        <v>1060</v>
      </c>
      <c r="F1680" s="215">
        <v>1274</v>
      </c>
      <c r="G1680" s="215">
        <v>1004</v>
      </c>
      <c r="I1680" s="215" t="s">
        <v>4096</v>
      </c>
      <c r="J1680" s="216" t="s">
        <v>330</v>
      </c>
      <c r="K1680" s="215" t="s">
        <v>319</v>
      </c>
      <c r="L1680" s="215" t="s">
        <v>2118</v>
      </c>
      <c r="AD1680" s="217"/>
    </row>
    <row r="1681" spans="1:30" s="215" customFormat="1" x14ac:dyDescent="0.25">
      <c r="A1681" s="215" t="s">
        <v>126</v>
      </c>
      <c r="B1681" s="215">
        <v>2308</v>
      </c>
      <c r="C1681" s="215" t="s">
        <v>300</v>
      </c>
      <c r="D1681" s="215">
        <v>192052040</v>
      </c>
      <c r="E1681" s="215">
        <v>1060</v>
      </c>
      <c r="F1681" s="215">
        <v>1271</v>
      </c>
      <c r="G1681" s="215">
        <v>1004</v>
      </c>
      <c r="I1681" s="215" t="s">
        <v>4097</v>
      </c>
      <c r="J1681" s="216" t="s">
        <v>330</v>
      </c>
      <c r="K1681" s="215" t="s">
        <v>319</v>
      </c>
      <c r="L1681" s="215" t="s">
        <v>2407</v>
      </c>
      <c r="AD1681" s="217"/>
    </row>
    <row r="1682" spans="1:30" s="215" customFormat="1" x14ac:dyDescent="0.25">
      <c r="A1682" s="215" t="s">
        <v>126</v>
      </c>
      <c r="B1682" s="215">
        <v>2308</v>
      </c>
      <c r="C1682" s="215" t="s">
        <v>300</v>
      </c>
      <c r="D1682" s="215">
        <v>192053829</v>
      </c>
      <c r="E1682" s="215">
        <v>1060</v>
      </c>
      <c r="F1682" s="215">
        <v>1274</v>
      </c>
      <c r="G1682" s="215">
        <v>1004</v>
      </c>
      <c r="I1682" s="215" t="s">
        <v>4098</v>
      </c>
      <c r="J1682" s="216" t="s">
        <v>330</v>
      </c>
      <c r="K1682" s="215" t="s">
        <v>319</v>
      </c>
      <c r="L1682" s="215" t="s">
        <v>5602</v>
      </c>
      <c r="AD1682" s="217"/>
    </row>
    <row r="1683" spans="1:30" s="215" customFormat="1" x14ac:dyDescent="0.25">
      <c r="A1683" s="215" t="s">
        <v>126</v>
      </c>
      <c r="B1683" s="215">
        <v>2308</v>
      </c>
      <c r="C1683" s="215" t="s">
        <v>300</v>
      </c>
      <c r="D1683" s="215">
        <v>192053831</v>
      </c>
      <c r="E1683" s="215">
        <v>1060</v>
      </c>
      <c r="F1683" s="215">
        <v>1271</v>
      </c>
      <c r="G1683" s="215">
        <v>1004</v>
      </c>
      <c r="I1683" s="215" t="s">
        <v>4099</v>
      </c>
      <c r="J1683" s="216" t="s">
        <v>330</v>
      </c>
      <c r="K1683" s="215" t="s">
        <v>319</v>
      </c>
      <c r="L1683" s="215" t="s">
        <v>5603</v>
      </c>
      <c r="AD1683" s="217"/>
    </row>
    <row r="1684" spans="1:30" s="215" customFormat="1" x14ac:dyDescent="0.25">
      <c r="A1684" s="215" t="s">
        <v>126</v>
      </c>
      <c r="B1684" s="215">
        <v>2308</v>
      </c>
      <c r="C1684" s="215" t="s">
        <v>300</v>
      </c>
      <c r="D1684" s="215">
        <v>504094804</v>
      </c>
      <c r="E1684" s="215">
        <v>1060</v>
      </c>
      <c r="F1684" s="215">
        <v>1271</v>
      </c>
      <c r="G1684" s="215">
        <v>1004</v>
      </c>
      <c r="I1684" s="215" t="s">
        <v>4100</v>
      </c>
      <c r="J1684" s="216" t="s">
        <v>330</v>
      </c>
      <c r="K1684" s="215" t="s">
        <v>319</v>
      </c>
      <c r="L1684" s="215" t="s">
        <v>1373</v>
      </c>
      <c r="AD1684" s="217"/>
    </row>
    <row r="1685" spans="1:30" s="215" customFormat="1" x14ac:dyDescent="0.25">
      <c r="A1685" s="215" t="s">
        <v>126</v>
      </c>
      <c r="B1685" s="215">
        <v>2308</v>
      </c>
      <c r="C1685" s="215" t="s">
        <v>300</v>
      </c>
      <c r="D1685" s="215">
        <v>504094868</v>
      </c>
      <c r="E1685" s="215">
        <v>1060</v>
      </c>
      <c r="F1685" s="215">
        <v>1242</v>
      </c>
      <c r="G1685" s="215">
        <v>1004</v>
      </c>
      <c r="I1685" s="215" t="s">
        <v>4101</v>
      </c>
      <c r="J1685" s="216" t="s">
        <v>330</v>
      </c>
      <c r="K1685" s="215" t="s">
        <v>331</v>
      </c>
      <c r="L1685" s="215" t="s">
        <v>2074</v>
      </c>
      <c r="AD1685" s="217"/>
    </row>
    <row r="1686" spans="1:30" s="215" customFormat="1" x14ac:dyDescent="0.25">
      <c r="A1686" s="215" t="s">
        <v>126</v>
      </c>
      <c r="B1686" s="215">
        <v>2308</v>
      </c>
      <c r="C1686" s="215" t="s">
        <v>300</v>
      </c>
      <c r="D1686" s="215">
        <v>504094888</v>
      </c>
      <c r="E1686" s="215">
        <v>1060</v>
      </c>
      <c r="F1686" s="215">
        <v>1271</v>
      </c>
      <c r="G1686" s="215">
        <v>1004</v>
      </c>
      <c r="I1686" s="215" t="s">
        <v>4102</v>
      </c>
      <c r="J1686" s="216" t="s">
        <v>330</v>
      </c>
      <c r="K1686" s="215" t="s">
        <v>331</v>
      </c>
      <c r="L1686" s="215" t="s">
        <v>2100</v>
      </c>
      <c r="AD1686" s="217"/>
    </row>
    <row r="1687" spans="1:30" s="215" customFormat="1" x14ac:dyDescent="0.25">
      <c r="A1687" s="215" t="s">
        <v>126</v>
      </c>
      <c r="B1687" s="215">
        <v>2309</v>
      </c>
      <c r="C1687" s="215" t="s">
        <v>301</v>
      </c>
      <c r="D1687" s="215">
        <v>3143004</v>
      </c>
      <c r="E1687" s="215">
        <v>1060</v>
      </c>
      <c r="F1687" s="215">
        <v>1242</v>
      </c>
      <c r="G1687" s="215">
        <v>1004</v>
      </c>
      <c r="I1687" s="215" t="s">
        <v>4103</v>
      </c>
      <c r="J1687" s="216" t="s">
        <v>330</v>
      </c>
      <c r="K1687" s="215" t="s">
        <v>331</v>
      </c>
      <c r="L1687" s="215" t="s">
        <v>1523</v>
      </c>
      <c r="AD1687" s="217"/>
    </row>
    <row r="1688" spans="1:30" s="215" customFormat="1" x14ac:dyDescent="0.25">
      <c r="A1688" s="215" t="s">
        <v>126</v>
      </c>
      <c r="B1688" s="215">
        <v>2309</v>
      </c>
      <c r="C1688" s="215" t="s">
        <v>301</v>
      </c>
      <c r="D1688" s="215">
        <v>191758151</v>
      </c>
      <c r="E1688" s="215">
        <v>1060</v>
      </c>
      <c r="F1688" s="215">
        <v>1274</v>
      </c>
      <c r="G1688" s="215">
        <v>1004</v>
      </c>
      <c r="I1688" s="215" t="s">
        <v>4104</v>
      </c>
      <c r="J1688" s="216" t="s">
        <v>330</v>
      </c>
      <c r="K1688" s="215" t="s">
        <v>319</v>
      </c>
      <c r="L1688" s="215" t="s">
        <v>729</v>
      </c>
      <c r="AD1688" s="217"/>
    </row>
    <row r="1689" spans="1:30" s="215" customFormat="1" x14ac:dyDescent="0.25">
      <c r="A1689" s="215" t="s">
        <v>126</v>
      </c>
      <c r="B1689" s="215">
        <v>2309</v>
      </c>
      <c r="C1689" s="215" t="s">
        <v>301</v>
      </c>
      <c r="D1689" s="215">
        <v>191822982</v>
      </c>
      <c r="E1689" s="215">
        <v>1060</v>
      </c>
      <c r="F1689" s="215">
        <v>1242</v>
      </c>
      <c r="G1689" s="215">
        <v>1004</v>
      </c>
      <c r="I1689" s="215" t="s">
        <v>4105</v>
      </c>
      <c r="J1689" s="216" t="s">
        <v>330</v>
      </c>
      <c r="K1689" s="215" t="s">
        <v>319</v>
      </c>
      <c r="L1689" s="215" t="s">
        <v>730</v>
      </c>
      <c r="AD1689" s="217"/>
    </row>
    <row r="1690" spans="1:30" s="215" customFormat="1" x14ac:dyDescent="0.25">
      <c r="A1690" s="215" t="s">
        <v>126</v>
      </c>
      <c r="B1690" s="215">
        <v>2309</v>
      </c>
      <c r="C1690" s="215" t="s">
        <v>301</v>
      </c>
      <c r="D1690" s="215">
        <v>191847871</v>
      </c>
      <c r="E1690" s="215">
        <v>1060</v>
      </c>
      <c r="F1690" s="215">
        <v>1242</v>
      </c>
      <c r="G1690" s="215">
        <v>1004</v>
      </c>
      <c r="I1690" s="215" t="s">
        <v>4106</v>
      </c>
      <c r="J1690" s="216" t="s">
        <v>330</v>
      </c>
      <c r="K1690" s="215" t="s">
        <v>319</v>
      </c>
      <c r="L1690" s="215" t="s">
        <v>731</v>
      </c>
      <c r="AD1690" s="217"/>
    </row>
    <row r="1691" spans="1:30" s="215" customFormat="1" x14ac:dyDescent="0.25">
      <c r="A1691" s="215" t="s">
        <v>126</v>
      </c>
      <c r="B1691" s="215">
        <v>2309</v>
      </c>
      <c r="C1691" s="215" t="s">
        <v>301</v>
      </c>
      <c r="D1691" s="215">
        <v>191890476</v>
      </c>
      <c r="E1691" s="215">
        <v>1060</v>
      </c>
      <c r="F1691" s="215">
        <v>1242</v>
      </c>
      <c r="G1691" s="215">
        <v>1004</v>
      </c>
      <c r="I1691" s="215" t="s">
        <v>4107</v>
      </c>
      <c r="J1691" s="216" t="s">
        <v>330</v>
      </c>
      <c r="K1691" s="215" t="s">
        <v>319</v>
      </c>
      <c r="L1691" s="215" t="s">
        <v>732</v>
      </c>
      <c r="AD1691" s="217"/>
    </row>
    <row r="1692" spans="1:30" s="215" customFormat="1" x14ac:dyDescent="0.25">
      <c r="A1692" s="215" t="s">
        <v>126</v>
      </c>
      <c r="B1692" s="215">
        <v>2309</v>
      </c>
      <c r="C1692" s="215" t="s">
        <v>301</v>
      </c>
      <c r="D1692" s="215">
        <v>191950290</v>
      </c>
      <c r="E1692" s="215">
        <v>1060</v>
      </c>
      <c r="F1692" s="215">
        <v>1271</v>
      </c>
      <c r="G1692" s="215">
        <v>1003</v>
      </c>
      <c r="I1692" s="215" t="s">
        <v>4108</v>
      </c>
      <c r="J1692" s="216" t="s">
        <v>330</v>
      </c>
      <c r="K1692" s="215" t="s">
        <v>319</v>
      </c>
      <c r="L1692" s="215" t="s">
        <v>1289</v>
      </c>
      <c r="AD1692" s="217"/>
    </row>
    <row r="1693" spans="1:30" s="215" customFormat="1" x14ac:dyDescent="0.25">
      <c r="A1693" s="215" t="s">
        <v>126</v>
      </c>
      <c r="B1693" s="215">
        <v>2309</v>
      </c>
      <c r="C1693" s="215" t="s">
        <v>301</v>
      </c>
      <c r="D1693" s="215">
        <v>191951271</v>
      </c>
      <c r="E1693" s="215">
        <v>1020</v>
      </c>
      <c r="F1693" s="215">
        <v>1122</v>
      </c>
      <c r="G1693" s="215">
        <v>1004</v>
      </c>
      <c r="I1693" s="215" t="s">
        <v>4109</v>
      </c>
      <c r="J1693" s="216" t="s">
        <v>330</v>
      </c>
      <c r="K1693" s="215" t="s">
        <v>319</v>
      </c>
      <c r="L1693" s="215" t="s">
        <v>1719</v>
      </c>
      <c r="AD1693" s="217"/>
    </row>
    <row r="1694" spans="1:30" s="215" customFormat="1" x14ac:dyDescent="0.25">
      <c r="A1694" s="215" t="s">
        <v>126</v>
      </c>
      <c r="B1694" s="215">
        <v>2309</v>
      </c>
      <c r="C1694" s="215" t="s">
        <v>301</v>
      </c>
      <c r="D1694" s="215">
        <v>191952069</v>
      </c>
      <c r="E1694" s="215">
        <v>1020</v>
      </c>
      <c r="F1694" s="215">
        <v>1122</v>
      </c>
      <c r="G1694" s="215">
        <v>1004</v>
      </c>
      <c r="I1694" s="215" t="s">
        <v>4110</v>
      </c>
      <c r="J1694" s="216" t="s">
        <v>330</v>
      </c>
      <c r="K1694" s="215" t="s">
        <v>319</v>
      </c>
      <c r="L1694" s="215" t="s">
        <v>1771</v>
      </c>
      <c r="AD1694" s="217"/>
    </row>
    <row r="1695" spans="1:30" s="215" customFormat="1" x14ac:dyDescent="0.25">
      <c r="A1695" s="215" t="s">
        <v>126</v>
      </c>
      <c r="B1695" s="215">
        <v>2309</v>
      </c>
      <c r="C1695" s="215" t="s">
        <v>301</v>
      </c>
      <c r="D1695" s="215">
        <v>191965700</v>
      </c>
      <c r="E1695" s="215">
        <v>1080</v>
      </c>
      <c r="F1695" s="215">
        <v>1274</v>
      </c>
      <c r="G1695" s="215">
        <v>1004</v>
      </c>
      <c r="I1695" s="215" t="s">
        <v>4111</v>
      </c>
      <c r="J1695" s="216" t="s">
        <v>330</v>
      </c>
      <c r="K1695" s="215" t="s">
        <v>319</v>
      </c>
      <c r="L1695" s="215" t="s">
        <v>733</v>
      </c>
      <c r="AD1695" s="217"/>
    </row>
    <row r="1696" spans="1:30" s="215" customFormat="1" x14ac:dyDescent="0.25">
      <c r="A1696" s="215" t="s">
        <v>126</v>
      </c>
      <c r="B1696" s="215">
        <v>2309</v>
      </c>
      <c r="C1696" s="215" t="s">
        <v>301</v>
      </c>
      <c r="D1696" s="215">
        <v>192012701</v>
      </c>
      <c r="E1696" s="215">
        <v>1080</v>
      </c>
      <c r="F1696" s="215">
        <v>1274</v>
      </c>
      <c r="G1696" s="215">
        <v>1004</v>
      </c>
      <c r="I1696" s="215" t="s">
        <v>4112</v>
      </c>
      <c r="J1696" s="216" t="s">
        <v>330</v>
      </c>
      <c r="K1696" s="215" t="s">
        <v>331</v>
      </c>
      <c r="L1696" s="215" t="s">
        <v>1467</v>
      </c>
      <c r="AD1696" s="217"/>
    </row>
    <row r="1697" spans="1:30" s="215" customFormat="1" x14ac:dyDescent="0.25">
      <c r="A1697" s="215" t="s">
        <v>126</v>
      </c>
      <c r="B1697" s="215">
        <v>2309</v>
      </c>
      <c r="C1697" s="215" t="s">
        <v>301</v>
      </c>
      <c r="D1697" s="215">
        <v>192053056</v>
      </c>
      <c r="E1697" s="215">
        <v>1060</v>
      </c>
      <c r="F1697" s="215">
        <v>1274</v>
      </c>
      <c r="G1697" s="215">
        <v>1004</v>
      </c>
      <c r="I1697" s="215" t="s">
        <v>4113</v>
      </c>
      <c r="J1697" s="216" t="s">
        <v>330</v>
      </c>
      <c r="K1697" s="215" t="s">
        <v>319</v>
      </c>
      <c r="L1697" s="215" t="s">
        <v>2443</v>
      </c>
      <c r="AD1697" s="217"/>
    </row>
    <row r="1698" spans="1:30" s="215" customFormat="1" x14ac:dyDescent="0.25">
      <c r="A1698" s="215" t="s">
        <v>126</v>
      </c>
      <c r="B1698" s="215">
        <v>2309</v>
      </c>
      <c r="C1698" s="215" t="s">
        <v>301</v>
      </c>
      <c r="D1698" s="215">
        <v>235555959</v>
      </c>
      <c r="E1698" s="215">
        <v>1020</v>
      </c>
      <c r="F1698" s="215">
        <v>1110</v>
      </c>
      <c r="G1698" s="215">
        <v>1004</v>
      </c>
      <c r="I1698" s="215" t="s">
        <v>4114</v>
      </c>
      <c r="J1698" s="216" t="s">
        <v>330</v>
      </c>
      <c r="K1698" s="215" t="s">
        <v>331</v>
      </c>
      <c r="L1698" s="215" t="s">
        <v>934</v>
      </c>
      <c r="AD1698" s="217"/>
    </row>
    <row r="1699" spans="1:30" s="215" customFormat="1" x14ac:dyDescent="0.25">
      <c r="A1699" s="215" t="s">
        <v>126</v>
      </c>
      <c r="B1699" s="215">
        <v>2309</v>
      </c>
      <c r="C1699" s="215" t="s">
        <v>301</v>
      </c>
      <c r="D1699" s="215">
        <v>235556778</v>
      </c>
      <c r="E1699" s="215">
        <v>1020</v>
      </c>
      <c r="F1699" s="215">
        <v>1110</v>
      </c>
      <c r="G1699" s="215">
        <v>1004</v>
      </c>
      <c r="I1699" s="215" t="s">
        <v>4115</v>
      </c>
      <c r="J1699" s="216" t="s">
        <v>330</v>
      </c>
      <c r="K1699" s="215" t="s">
        <v>331</v>
      </c>
      <c r="L1699" s="215" t="s">
        <v>934</v>
      </c>
      <c r="AD1699" s="217"/>
    </row>
    <row r="1700" spans="1:30" s="215" customFormat="1" x14ac:dyDescent="0.25">
      <c r="A1700" s="215" t="s">
        <v>126</v>
      </c>
      <c r="B1700" s="215">
        <v>2309</v>
      </c>
      <c r="C1700" s="215" t="s">
        <v>301</v>
      </c>
      <c r="D1700" s="215">
        <v>235556780</v>
      </c>
      <c r="E1700" s="215">
        <v>1020</v>
      </c>
      <c r="F1700" s="215">
        <v>1110</v>
      </c>
      <c r="G1700" s="215">
        <v>1004</v>
      </c>
      <c r="I1700" s="215" t="s">
        <v>4116</v>
      </c>
      <c r="J1700" s="216" t="s">
        <v>330</v>
      </c>
      <c r="K1700" s="215" t="s">
        <v>331</v>
      </c>
      <c r="L1700" s="215" t="s">
        <v>934</v>
      </c>
      <c r="AD1700" s="217"/>
    </row>
    <row r="1701" spans="1:30" s="215" customFormat="1" x14ac:dyDescent="0.25">
      <c r="A1701" s="215" t="s">
        <v>126</v>
      </c>
      <c r="B1701" s="215">
        <v>2309</v>
      </c>
      <c r="C1701" s="215" t="s">
        <v>301</v>
      </c>
      <c r="D1701" s="215">
        <v>235556781</v>
      </c>
      <c r="E1701" s="215">
        <v>1020</v>
      </c>
      <c r="F1701" s="215">
        <v>1110</v>
      </c>
      <c r="G1701" s="215">
        <v>1004</v>
      </c>
      <c r="I1701" s="215" t="s">
        <v>4117</v>
      </c>
      <c r="J1701" s="216" t="s">
        <v>330</v>
      </c>
      <c r="K1701" s="215" t="s">
        <v>331</v>
      </c>
      <c r="L1701" s="215" t="s">
        <v>934</v>
      </c>
      <c r="AD1701" s="217"/>
    </row>
    <row r="1702" spans="1:30" s="215" customFormat="1" x14ac:dyDescent="0.25">
      <c r="A1702" s="215" t="s">
        <v>126</v>
      </c>
      <c r="B1702" s="215">
        <v>2309</v>
      </c>
      <c r="C1702" s="215" t="s">
        <v>301</v>
      </c>
      <c r="D1702" s="215">
        <v>235556782</v>
      </c>
      <c r="E1702" s="215">
        <v>1020</v>
      </c>
      <c r="F1702" s="215">
        <v>1110</v>
      </c>
      <c r="G1702" s="215">
        <v>1004</v>
      </c>
      <c r="I1702" s="215" t="s">
        <v>4118</v>
      </c>
      <c r="J1702" s="216" t="s">
        <v>330</v>
      </c>
      <c r="K1702" s="215" t="s">
        <v>331</v>
      </c>
      <c r="L1702" s="215" t="s">
        <v>934</v>
      </c>
      <c r="AD1702" s="217"/>
    </row>
    <row r="1703" spans="1:30" s="215" customFormat="1" x14ac:dyDescent="0.25">
      <c r="A1703" s="215" t="s">
        <v>126</v>
      </c>
      <c r="B1703" s="215">
        <v>2309</v>
      </c>
      <c r="C1703" s="215" t="s">
        <v>301</v>
      </c>
      <c r="D1703" s="215">
        <v>504093897</v>
      </c>
      <c r="E1703" s="215">
        <v>1060</v>
      </c>
      <c r="F1703" s="215">
        <v>1242</v>
      </c>
      <c r="G1703" s="215">
        <v>1004</v>
      </c>
      <c r="I1703" s="215" t="s">
        <v>4119</v>
      </c>
      <c r="J1703" s="216" t="s">
        <v>330</v>
      </c>
      <c r="K1703" s="215" t="s">
        <v>319</v>
      </c>
      <c r="L1703" s="215" t="s">
        <v>734</v>
      </c>
      <c r="AD1703" s="217"/>
    </row>
    <row r="1704" spans="1:30" s="215" customFormat="1" x14ac:dyDescent="0.25">
      <c r="A1704" s="215" t="s">
        <v>126</v>
      </c>
      <c r="B1704" s="215">
        <v>2309</v>
      </c>
      <c r="C1704" s="215" t="s">
        <v>301</v>
      </c>
      <c r="D1704" s="215">
        <v>504094022</v>
      </c>
      <c r="E1704" s="215">
        <v>1060</v>
      </c>
      <c r="F1704" s="215">
        <v>1271</v>
      </c>
      <c r="G1704" s="215">
        <v>1004</v>
      </c>
      <c r="I1704" s="215" t="s">
        <v>4120</v>
      </c>
      <c r="J1704" s="216" t="s">
        <v>330</v>
      </c>
      <c r="K1704" s="215" t="s">
        <v>319</v>
      </c>
      <c r="L1704" s="215" t="s">
        <v>1654</v>
      </c>
      <c r="AD1704" s="217"/>
    </row>
    <row r="1705" spans="1:30" s="215" customFormat="1" x14ac:dyDescent="0.25">
      <c r="A1705" s="215" t="s">
        <v>126</v>
      </c>
      <c r="B1705" s="215">
        <v>2309</v>
      </c>
      <c r="C1705" s="215" t="s">
        <v>301</v>
      </c>
      <c r="D1705" s="215">
        <v>504094058</v>
      </c>
      <c r="E1705" s="215">
        <v>1060</v>
      </c>
      <c r="F1705" s="215">
        <v>1251</v>
      </c>
      <c r="G1705" s="215">
        <v>1004</v>
      </c>
      <c r="I1705" s="215" t="s">
        <v>4121</v>
      </c>
      <c r="J1705" s="216" t="s">
        <v>330</v>
      </c>
      <c r="K1705" s="215" t="s">
        <v>319</v>
      </c>
      <c r="L1705" s="215" t="s">
        <v>1764</v>
      </c>
      <c r="AD1705" s="217"/>
    </row>
    <row r="1706" spans="1:30" s="215" customFormat="1" x14ac:dyDescent="0.25">
      <c r="A1706" s="215" t="s">
        <v>126</v>
      </c>
      <c r="B1706" s="215">
        <v>2309</v>
      </c>
      <c r="C1706" s="215" t="s">
        <v>301</v>
      </c>
      <c r="D1706" s="215">
        <v>504094182</v>
      </c>
      <c r="E1706" s="215">
        <v>1060</v>
      </c>
      <c r="F1706" s="215">
        <v>1274</v>
      </c>
      <c r="G1706" s="215">
        <v>1004</v>
      </c>
      <c r="I1706" s="215" t="s">
        <v>4122</v>
      </c>
      <c r="J1706" s="216" t="s">
        <v>330</v>
      </c>
      <c r="K1706" s="215" t="s">
        <v>319</v>
      </c>
      <c r="L1706" s="215" t="s">
        <v>735</v>
      </c>
      <c r="AD1706" s="217"/>
    </row>
    <row r="1707" spans="1:30" s="215" customFormat="1" x14ac:dyDescent="0.25">
      <c r="A1707" s="215" t="s">
        <v>126</v>
      </c>
      <c r="B1707" s="215">
        <v>2309</v>
      </c>
      <c r="C1707" s="215" t="s">
        <v>301</v>
      </c>
      <c r="D1707" s="215">
        <v>504094285</v>
      </c>
      <c r="E1707" s="215">
        <v>1060</v>
      </c>
      <c r="F1707" s="215">
        <v>1274</v>
      </c>
      <c r="G1707" s="215">
        <v>1004</v>
      </c>
      <c r="I1707" s="215" t="s">
        <v>4123</v>
      </c>
      <c r="J1707" s="216" t="s">
        <v>330</v>
      </c>
      <c r="K1707" s="215" t="s">
        <v>319</v>
      </c>
      <c r="L1707" s="215" t="s">
        <v>2426</v>
      </c>
      <c r="AD1707" s="217"/>
    </row>
    <row r="1708" spans="1:30" s="215" customFormat="1" x14ac:dyDescent="0.25">
      <c r="A1708" s="215" t="s">
        <v>126</v>
      </c>
      <c r="B1708" s="215">
        <v>2309</v>
      </c>
      <c r="C1708" s="215" t="s">
        <v>301</v>
      </c>
      <c r="D1708" s="215">
        <v>504094491</v>
      </c>
      <c r="E1708" s="215">
        <v>1060</v>
      </c>
      <c r="F1708" s="215">
        <v>1271</v>
      </c>
      <c r="G1708" s="215">
        <v>1004</v>
      </c>
      <c r="I1708" s="215" t="s">
        <v>4124</v>
      </c>
      <c r="J1708" s="216" t="s">
        <v>330</v>
      </c>
      <c r="K1708" s="215" t="s">
        <v>319</v>
      </c>
      <c r="L1708" s="215" t="s">
        <v>736</v>
      </c>
      <c r="AD1708" s="217"/>
    </row>
    <row r="1709" spans="1:30" s="215" customFormat="1" x14ac:dyDescent="0.25">
      <c r="A1709" s="215" t="s">
        <v>126</v>
      </c>
      <c r="B1709" s="215">
        <v>2309</v>
      </c>
      <c r="C1709" s="215" t="s">
        <v>301</v>
      </c>
      <c r="D1709" s="215">
        <v>504094498</v>
      </c>
      <c r="E1709" s="215">
        <v>1060</v>
      </c>
      <c r="F1709" s="215">
        <v>1242</v>
      </c>
      <c r="G1709" s="215">
        <v>1004</v>
      </c>
      <c r="I1709" s="215" t="s">
        <v>4125</v>
      </c>
      <c r="J1709" s="216" t="s">
        <v>330</v>
      </c>
      <c r="K1709" s="215" t="s">
        <v>319</v>
      </c>
      <c r="L1709" s="215" t="s">
        <v>1266</v>
      </c>
      <c r="AD1709" s="217"/>
    </row>
    <row r="1710" spans="1:30" s="215" customFormat="1" x14ac:dyDescent="0.25">
      <c r="A1710" s="215" t="s">
        <v>126</v>
      </c>
      <c r="B1710" s="215">
        <v>2321</v>
      </c>
      <c r="C1710" s="215" t="s">
        <v>302</v>
      </c>
      <c r="D1710" s="215">
        <v>1548793</v>
      </c>
      <c r="E1710" s="215">
        <v>1020</v>
      </c>
      <c r="F1710" s="215">
        <v>1122</v>
      </c>
      <c r="G1710" s="215">
        <v>1004</v>
      </c>
      <c r="I1710" s="215" t="s">
        <v>4126</v>
      </c>
      <c r="J1710" s="216" t="s">
        <v>330</v>
      </c>
      <c r="K1710" s="215" t="s">
        <v>331</v>
      </c>
      <c r="L1710" s="215" t="s">
        <v>935</v>
      </c>
      <c r="AD1710" s="217"/>
    </row>
    <row r="1711" spans="1:30" s="215" customFormat="1" x14ac:dyDescent="0.25">
      <c r="A1711" s="215" t="s">
        <v>126</v>
      </c>
      <c r="B1711" s="215">
        <v>2321</v>
      </c>
      <c r="C1711" s="215" t="s">
        <v>302</v>
      </c>
      <c r="D1711" s="215">
        <v>1548796</v>
      </c>
      <c r="E1711" s="215">
        <v>1030</v>
      </c>
      <c r="F1711" s="215">
        <v>1122</v>
      </c>
      <c r="G1711" s="215">
        <v>1004</v>
      </c>
      <c r="I1711" s="215" t="s">
        <v>4127</v>
      </c>
      <c r="J1711" s="216" t="s">
        <v>330</v>
      </c>
      <c r="K1711" s="215" t="s">
        <v>331</v>
      </c>
      <c r="L1711" s="215" t="s">
        <v>936</v>
      </c>
      <c r="AD1711" s="217"/>
    </row>
    <row r="1712" spans="1:30" s="215" customFormat="1" x14ac:dyDescent="0.25">
      <c r="A1712" s="215" t="s">
        <v>126</v>
      </c>
      <c r="B1712" s="215">
        <v>2321</v>
      </c>
      <c r="C1712" s="215" t="s">
        <v>302</v>
      </c>
      <c r="D1712" s="215">
        <v>1548797</v>
      </c>
      <c r="E1712" s="215">
        <v>1030</v>
      </c>
      <c r="F1712" s="215">
        <v>1122</v>
      </c>
      <c r="G1712" s="215">
        <v>1004</v>
      </c>
      <c r="I1712" s="215" t="s">
        <v>4128</v>
      </c>
      <c r="J1712" s="216" t="s">
        <v>330</v>
      </c>
      <c r="K1712" s="215" t="s">
        <v>331</v>
      </c>
      <c r="L1712" s="215" t="s">
        <v>937</v>
      </c>
      <c r="AD1712" s="217"/>
    </row>
    <row r="1713" spans="1:30" s="215" customFormat="1" x14ac:dyDescent="0.25">
      <c r="A1713" s="215" t="s">
        <v>126</v>
      </c>
      <c r="B1713" s="215">
        <v>2321</v>
      </c>
      <c r="C1713" s="215" t="s">
        <v>302</v>
      </c>
      <c r="D1713" s="215">
        <v>1548882</v>
      </c>
      <c r="E1713" s="215">
        <v>1020</v>
      </c>
      <c r="F1713" s="215">
        <v>1110</v>
      </c>
      <c r="G1713" s="215">
        <v>1004</v>
      </c>
      <c r="I1713" s="215" t="s">
        <v>4129</v>
      </c>
      <c r="J1713" s="216" t="s">
        <v>330</v>
      </c>
      <c r="K1713" s="215" t="s">
        <v>331</v>
      </c>
      <c r="L1713" s="215" t="s">
        <v>938</v>
      </c>
      <c r="AD1713" s="217"/>
    </row>
    <row r="1714" spans="1:30" s="215" customFormat="1" x14ac:dyDescent="0.25">
      <c r="A1714" s="215" t="s">
        <v>126</v>
      </c>
      <c r="B1714" s="215">
        <v>2321</v>
      </c>
      <c r="C1714" s="215" t="s">
        <v>302</v>
      </c>
      <c r="D1714" s="215">
        <v>9015963</v>
      </c>
      <c r="E1714" s="215">
        <v>1060</v>
      </c>
      <c r="G1714" s="215">
        <v>1004</v>
      </c>
      <c r="I1714" s="215" t="s">
        <v>4130</v>
      </c>
      <c r="J1714" s="216" t="s">
        <v>330</v>
      </c>
      <c r="K1714" s="215" t="s">
        <v>319</v>
      </c>
      <c r="L1714" s="215" t="s">
        <v>737</v>
      </c>
      <c r="AD1714" s="217"/>
    </row>
    <row r="1715" spans="1:30" s="215" customFormat="1" x14ac:dyDescent="0.25">
      <c r="A1715" s="215" t="s">
        <v>126</v>
      </c>
      <c r="B1715" s="215">
        <v>2321</v>
      </c>
      <c r="C1715" s="215" t="s">
        <v>302</v>
      </c>
      <c r="D1715" s="215">
        <v>11517134</v>
      </c>
      <c r="E1715" s="215">
        <v>1020</v>
      </c>
      <c r="F1715" s="215">
        <v>1122</v>
      </c>
      <c r="G1715" s="215">
        <v>1004</v>
      </c>
      <c r="I1715" s="215" t="s">
        <v>4131</v>
      </c>
      <c r="J1715" s="216" t="s">
        <v>330</v>
      </c>
      <c r="K1715" s="215" t="s">
        <v>331</v>
      </c>
      <c r="L1715" s="215" t="s">
        <v>939</v>
      </c>
      <c r="AD1715" s="217"/>
    </row>
    <row r="1716" spans="1:30" s="215" customFormat="1" x14ac:dyDescent="0.25">
      <c r="A1716" s="215" t="s">
        <v>126</v>
      </c>
      <c r="B1716" s="215">
        <v>2321</v>
      </c>
      <c r="C1716" s="215" t="s">
        <v>302</v>
      </c>
      <c r="D1716" s="215">
        <v>160002700</v>
      </c>
      <c r="E1716" s="215">
        <v>1020</v>
      </c>
      <c r="F1716" s="215">
        <v>1121</v>
      </c>
      <c r="G1716" s="215">
        <v>1004</v>
      </c>
      <c r="I1716" s="215" t="s">
        <v>4132</v>
      </c>
      <c r="J1716" s="216" t="s">
        <v>330</v>
      </c>
      <c r="K1716" s="215" t="s">
        <v>331</v>
      </c>
      <c r="L1716" s="215" t="s">
        <v>940</v>
      </c>
      <c r="AD1716" s="217"/>
    </row>
    <row r="1717" spans="1:30" s="215" customFormat="1" x14ac:dyDescent="0.25">
      <c r="A1717" s="215" t="s">
        <v>126</v>
      </c>
      <c r="B1717" s="215">
        <v>2321</v>
      </c>
      <c r="C1717" s="215" t="s">
        <v>302</v>
      </c>
      <c r="D1717" s="215">
        <v>190191721</v>
      </c>
      <c r="E1717" s="215">
        <v>1020</v>
      </c>
      <c r="F1717" s="215">
        <v>1122</v>
      </c>
      <c r="G1717" s="215">
        <v>1004</v>
      </c>
      <c r="I1717" s="215" t="s">
        <v>4133</v>
      </c>
      <c r="J1717" s="216" t="s">
        <v>330</v>
      </c>
      <c r="K1717" s="215" t="s">
        <v>331</v>
      </c>
      <c r="L1717" s="215" t="s">
        <v>941</v>
      </c>
      <c r="AD1717" s="217"/>
    </row>
    <row r="1718" spans="1:30" s="215" customFormat="1" x14ac:dyDescent="0.25">
      <c r="A1718" s="215" t="s">
        <v>126</v>
      </c>
      <c r="B1718" s="215">
        <v>2321</v>
      </c>
      <c r="C1718" s="215" t="s">
        <v>302</v>
      </c>
      <c r="D1718" s="215">
        <v>190192711</v>
      </c>
      <c r="E1718" s="215">
        <v>1020</v>
      </c>
      <c r="F1718" s="215">
        <v>1122</v>
      </c>
      <c r="G1718" s="215">
        <v>1004</v>
      </c>
      <c r="I1718" s="215" t="s">
        <v>4126</v>
      </c>
      <c r="J1718" s="216" t="s">
        <v>330</v>
      </c>
      <c r="K1718" s="215" t="s">
        <v>331</v>
      </c>
      <c r="L1718" s="215" t="s">
        <v>935</v>
      </c>
      <c r="AD1718" s="217"/>
    </row>
    <row r="1719" spans="1:30" s="215" customFormat="1" x14ac:dyDescent="0.25">
      <c r="A1719" s="215" t="s">
        <v>126</v>
      </c>
      <c r="B1719" s="215">
        <v>2321</v>
      </c>
      <c r="C1719" s="215" t="s">
        <v>302</v>
      </c>
      <c r="D1719" s="215">
        <v>190192714</v>
      </c>
      <c r="E1719" s="215">
        <v>1020</v>
      </c>
      <c r="F1719" s="215">
        <v>1122</v>
      </c>
      <c r="G1719" s="215">
        <v>1004</v>
      </c>
      <c r="I1719" s="215" t="s">
        <v>4126</v>
      </c>
      <c r="J1719" s="216" t="s">
        <v>330</v>
      </c>
      <c r="K1719" s="215" t="s">
        <v>331</v>
      </c>
      <c r="L1719" s="215" t="s">
        <v>935</v>
      </c>
      <c r="AD1719" s="217"/>
    </row>
    <row r="1720" spans="1:30" s="215" customFormat="1" x14ac:dyDescent="0.25">
      <c r="A1720" s="215" t="s">
        <v>126</v>
      </c>
      <c r="B1720" s="215">
        <v>2321</v>
      </c>
      <c r="C1720" s="215" t="s">
        <v>302</v>
      </c>
      <c r="D1720" s="215">
        <v>190192735</v>
      </c>
      <c r="E1720" s="215">
        <v>1020</v>
      </c>
      <c r="F1720" s="215">
        <v>1122</v>
      </c>
      <c r="G1720" s="215">
        <v>1004</v>
      </c>
      <c r="I1720" s="215" t="s">
        <v>4134</v>
      </c>
      <c r="J1720" s="216" t="s">
        <v>330</v>
      </c>
      <c r="K1720" s="215" t="s">
        <v>331</v>
      </c>
      <c r="L1720" s="215" t="s">
        <v>942</v>
      </c>
      <c r="AD1720" s="217"/>
    </row>
    <row r="1721" spans="1:30" s="215" customFormat="1" x14ac:dyDescent="0.25">
      <c r="A1721" s="215" t="s">
        <v>126</v>
      </c>
      <c r="B1721" s="215">
        <v>2321</v>
      </c>
      <c r="C1721" s="215" t="s">
        <v>302</v>
      </c>
      <c r="D1721" s="215">
        <v>190203076</v>
      </c>
      <c r="E1721" s="215">
        <v>1040</v>
      </c>
      <c r="G1721" s="215">
        <v>1004</v>
      </c>
      <c r="I1721" s="215" t="s">
        <v>4135</v>
      </c>
      <c r="J1721" s="216" t="s">
        <v>330</v>
      </c>
      <c r="K1721" s="215" t="s">
        <v>331</v>
      </c>
      <c r="L1721" s="215" t="s">
        <v>943</v>
      </c>
      <c r="AD1721" s="217"/>
    </row>
    <row r="1722" spans="1:30" s="215" customFormat="1" x14ac:dyDescent="0.25">
      <c r="A1722" s="215" t="s">
        <v>126</v>
      </c>
      <c r="B1722" s="215">
        <v>2321</v>
      </c>
      <c r="C1722" s="215" t="s">
        <v>302</v>
      </c>
      <c r="D1722" s="215">
        <v>190368431</v>
      </c>
      <c r="E1722" s="215">
        <v>1020</v>
      </c>
      <c r="F1722" s="215">
        <v>1122</v>
      </c>
      <c r="G1722" s="215">
        <v>1004</v>
      </c>
      <c r="I1722" s="215" t="s">
        <v>4136</v>
      </c>
      <c r="J1722" s="216" t="s">
        <v>330</v>
      </c>
      <c r="K1722" s="215" t="s">
        <v>331</v>
      </c>
      <c r="L1722" s="215" t="s">
        <v>944</v>
      </c>
      <c r="AD1722" s="217"/>
    </row>
    <row r="1723" spans="1:30" s="215" customFormat="1" x14ac:dyDescent="0.25">
      <c r="A1723" s="215" t="s">
        <v>126</v>
      </c>
      <c r="B1723" s="215">
        <v>2321</v>
      </c>
      <c r="C1723" s="215" t="s">
        <v>302</v>
      </c>
      <c r="D1723" s="215">
        <v>190823229</v>
      </c>
      <c r="E1723" s="215">
        <v>1060</v>
      </c>
      <c r="F1723" s="215">
        <v>1265</v>
      </c>
      <c r="G1723" s="215">
        <v>1004</v>
      </c>
      <c r="I1723" s="215" t="s">
        <v>4137</v>
      </c>
      <c r="J1723" s="216" t="s">
        <v>330</v>
      </c>
      <c r="K1723" s="215" t="s">
        <v>319</v>
      </c>
      <c r="L1723" s="215" t="s">
        <v>738</v>
      </c>
      <c r="AD1723" s="217"/>
    </row>
    <row r="1724" spans="1:30" s="215" customFormat="1" x14ac:dyDescent="0.25">
      <c r="A1724" s="215" t="s">
        <v>126</v>
      </c>
      <c r="B1724" s="215">
        <v>2321</v>
      </c>
      <c r="C1724" s="215" t="s">
        <v>302</v>
      </c>
      <c r="D1724" s="215">
        <v>191716012</v>
      </c>
      <c r="E1724" s="215">
        <v>1020</v>
      </c>
      <c r="F1724" s="215">
        <v>1110</v>
      </c>
      <c r="G1724" s="215">
        <v>1004</v>
      </c>
      <c r="I1724" s="215" t="s">
        <v>4138</v>
      </c>
      <c r="J1724" s="216" t="s">
        <v>330</v>
      </c>
      <c r="K1724" s="215" t="s">
        <v>331</v>
      </c>
      <c r="L1724" s="215" t="s">
        <v>945</v>
      </c>
      <c r="AD1724" s="217"/>
    </row>
    <row r="1725" spans="1:30" s="215" customFormat="1" x14ac:dyDescent="0.25">
      <c r="A1725" s="215" t="s">
        <v>126</v>
      </c>
      <c r="B1725" s="215">
        <v>2321</v>
      </c>
      <c r="C1725" s="215" t="s">
        <v>302</v>
      </c>
      <c r="D1725" s="215">
        <v>191955951</v>
      </c>
      <c r="E1725" s="215">
        <v>1060</v>
      </c>
      <c r="F1725" s="215">
        <v>1251</v>
      </c>
      <c r="G1725" s="215">
        <v>1004</v>
      </c>
      <c r="I1725" s="215" t="s">
        <v>4139</v>
      </c>
      <c r="J1725" s="216" t="s">
        <v>330</v>
      </c>
      <c r="K1725" s="215" t="s">
        <v>319</v>
      </c>
      <c r="L1725" s="215" t="s">
        <v>739</v>
      </c>
      <c r="AD1725" s="217"/>
    </row>
    <row r="1726" spans="1:30" s="215" customFormat="1" x14ac:dyDescent="0.25">
      <c r="A1726" s="215" t="s">
        <v>126</v>
      </c>
      <c r="B1726" s="215">
        <v>2321</v>
      </c>
      <c r="C1726" s="215" t="s">
        <v>302</v>
      </c>
      <c r="D1726" s="215">
        <v>192024370</v>
      </c>
      <c r="E1726" s="215">
        <v>1060</v>
      </c>
      <c r="F1726" s="215">
        <v>1274</v>
      </c>
      <c r="G1726" s="215">
        <v>1004</v>
      </c>
      <c r="I1726" s="215" t="s">
        <v>4140</v>
      </c>
      <c r="J1726" s="216" t="s">
        <v>330</v>
      </c>
      <c r="K1726" s="215" t="s">
        <v>319</v>
      </c>
      <c r="L1726" s="215" t="s">
        <v>1757</v>
      </c>
      <c r="AD1726" s="217"/>
    </row>
    <row r="1727" spans="1:30" s="215" customFormat="1" x14ac:dyDescent="0.25">
      <c r="A1727" s="215" t="s">
        <v>126</v>
      </c>
      <c r="B1727" s="215">
        <v>2321</v>
      </c>
      <c r="C1727" s="215" t="s">
        <v>302</v>
      </c>
      <c r="D1727" s="215">
        <v>192048182</v>
      </c>
      <c r="E1727" s="215">
        <v>1060</v>
      </c>
      <c r="G1727" s="215">
        <v>1004</v>
      </c>
      <c r="I1727" s="215" t="s">
        <v>4141</v>
      </c>
      <c r="J1727" s="216" t="s">
        <v>330</v>
      </c>
      <c r="K1727" s="215" t="s">
        <v>319</v>
      </c>
      <c r="L1727" s="215" t="s">
        <v>1772</v>
      </c>
      <c r="AD1727" s="217"/>
    </row>
    <row r="1728" spans="1:30" s="215" customFormat="1" x14ac:dyDescent="0.25">
      <c r="A1728" s="215" t="s">
        <v>126</v>
      </c>
      <c r="B1728" s="215">
        <v>2321</v>
      </c>
      <c r="C1728" s="215" t="s">
        <v>302</v>
      </c>
      <c r="D1728" s="215">
        <v>235005946</v>
      </c>
      <c r="E1728" s="215">
        <v>1020</v>
      </c>
      <c r="F1728" s="215">
        <v>1122</v>
      </c>
      <c r="G1728" s="215">
        <v>1004</v>
      </c>
      <c r="I1728" s="215" t="s">
        <v>4142</v>
      </c>
      <c r="J1728" s="216" t="s">
        <v>330</v>
      </c>
      <c r="K1728" s="215" t="s">
        <v>331</v>
      </c>
      <c r="L1728" s="215" t="s">
        <v>946</v>
      </c>
      <c r="AD1728" s="217"/>
    </row>
    <row r="1729" spans="1:30" s="215" customFormat="1" x14ac:dyDescent="0.25">
      <c r="A1729" s="215" t="s">
        <v>126</v>
      </c>
      <c r="B1729" s="215">
        <v>2323</v>
      </c>
      <c r="C1729" s="215" t="s">
        <v>303</v>
      </c>
      <c r="D1729" s="215">
        <v>191745498</v>
      </c>
      <c r="E1729" s="215">
        <v>1020</v>
      </c>
      <c r="F1729" s="215">
        <v>1122</v>
      </c>
      <c r="G1729" s="215">
        <v>1004</v>
      </c>
      <c r="I1729" s="215" t="s">
        <v>4143</v>
      </c>
      <c r="J1729" s="216" t="s">
        <v>330</v>
      </c>
      <c r="K1729" s="215" t="s">
        <v>320</v>
      </c>
      <c r="L1729" s="215" t="s">
        <v>2416</v>
      </c>
      <c r="AD1729" s="217"/>
    </row>
    <row r="1730" spans="1:30" s="215" customFormat="1" x14ac:dyDescent="0.25">
      <c r="A1730" s="215" t="s">
        <v>126</v>
      </c>
      <c r="B1730" s="215">
        <v>2323</v>
      </c>
      <c r="C1730" s="215" t="s">
        <v>303</v>
      </c>
      <c r="D1730" s="215">
        <v>191745500</v>
      </c>
      <c r="E1730" s="215">
        <v>1020</v>
      </c>
      <c r="F1730" s="215">
        <v>1122</v>
      </c>
      <c r="G1730" s="215">
        <v>1004</v>
      </c>
      <c r="I1730" s="215" t="s">
        <v>4144</v>
      </c>
      <c r="J1730" s="216" t="s">
        <v>330</v>
      </c>
      <c r="K1730" s="215" t="s">
        <v>320</v>
      </c>
      <c r="L1730" s="215" t="s">
        <v>2416</v>
      </c>
      <c r="AD1730" s="217"/>
    </row>
    <row r="1731" spans="1:30" s="215" customFormat="1" x14ac:dyDescent="0.25">
      <c r="A1731" s="215" t="s">
        <v>126</v>
      </c>
      <c r="B1731" s="215">
        <v>2323</v>
      </c>
      <c r="C1731" s="215" t="s">
        <v>303</v>
      </c>
      <c r="D1731" s="215">
        <v>191907896</v>
      </c>
      <c r="E1731" s="215">
        <v>1060</v>
      </c>
      <c r="F1731" s="215">
        <v>1242</v>
      </c>
      <c r="G1731" s="215">
        <v>1004</v>
      </c>
      <c r="I1731" s="215" t="s">
        <v>4145</v>
      </c>
      <c r="J1731" s="216" t="s">
        <v>330</v>
      </c>
      <c r="K1731" s="215" t="s">
        <v>319</v>
      </c>
      <c r="L1731" s="215" t="s">
        <v>2071</v>
      </c>
      <c r="AD1731" s="217"/>
    </row>
    <row r="1732" spans="1:30" s="215" customFormat="1" x14ac:dyDescent="0.25">
      <c r="A1732" s="215" t="s">
        <v>126</v>
      </c>
      <c r="B1732" s="215">
        <v>2323</v>
      </c>
      <c r="C1732" s="215" t="s">
        <v>303</v>
      </c>
      <c r="D1732" s="215">
        <v>191907900</v>
      </c>
      <c r="E1732" s="215">
        <v>1060</v>
      </c>
      <c r="F1732" s="215">
        <v>1261</v>
      </c>
      <c r="G1732" s="215">
        <v>1004</v>
      </c>
      <c r="I1732" s="215" t="s">
        <v>4146</v>
      </c>
      <c r="J1732" s="216" t="s">
        <v>330</v>
      </c>
      <c r="K1732" s="215" t="s">
        <v>319</v>
      </c>
      <c r="L1732" s="215" t="s">
        <v>1593</v>
      </c>
      <c r="AD1732" s="217"/>
    </row>
    <row r="1733" spans="1:30" s="215" customFormat="1" x14ac:dyDescent="0.25">
      <c r="A1733" s="215" t="s">
        <v>126</v>
      </c>
      <c r="B1733" s="215">
        <v>2323</v>
      </c>
      <c r="C1733" s="215" t="s">
        <v>303</v>
      </c>
      <c r="D1733" s="215">
        <v>191980898</v>
      </c>
      <c r="E1733" s="215">
        <v>1040</v>
      </c>
      <c r="F1733" s="215">
        <v>1251</v>
      </c>
      <c r="G1733" s="215">
        <v>1004</v>
      </c>
      <c r="I1733" s="215" t="s">
        <v>4147</v>
      </c>
      <c r="J1733" s="216" t="s">
        <v>330</v>
      </c>
      <c r="K1733" s="215" t="s">
        <v>319</v>
      </c>
      <c r="L1733" s="215" t="s">
        <v>1030</v>
      </c>
      <c r="AD1733" s="217"/>
    </row>
    <row r="1734" spans="1:30" s="215" customFormat="1" x14ac:dyDescent="0.25">
      <c r="A1734" s="215" t="s">
        <v>126</v>
      </c>
      <c r="B1734" s="215">
        <v>2323</v>
      </c>
      <c r="C1734" s="215" t="s">
        <v>303</v>
      </c>
      <c r="D1734" s="215">
        <v>192013435</v>
      </c>
      <c r="E1734" s="215">
        <v>1060</v>
      </c>
      <c r="F1734" s="215">
        <v>1274</v>
      </c>
      <c r="G1734" s="215">
        <v>1004</v>
      </c>
      <c r="I1734" s="215" t="s">
        <v>4148</v>
      </c>
      <c r="J1734" s="216" t="s">
        <v>330</v>
      </c>
      <c r="K1734" s="215" t="s">
        <v>319</v>
      </c>
      <c r="L1734" s="215" t="s">
        <v>1574</v>
      </c>
      <c r="AD1734" s="217"/>
    </row>
    <row r="1735" spans="1:30" s="215" customFormat="1" x14ac:dyDescent="0.25">
      <c r="A1735" s="215" t="s">
        <v>126</v>
      </c>
      <c r="B1735" s="215">
        <v>2323</v>
      </c>
      <c r="C1735" s="215" t="s">
        <v>303</v>
      </c>
      <c r="D1735" s="215">
        <v>192050443</v>
      </c>
      <c r="E1735" s="215">
        <v>1060</v>
      </c>
      <c r="F1735" s="215">
        <v>1242</v>
      </c>
      <c r="G1735" s="215">
        <v>1004</v>
      </c>
      <c r="I1735" s="215" t="s">
        <v>4149</v>
      </c>
      <c r="J1735" s="216" t="s">
        <v>330</v>
      </c>
      <c r="K1735" s="215" t="s">
        <v>319</v>
      </c>
      <c r="L1735" s="215" t="s">
        <v>2072</v>
      </c>
      <c r="AD1735" s="217"/>
    </row>
    <row r="1736" spans="1:30" s="215" customFormat="1" x14ac:dyDescent="0.25">
      <c r="A1736" s="215" t="s">
        <v>126</v>
      </c>
      <c r="B1736" s="215">
        <v>2323</v>
      </c>
      <c r="C1736" s="215" t="s">
        <v>303</v>
      </c>
      <c r="D1736" s="215">
        <v>504100539</v>
      </c>
      <c r="E1736" s="215">
        <v>1060</v>
      </c>
      <c r="F1736" s="215">
        <v>1230</v>
      </c>
      <c r="G1736" s="215">
        <v>1004</v>
      </c>
      <c r="I1736" s="215" t="s">
        <v>4150</v>
      </c>
      <c r="J1736" s="216" t="s">
        <v>330</v>
      </c>
      <c r="K1736" s="215" t="s">
        <v>319</v>
      </c>
      <c r="L1736" s="215" t="s">
        <v>1245</v>
      </c>
      <c r="AD1736" s="217"/>
    </row>
    <row r="1737" spans="1:30" s="215" customFormat="1" x14ac:dyDescent="0.25">
      <c r="A1737" s="215" t="s">
        <v>126</v>
      </c>
      <c r="B1737" s="215">
        <v>2323</v>
      </c>
      <c r="C1737" s="215" t="s">
        <v>303</v>
      </c>
      <c r="D1737" s="215">
        <v>504100592</v>
      </c>
      <c r="E1737" s="215">
        <v>1060</v>
      </c>
      <c r="F1737" s="215">
        <v>1274</v>
      </c>
      <c r="G1737" s="215">
        <v>1004</v>
      </c>
      <c r="I1737" s="215" t="s">
        <v>4151</v>
      </c>
      <c r="J1737" s="216" t="s">
        <v>330</v>
      </c>
      <c r="K1737" s="215" t="s">
        <v>319</v>
      </c>
      <c r="L1737" s="215" t="s">
        <v>995</v>
      </c>
      <c r="AD1737" s="217"/>
    </row>
    <row r="1738" spans="1:30" s="215" customFormat="1" x14ac:dyDescent="0.25">
      <c r="A1738" s="215" t="s">
        <v>126</v>
      </c>
      <c r="B1738" s="215">
        <v>2323</v>
      </c>
      <c r="C1738" s="215" t="s">
        <v>303</v>
      </c>
      <c r="D1738" s="215">
        <v>504100712</v>
      </c>
      <c r="E1738" s="215">
        <v>1060</v>
      </c>
      <c r="F1738" s="215">
        <v>1271</v>
      </c>
      <c r="G1738" s="215">
        <v>1004</v>
      </c>
      <c r="I1738" s="215" t="s">
        <v>4152</v>
      </c>
      <c r="J1738" s="216" t="s">
        <v>330</v>
      </c>
      <c r="K1738" s="215" t="s">
        <v>331</v>
      </c>
      <c r="L1738" s="215" t="s">
        <v>1323</v>
      </c>
      <c r="AD1738" s="217"/>
    </row>
    <row r="1739" spans="1:30" s="215" customFormat="1" x14ac:dyDescent="0.25">
      <c r="A1739" s="215" t="s">
        <v>126</v>
      </c>
      <c r="B1739" s="215">
        <v>2325</v>
      </c>
      <c r="C1739" s="215" t="s">
        <v>304</v>
      </c>
      <c r="D1739" s="215">
        <v>1549528</v>
      </c>
      <c r="E1739" s="215">
        <v>1030</v>
      </c>
      <c r="F1739" s="215">
        <v>1122</v>
      </c>
      <c r="G1739" s="215">
        <v>1004</v>
      </c>
      <c r="I1739" s="215" t="s">
        <v>4153</v>
      </c>
      <c r="J1739" s="216" t="s">
        <v>330</v>
      </c>
      <c r="K1739" s="215" t="s">
        <v>331</v>
      </c>
      <c r="L1739" s="215" t="s">
        <v>947</v>
      </c>
      <c r="AD1739" s="217"/>
    </row>
    <row r="1740" spans="1:30" s="215" customFormat="1" x14ac:dyDescent="0.25">
      <c r="A1740" s="215" t="s">
        <v>126</v>
      </c>
      <c r="B1740" s="215">
        <v>2325</v>
      </c>
      <c r="C1740" s="215" t="s">
        <v>304</v>
      </c>
      <c r="D1740" s="215">
        <v>1549543</v>
      </c>
      <c r="E1740" s="215">
        <v>1030</v>
      </c>
      <c r="F1740" s="215">
        <v>1122</v>
      </c>
      <c r="G1740" s="215">
        <v>1004</v>
      </c>
      <c r="I1740" s="215" t="s">
        <v>4154</v>
      </c>
      <c r="J1740" s="216" t="s">
        <v>330</v>
      </c>
      <c r="K1740" s="215" t="s">
        <v>331</v>
      </c>
      <c r="L1740" s="215" t="s">
        <v>948</v>
      </c>
      <c r="AD1740" s="217"/>
    </row>
    <row r="1741" spans="1:30" s="215" customFormat="1" x14ac:dyDescent="0.25">
      <c r="A1741" s="215" t="s">
        <v>126</v>
      </c>
      <c r="B1741" s="215">
        <v>2325</v>
      </c>
      <c r="C1741" s="215" t="s">
        <v>304</v>
      </c>
      <c r="D1741" s="215">
        <v>1549608</v>
      </c>
      <c r="E1741" s="215">
        <v>1020</v>
      </c>
      <c r="F1741" s="215">
        <v>1122</v>
      </c>
      <c r="G1741" s="215">
        <v>1004</v>
      </c>
      <c r="I1741" s="215" t="s">
        <v>4155</v>
      </c>
      <c r="J1741" s="216" t="s">
        <v>330</v>
      </c>
      <c r="K1741" s="215" t="s">
        <v>331</v>
      </c>
      <c r="L1741" s="215" t="s">
        <v>949</v>
      </c>
      <c r="AD1741" s="217"/>
    </row>
    <row r="1742" spans="1:30" s="215" customFormat="1" x14ac:dyDescent="0.25">
      <c r="A1742" s="215" t="s">
        <v>126</v>
      </c>
      <c r="B1742" s="215">
        <v>2325</v>
      </c>
      <c r="C1742" s="215" t="s">
        <v>304</v>
      </c>
      <c r="D1742" s="215">
        <v>1549612</v>
      </c>
      <c r="E1742" s="215">
        <v>1020</v>
      </c>
      <c r="F1742" s="215">
        <v>1122</v>
      </c>
      <c r="G1742" s="215">
        <v>1004</v>
      </c>
      <c r="I1742" s="215" t="s">
        <v>4156</v>
      </c>
      <c r="J1742" s="216" t="s">
        <v>330</v>
      </c>
      <c r="K1742" s="215" t="s">
        <v>331</v>
      </c>
      <c r="L1742" s="215" t="s">
        <v>950</v>
      </c>
      <c r="AD1742" s="217"/>
    </row>
    <row r="1743" spans="1:30" s="215" customFormat="1" x14ac:dyDescent="0.25">
      <c r="A1743" s="215" t="s">
        <v>126</v>
      </c>
      <c r="B1743" s="215">
        <v>2325</v>
      </c>
      <c r="C1743" s="215" t="s">
        <v>304</v>
      </c>
      <c r="D1743" s="215">
        <v>1549613</v>
      </c>
      <c r="E1743" s="215">
        <v>1020</v>
      </c>
      <c r="F1743" s="215">
        <v>1122</v>
      </c>
      <c r="G1743" s="215">
        <v>1004</v>
      </c>
      <c r="I1743" s="215" t="s">
        <v>4156</v>
      </c>
      <c r="J1743" s="216" t="s">
        <v>330</v>
      </c>
      <c r="K1743" s="215" t="s">
        <v>331</v>
      </c>
      <c r="L1743" s="215" t="s">
        <v>950</v>
      </c>
      <c r="AD1743" s="217"/>
    </row>
    <row r="1744" spans="1:30" s="215" customFormat="1" x14ac:dyDescent="0.25">
      <c r="A1744" s="215" t="s">
        <v>126</v>
      </c>
      <c r="B1744" s="215">
        <v>2325</v>
      </c>
      <c r="C1744" s="215" t="s">
        <v>304</v>
      </c>
      <c r="D1744" s="215">
        <v>1549616</v>
      </c>
      <c r="E1744" s="215">
        <v>1020</v>
      </c>
      <c r="F1744" s="215">
        <v>1122</v>
      </c>
      <c r="G1744" s="215">
        <v>1004</v>
      </c>
      <c r="I1744" s="215" t="s">
        <v>4157</v>
      </c>
      <c r="J1744" s="216" t="s">
        <v>330</v>
      </c>
      <c r="K1744" s="215" t="s">
        <v>331</v>
      </c>
      <c r="L1744" s="215" t="s">
        <v>951</v>
      </c>
      <c r="AD1744" s="217"/>
    </row>
    <row r="1745" spans="1:30" s="215" customFormat="1" x14ac:dyDescent="0.25">
      <c r="A1745" s="215" t="s">
        <v>126</v>
      </c>
      <c r="B1745" s="215">
        <v>2325</v>
      </c>
      <c r="C1745" s="215" t="s">
        <v>304</v>
      </c>
      <c r="D1745" s="215">
        <v>1549671</v>
      </c>
      <c r="E1745" s="215">
        <v>1020</v>
      </c>
      <c r="F1745" s="215">
        <v>1110</v>
      </c>
      <c r="G1745" s="215">
        <v>1004</v>
      </c>
      <c r="I1745" s="215" t="s">
        <v>4158</v>
      </c>
      <c r="J1745" s="216" t="s">
        <v>330</v>
      </c>
      <c r="K1745" s="215" t="s">
        <v>319</v>
      </c>
      <c r="L1745" s="215" t="s">
        <v>740</v>
      </c>
      <c r="AD1745" s="217"/>
    </row>
    <row r="1746" spans="1:30" s="215" customFormat="1" x14ac:dyDescent="0.25">
      <c r="A1746" s="215" t="s">
        <v>126</v>
      </c>
      <c r="B1746" s="215">
        <v>2325</v>
      </c>
      <c r="C1746" s="215" t="s">
        <v>304</v>
      </c>
      <c r="D1746" s="215">
        <v>1549831</v>
      </c>
      <c r="E1746" s="215">
        <v>1020</v>
      </c>
      <c r="F1746" s="215">
        <v>1110</v>
      </c>
      <c r="G1746" s="215">
        <v>1004</v>
      </c>
      <c r="I1746" s="215" t="s">
        <v>4159</v>
      </c>
      <c r="J1746" s="216" t="s">
        <v>330</v>
      </c>
      <c r="K1746" s="215" t="s">
        <v>319</v>
      </c>
      <c r="L1746" s="215" t="s">
        <v>741</v>
      </c>
      <c r="AD1746" s="217"/>
    </row>
    <row r="1747" spans="1:30" s="215" customFormat="1" x14ac:dyDescent="0.25">
      <c r="A1747" s="215" t="s">
        <v>126</v>
      </c>
      <c r="B1747" s="215">
        <v>2325</v>
      </c>
      <c r="C1747" s="215" t="s">
        <v>304</v>
      </c>
      <c r="D1747" s="215">
        <v>1549842</v>
      </c>
      <c r="E1747" s="215">
        <v>1020</v>
      </c>
      <c r="F1747" s="215">
        <v>1122</v>
      </c>
      <c r="G1747" s="215">
        <v>1004</v>
      </c>
      <c r="I1747" s="215" t="s">
        <v>4160</v>
      </c>
      <c r="J1747" s="216" t="s">
        <v>330</v>
      </c>
      <c r="K1747" s="215" t="s">
        <v>331</v>
      </c>
      <c r="L1747" s="215" t="s">
        <v>952</v>
      </c>
      <c r="AD1747" s="217"/>
    </row>
    <row r="1748" spans="1:30" s="215" customFormat="1" x14ac:dyDescent="0.25">
      <c r="A1748" s="215" t="s">
        <v>126</v>
      </c>
      <c r="B1748" s="215">
        <v>2325</v>
      </c>
      <c r="C1748" s="215" t="s">
        <v>304</v>
      </c>
      <c r="D1748" s="215">
        <v>1549845</v>
      </c>
      <c r="E1748" s="215">
        <v>1020</v>
      </c>
      <c r="F1748" s="215">
        <v>1122</v>
      </c>
      <c r="G1748" s="215">
        <v>1004</v>
      </c>
      <c r="I1748" s="215" t="s">
        <v>4161</v>
      </c>
      <c r="J1748" s="216" t="s">
        <v>330</v>
      </c>
      <c r="K1748" s="215" t="s">
        <v>331</v>
      </c>
      <c r="L1748" s="215" t="s">
        <v>953</v>
      </c>
      <c r="AD1748" s="217"/>
    </row>
    <row r="1749" spans="1:30" s="215" customFormat="1" x14ac:dyDescent="0.25">
      <c r="A1749" s="215" t="s">
        <v>126</v>
      </c>
      <c r="B1749" s="215">
        <v>2325</v>
      </c>
      <c r="C1749" s="215" t="s">
        <v>304</v>
      </c>
      <c r="D1749" s="215">
        <v>1549847</v>
      </c>
      <c r="E1749" s="215">
        <v>1020</v>
      </c>
      <c r="F1749" s="215">
        <v>1122</v>
      </c>
      <c r="G1749" s="215">
        <v>1004</v>
      </c>
      <c r="I1749" s="215" t="s">
        <v>4162</v>
      </c>
      <c r="J1749" s="216" t="s">
        <v>330</v>
      </c>
      <c r="K1749" s="215" t="s">
        <v>331</v>
      </c>
      <c r="L1749" s="215" t="s">
        <v>954</v>
      </c>
      <c r="AD1749" s="217"/>
    </row>
    <row r="1750" spans="1:30" s="215" customFormat="1" x14ac:dyDescent="0.25">
      <c r="A1750" s="215" t="s">
        <v>126</v>
      </c>
      <c r="B1750" s="215">
        <v>2325</v>
      </c>
      <c r="C1750" s="215" t="s">
        <v>304</v>
      </c>
      <c r="D1750" s="215">
        <v>1550221</v>
      </c>
      <c r="E1750" s="215">
        <v>1020</v>
      </c>
      <c r="F1750" s="215">
        <v>1110</v>
      </c>
      <c r="G1750" s="215">
        <v>1004</v>
      </c>
      <c r="I1750" s="215" t="s">
        <v>4163</v>
      </c>
      <c r="J1750" s="216" t="s">
        <v>330</v>
      </c>
      <c r="K1750" s="215" t="s">
        <v>319</v>
      </c>
      <c r="L1750" s="215" t="s">
        <v>742</v>
      </c>
      <c r="AD1750" s="217"/>
    </row>
    <row r="1751" spans="1:30" s="215" customFormat="1" x14ac:dyDescent="0.25">
      <c r="A1751" s="215" t="s">
        <v>126</v>
      </c>
      <c r="B1751" s="215">
        <v>2325</v>
      </c>
      <c r="C1751" s="215" t="s">
        <v>304</v>
      </c>
      <c r="D1751" s="215">
        <v>3041248</v>
      </c>
      <c r="E1751" s="215">
        <v>1020</v>
      </c>
      <c r="F1751" s="215">
        <v>1122</v>
      </c>
      <c r="G1751" s="215">
        <v>1004</v>
      </c>
      <c r="I1751" s="215" t="s">
        <v>4164</v>
      </c>
      <c r="J1751" s="216" t="s">
        <v>330</v>
      </c>
      <c r="K1751" s="215" t="s">
        <v>331</v>
      </c>
      <c r="L1751" s="215" t="s">
        <v>955</v>
      </c>
      <c r="AD1751" s="217"/>
    </row>
    <row r="1752" spans="1:30" s="215" customFormat="1" x14ac:dyDescent="0.25">
      <c r="A1752" s="215" t="s">
        <v>126</v>
      </c>
      <c r="B1752" s="215">
        <v>2325</v>
      </c>
      <c r="C1752" s="215" t="s">
        <v>304</v>
      </c>
      <c r="D1752" s="215">
        <v>3041249</v>
      </c>
      <c r="E1752" s="215">
        <v>1020</v>
      </c>
      <c r="F1752" s="215">
        <v>1122</v>
      </c>
      <c r="G1752" s="215">
        <v>1004</v>
      </c>
      <c r="I1752" s="215" t="s">
        <v>4165</v>
      </c>
      <c r="J1752" s="216" t="s">
        <v>330</v>
      </c>
      <c r="K1752" s="215" t="s">
        <v>331</v>
      </c>
      <c r="L1752" s="215" t="s">
        <v>956</v>
      </c>
      <c r="AD1752" s="217"/>
    </row>
    <row r="1753" spans="1:30" s="215" customFormat="1" x14ac:dyDescent="0.25">
      <c r="A1753" s="215" t="s">
        <v>126</v>
      </c>
      <c r="B1753" s="215">
        <v>2325</v>
      </c>
      <c r="C1753" s="215" t="s">
        <v>304</v>
      </c>
      <c r="D1753" s="215">
        <v>3041250</v>
      </c>
      <c r="E1753" s="215">
        <v>1020</v>
      </c>
      <c r="F1753" s="215">
        <v>1122</v>
      </c>
      <c r="G1753" s="215">
        <v>1004</v>
      </c>
      <c r="I1753" s="215" t="s">
        <v>4166</v>
      </c>
      <c r="J1753" s="216" t="s">
        <v>330</v>
      </c>
      <c r="K1753" s="215" t="s">
        <v>331</v>
      </c>
      <c r="L1753" s="215" t="s">
        <v>957</v>
      </c>
      <c r="AD1753" s="217"/>
    </row>
    <row r="1754" spans="1:30" s="215" customFormat="1" x14ac:dyDescent="0.25">
      <c r="A1754" s="215" t="s">
        <v>126</v>
      </c>
      <c r="B1754" s="215">
        <v>2325</v>
      </c>
      <c r="C1754" s="215" t="s">
        <v>304</v>
      </c>
      <c r="D1754" s="215">
        <v>3041268</v>
      </c>
      <c r="E1754" s="215">
        <v>1040</v>
      </c>
      <c r="G1754" s="215">
        <v>1004</v>
      </c>
      <c r="I1754" s="215" t="s">
        <v>4167</v>
      </c>
      <c r="J1754" s="216" t="s">
        <v>330</v>
      </c>
      <c r="K1754" s="215" t="s">
        <v>331</v>
      </c>
      <c r="L1754" s="215" t="s">
        <v>958</v>
      </c>
      <c r="AD1754" s="217"/>
    </row>
    <row r="1755" spans="1:30" s="215" customFormat="1" x14ac:dyDescent="0.25">
      <c r="A1755" s="215" t="s">
        <v>126</v>
      </c>
      <c r="B1755" s="215">
        <v>2325</v>
      </c>
      <c r="C1755" s="215" t="s">
        <v>304</v>
      </c>
      <c r="D1755" s="215">
        <v>3041269</v>
      </c>
      <c r="E1755" s="215">
        <v>1040</v>
      </c>
      <c r="F1755" s="215">
        <v>1211</v>
      </c>
      <c r="G1755" s="215">
        <v>1004</v>
      </c>
      <c r="I1755" s="215" t="s">
        <v>4168</v>
      </c>
      <c r="J1755" s="216" t="s">
        <v>330</v>
      </c>
      <c r="K1755" s="215" t="s">
        <v>331</v>
      </c>
      <c r="L1755" s="215" t="s">
        <v>959</v>
      </c>
      <c r="AD1755" s="217"/>
    </row>
    <row r="1756" spans="1:30" s="215" customFormat="1" x14ac:dyDescent="0.25">
      <c r="A1756" s="215" t="s">
        <v>126</v>
      </c>
      <c r="B1756" s="215">
        <v>2325</v>
      </c>
      <c r="C1756" s="215" t="s">
        <v>304</v>
      </c>
      <c r="D1756" s="215">
        <v>3041275</v>
      </c>
      <c r="E1756" s="215">
        <v>1030</v>
      </c>
      <c r="F1756" s="215">
        <v>1122</v>
      </c>
      <c r="G1756" s="215">
        <v>1004</v>
      </c>
      <c r="I1756" s="215" t="s">
        <v>4169</v>
      </c>
      <c r="J1756" s="216" t="s">
        <v>330</v>
      </c>
      <c r="K1756" s="215" t="s">
        <v>331</v>
      </c>
      <c r="L1756" s="215" t="s">
        <v>960</v>
      </c>
      <c r="AD1756" s="217"/>
    </row>
    <row r="1757" spans="1:30" s="215" customFormat="1" x14ac:dyDescent="0.25">
      <c r="A1757" s="215" t="s">
        <v>126</v>
      </c>
      <c r="B1757" s="215">
        <v>2325</v>
      </c>
      <c r="C1757" s="215" t="s">
        <v>304</v>
      </c>
      <c r="D1757" s="215">
        <v>3041276</v>
      </c>
      <c r="E1757" s="215">
        <v>1040</v>
      </c>
      <c r="G1757" s="215">
        <v>1004</v>
      </c>
      <c r="I1757" s="215" t="s">
        <v>4170</v>
      </c>
      <c r="J1757" s="216" t="s">
        <v>330</v>
      </c>
      <c r="K1757" s="215" t="s">
        <v>331</v>
      </c>
      <c r="L1757" s="215" t="s">
        <v>961</v>
      </c>
      <c r="AD1757" s="217"/>
    </row>
    <row r="1758" spans="1:30" s="215" customFormat="1" x14ac:dyDescent="0.25">
      <c r="A1758" s="215" t="s">
        <v>126</v>
      </c>
      <c r="B1758" s="215">
        <v>2325</v>
      </c>
      <c r="C1758" s="215" t="s">
        <v>304</v>
      </c>
      <c r="D1758" s="215">
        <v>3041286</v>
      </c>
      <c r="E1758" s="215">
        <v>1030</v>
      </c>
      <c r="F1758" s="215">
        <v>1122</v>
      </c>
      <c r="G1758" s="215">
        <v>1004</v>
      </c>
      <c r="I1758" s="215" t="s">
        <v>4171</v>
      </c>
      <c r="J1758" s="216" t="s">
        <v>330</v>
      </c>
      <c r="K1758" s="215" t="s">
        <v>331</v>
      </c>
      <c r="L1758" s="215" t="s">
        <v>962</v>
      </c>
      <c r="AD1758" s="217"/>
    </row>
    <row r="1759" spans="1:30" s="215" customFormat="1" x14ac:dyDescent="0.25">
      <c r="A1759" s="215" t="s">
        <v>126</v>
      </c>
      <c r="B1759" s="215">
        <v>2325</v>
      </c>
      <c r="C1759" s="215" t="s">
        <v>304</v>
      </c>
      <c r="D1759" s="215">
        <v>3041287</v>
      </c>
      <c r="E1759" s="215">
        <v>1030</v>
      </c>
      <c r="F1759" s="215">
        <v>1122</v>
      </c>
      <c r="G1759" s="215">
        <v>1004</v>
      </c>
      <c r="I1759" s="215" t="s">
        <v>4172</v>
      </c>
      <c r="J1759" s="216" t="s">
        <v>330</v>
      </c>
      <c r="K1759" s="215" t="s">
        <v>331</v>
      </c>
      <c r="L1759" s="215" t="s">
        <v>948</v>
      </c>
      <c r="AD1759" s="217"/>
    </row>
    <row r="1760" spans="1:30" s="215" customFormat="1" x14ac:dyDescent="0.25">
      <c r="A1760" s="215" t="s">
        <v>126</v>
      </c>
      <c r="B1760" s="215">
        <v>2325</v>
      </c>
      <c r="C1760" s="215" t="s">
        <v>304</v>
      </c>
      <c r="D1760" s="215">
        <v>9025027</v>
      </c>
      <c r="E1760" s="215">
        <v>1060</v>
      </c>
      <c r="F1760" s="215">
        <v>1242</v>
      </c>
      <c r="G1760" s="215">
        <v>1004</v>
      </c>
      <c r="I1760" s="215" t="s">
        <v>4173</v>
      </c>
      <c r="J1760" s="216" t="s">
        <v>330</v>
      </c>
      <c r="K1760" s="215" t="s">
        <v>320</v>
      </c>
      <c r="L1760" s="215" t="s">
        <v>1759</v>
      </c>
      <c r="AD1760" s="217"/>
    </row>
    <row r="1761" spans="1:30" s="215" customFormat="1" x14ac:dyDescent="0.25">
      <c r="A1761" s="215" t="s">
        <v>126</v>
      </c>
      <c r="B1761" s="215">
        <v>2325</v>
      </c>
      <c r="C1761" s="215" t="s">
        <v>304</v>
      </c>
      <c r="D1761" s="215">
        <v>190216317</v>
      </c>
      <c r="E1761" s="215">
        <v>1020</v>
      </c>
      <c r="F1761" s="215">
        <v>1110</v>
      </c>
      <c r="G1761" s="215">
        <v>1004</v>
      </c>
      <c r="I1761" s="215" t="s">
        <v>4174</v>
      </c>
      <c r="J1761" s="216" t="s">
        <v>330</v>
      </c>
      <c r="K1761" s="215" t="s">
        <v>331</v>
      </c>
      <c r="L1761" s="215" t="s">
        <v>963</v>
      </c>
      <c r="AD1761" s="217"/>
    </row>
    <row r="1762" spans="1:30" s="215" customFormat="1" x14ac:dyDescent="0.25">
      <c r="A1762" s="215" t="s">
        <v>126</v>
      </c>
      <c r="B1762" s="215">
        <v>2325</v>
      </c>
      <c r="C1762" s="215" t="s">
        <v>304</v>
      </c>
      <c r="D1762" s="215">
        <v>190216333</v>
      </c>
      <c r="E1762" s="215">
        <v>1020</v>
      </c>
      <c r="F1762" s="215">
        <v>1122</v>
      </c>
      <c r="G1762" s="215">
        <v>1004</v>
      </c>
      <c r="I1762" s="215" t="s">
        <v>4175</v>
      </c>
      <c r="J1762" s="216" t="s">
        <v>330</v>
      </c>
      <c r="K1762" s="215" t="s">
        <v>331</v>
      </c>
      <c r="L1762" s="215" t="s">
        <v>964</v>
      </c>
      <c r="AD1762" s="217"/>
    </row>
    <row r="1763" spans="1:30" s="215" customFormat="1" x14ac:dyDescent="0.25">
      <c r="A1763" s="215" t="s">
        <v>126</v>
      </c>
      <c r="B1763" s="215">
        <v>2325</v>
      </c>
      <c r="C1763" s="215" t="s">
        <v>304</v>
      </c>
      <c r="D1763" s="215">
        <v>190216338</v>
      </c>
      <c r="E1763" s="215">
        <v>1020</v>
      </c>
      <c r="F1763" s="215">
        <v>1122</v>
      </c>
      <c r="G1763" s="215">
        <v>1004</v>
      </c>
      <c r="I1763" s="215" t="s">
        <v>4175</v>
      </c>
      <c r="J1763" s="216" t="s">
        <v>330</v>
      </c>
      <c r="K1763" s="215" t="s">
        <v>331</v>
      </c>
      <c r="L1763" s="215" t="s">
        <v>964</v>
      </c>
      <c r="AD1763" s="217"/>
    </row>
    <row r="1764" spans="1:30" s="215" customFormat="1" x14ac:dyDescent="0.25">
      <c r="A1764" s="215" t="s">
        <v>126</v>
      </c>
      <c r="B1764" s="215">
        <v>2325</v>
      </c>
      <c r="C1764" s="215" t="s">
        <v>304</v>
      </c>
      <c r="D1764" s="215">
        <v>190216340</v>
      </c>
      <c r="E1764" s="215">
        <v>1020</v>
      </c>
      <c r="F1764" s="215">
        <v>1122</v>
      </c>
      <c r="G1764" s="215">
        <v>1004</v>
      </c>
      <c r="I1764" s="215" t="s">
        <v>4175</v>
      </c>
      <c r="J1764" s="216" t="s">
        <v>330</v>
      </c>
      <c r="K1764" s="215" t="s">
        <v>331</v>
      </c>
      <c r="L1764" s="215" t="s">
        <v>964</v>
      </c>
      <c r="AD1764" s="217"/>
    </row>
    <row r="1765" spans="1:30" s="215" customFormat="1" x14ac:dyDescent="0.25">
      <c r="A1765" s="215" t="s">
        <v>126</v>
      </c>
      <c r="B1765" s="215">
        <v>2325</v>
      </c>
      <c r="C1765" s="215" t="s">
        <v>304</v>
      </c>
      <c r="D1765" s="215">
        <v>190424828</v>
      </c>
      <c r="E1765" s="215">
        <v>1020</v>
      </c>
      <c r="F1765" s="215">
        <v>1122</v>
      </c>
      <c r="G1765" s="215">
        <v>1004</v>
      </c>
      <c r="I1765" s="215" t="s">
        <v>4176</v>
      </c>
      <c r="J1765" s="216" t="s">
        <v>330</v>
      </c>
      <c r="K1765" s="215" t="s">
        <v>331</v>
      </c>
      <c r="L1765" s="215" t="s">
        <v>965</v>
      </c>
      <c r="AD1765" s="217"/>
    </row>
    <row r="1766" spans="1:30" s="215" customFormat="1" x14ac:dyDescent="0.25">
      <c r="A1766" s="215" t="s">
        <v>126</v>
      </c>
      <c r="B1766" s="215">
        <v>2325</v>
      </c>
      <c r="C1766" s="215" t="s">
        <v>304</v>
      </c>
      <c r="D1766" s="215">
        <v>191630293</v>
      </c>
      <c r="E1766" s="215">
        <v>1060</v>
      </c>
      <c r="F1766" s="215">
        <v>1263</v>
      </c>
      <c r="G1766" s="215">
        <v>1004</v>
      </c>
      <c r="I1766" s="215" t="s">
        <v>4177</v>
      </c>
      <c r="J1766" s="216" t="s">
        <v>330</v>
      </c>
      <c r="K1766" s="215" t="s">
        <v>331</v>
      </c>
      <c r="L1766" s="215" t="s">
        <v>966</v>
      </c>
      <c r="AD1766" s="217"/>
    </row>
    <row r="1767" spans="1:30" s="215" customFormat="1" x14ac:dyDescent="0.25">
      <c r="A1767" s="215" t="s">
        <v>126</v>
      </c>
      <c r="B1767" s="215">
        <v>2325</v>
      </c>
      <c r="C1767" s="215" t="s">
        <v>304</v>
      </c>
      <c r="D1767" s="215">
        <v>191718536</v>
      </c>
      <c r="E1767" s="215">
        <v>1020</v>
      </c>
      <c r="F1767" s="215">
        <v>1122</v>
      </c>
      <c r="G1767" s="215">
        <v>1004</v>
      </c>
      <c r="I1767" s="215" t="s">
        <v>4178</v>
      </c>
      <c r="J1767" s="216" t="s">
        <v>330</v>
      </c>
      <c r="K1767" s="215" t="s">
        <v>331</v>
      </c>
      <c r="L1767" s="215" t="s">
        <v>1709</v>
      </c>
      <c r="AD1767" s="217"/>
    </row>
    <row r="1768" spans="1:30" s="215" customFormat="1" x14ac:dyDescent="0.25">
      <c r="A1768" s="215" t="s">
        <v>126</v>
      </c>
      <c r="B1768" s="215">
        <v>2325</v>
      </c>
      <c r="C1768" s="215" t="s">
        <v>304</v>
      </c>
      <c r="D1768" s="215">
        <v>191865623</v>
      </c>
      <c r="E1768" s="215">
        <v>1060</v>
      </c>
      <c r="F1768" s="215">
        <v>1242</v>
      </c>
      <c r="G1768" s="215">
        <v>1004</v>
      </c>
      <c r="I1768" s="215" t="s">
        <v>4179</v>
      </c>
      <c r="J1768" s="216" t="s">
        <v>330</v>
      </c>
      <c r="K1768" s="215" t="s">
        <v>319</v>
      </c>
      <c r="L1768" s="215" t="s">
        <v>1317</v>
      </c>
      <c r="AD1768" s="217"/>
    </row>
    <row r="1769" spans="1:30" s="215" customFormat="1" x14ac:dyDescent="0.25">
      <c r="A1769" s="215" t="s">
        <v>126</v>
      </c>
      <c r="B1769" s="215">
        <v>2325</v>
      </c>
      <c r="C1769" s="215" t="s">
        <v>304</v>
      </c>
      <c r="D1769" s="215">
        <v>191878568</v>
      </c>
      <c r="E1769" s="215">
        <v>1020</v>
      </c>
      <c r="F1769" s="215">
        <v>1122</v>
      </c>
      <c r="G1769" s="215">
        <v>1004</v>
      </c>
      <c r="I1769" s="215" t="s">
        <v>4180</v>
      </c>
      <c r="J1769" s="216" t="s">
        <v>330</v>
      </c>
      <c r="K1769" s="215" t="s">
        <v>319</v>
      </c>
      <c r="L1769" s="215" t="s">
        <v>1732</v>
      </c>
      <c r="AD1769" s="217"/>
    </row>
    <row r="1770" spans="1:30" s="215" customFormat="1" x14ac:dyDescent="0.25">
      <c r="A1770" s="215" t="s">
        <v>126</v>
      </c>
      <c r="B1770" s="215">
        <v>2325</v>
      </c>
      <c r="C1770" s="215" t="s">
        <v>304</v>
      </c>
      <c r="D1770" s="215">
        <v>191949548</v>
      </c>
      <c r="E1770" s="215">
        <v>1020</v>
      </c>
      <c r="F1770" s="215">
        <v>1110</v>
      </c>
      <c r="G1770" s="215">
        <v>1004</v>
      </c>
      <c r="I1770" s="215" t="s">
        <v>4181</v>
      </c>
      <c r="J1770" s="216" t="s">
        <v>330</v>
      </c>
      <c r="K1770" s="215" t="s">
        <v>331</v>
      </c>
      <c r="L1770" s="215" t="s">
        <v>967</v>
      </c>
      <c r="AD1770" s="217"/>
    </row>
    <row r="1771" spans="1:30" s="215" customFormat="1" x14ac:dyDescent="0.25">
      <c r="A1771" s="215" t="s">
        <v>126</v>
      </c>
      <c r="B1771" s="215">
        <v>2325</v>
      </c>
      <c r="C1771" s="215" t="s">
        <v>304</v>
      </c>
      <c r="D1771" s="215">
        <v>191950299</v>
      </c>
      <c r="E1771" s="215">
        <v>1020</v>
      </c>
      <c r="F1771" s="215">
        <v>1121</v>
      </c>
      <c r="G1771" s="215">
        <v>1004</v>
      </c>
      <c r="I1771" s="215" t="s">
        <v>4182</v>
      </c>
      <c r="J1771" s="216" t="s">
        <v>330</v>
      </c>
      <c r="K1771" s="215" t="s">
        <v>331</v>
      </c>
      <c r="L1771" s="215" t="s">
        <v>1691</v>
      </c>
      <c r="AD1771" s="217"/>
    </row>
    <row r="1772" spans="1:30" s="215" customFormat="1" x14ac:dyDescent="0.25">
      <c r="A1772" s="215" t="s">
        <v>126</v>
      </c>
      <c r="B1772" s="215">
        <v>2325</v>
      </c>
      <c r="C1772" s="215" t="s">
        <v>304</v>
      </c>
      <c r="D1772" s="215">
        <v>191990307</v>
      </c>
      <c r="E1772" s="215">
        <v>1060</v>
      </c>
      <c r="F1772" s="215">
        <v>1274</v>
      </c>
      <c r="G1772" s="215">
        <v>1004</v>
      </c>
      <c r="I1772" s="215" t="s">
        <v>4183</v>
      </c>
      <c r="J1772" s="216" t="s">
        <v>330</v>
      </c>
      <c r="K1772" s="215" t="s">
        <v>319</v>
      </c>
      <c r="L1772" s="215" t="s">
        <v>1484</v>
      </c>
      <c r="AD1772" s="217"/>
    </row>
    <row r="1773" spans="1:30" s="215" customFormat="1" x14ac:dyDescent="0.25">
      <c r="A1773" s="215" t="s">
        <v>126</v>
      </c>
      <c r="B1773" s="215">
        <v>2325</v>
      </c>
      <c r="C1773" s="215" t="s">
        <v>304</v>
      </c>
      <c r="D1773" s="215">
        <v>191999756</v>
      </c>
      <c r="E1773" s="215">
        <v>1060</v>
      </c>
      <c r="F1773" s="215">
        <v>1271</v>
      </c>
      <c r="G1773" s="215">
        <v>1004</v>
      </c>
      <c r="I1773" s="215" t="s">
        <v>4184</v>
      </c>
      <c r="J1773" s="216" t="s">
        <v>330</v>
      </c>
      <c r="K1773" s="215" t="s">
        <v>319</v>
      </c>
      <c r="L1773" s="215" t="s">
        <v>1258</v>
      </c>
      <c r="AD1773" s="217"/>
    </row>
    <row r="1774" spans="1:30" s="215" customFormat="1" x14ac:dyDescent="0.25">
      <c r="A1774" s="215" t="s">
        <v>126</v>
      </c>
      <c r="B1774" s="215">
        <v>2325</v>
      </c>
      <c r="C1774" s="215" t="s">
        <v>304</v>
      </c>
      <c r="D1774" s="215">
        <v>192021510</v>
      </c>
      <c r="E1774" s="215">
        <v>1040</v>
      </c>
      <c r="F1774" s="215">
        <v>1230</v>
      </c>
      <c r="G1774" s="215">
        <v>1004</v>
      </c>
      <c r="I1774" s="215" t="s">
        <v>4185</v>
      </c>
      <c r="J1774" s="216" t="s">
        <v>330</v>
      </c>
      <c r="K1774" s="215" t="s">
        <v>331</v>
      </c>
      <c r="L1774" s="215" t="s">
        <v>1551</v>
      </c>
      <c r="AD1774" s="217"/>
    </row>
    <row r="1775" spans="1:30" s="215" customFormat="1" x14ac:dyDescent="0.25">
      <c r="A1775" s="215" t="s">
        <v>126</v>
      </c>
      <c r="B1775" s="215">
        <v>2325</v>
      </c>
      <c r="C1775" s="215" t="s">
        <v>304</v>
      </c>
      <c r="D1775" s="215">
        <v>192047617</v>
      </c>
      <c r="E1775" s="215">
        <v>1080</v>
      </c>
      <c r="F1775" s="215">
        <v>1242</v>
      </c>
      <c r="G1775" s="215">
        <v>1004</v>
      </c>
      <c r="I1775" s="215" t="s">
        <v>4186</v>
      </c>
      <c r="J1775" s="216" t="s">
        <v>330</v>
      </c>
      <c r="K1775" s="215" t="s">
        <v>319</v>
      </c>
      <c r="L1775" s="215" t="s">
        <v>2427</v>
      </c>
      <c r="AD1775" s="217"/>
    </row>
    <row r="1776" spans="1:30" s="215" customFormat="1" x14ac:dyDescent="0.25">
      <c r="A1776" s="215" t="s">
        <v>126</v>
      </c>
      <c r="B1776" s="215">
        <v>2325</v>
      </c>
      <c r="C1776" s="215" t="s">
        <v>304</v>
      </c>
      <c r="D1776" s="215">
        <v>192047618</v>
      </c>
      <c r="E1776" s="215">
        <v>1080</v>
      </c>
      <c r="F1776" s="215">
        <v>1242</v>
      </c>
      <c r="G1776" s="215">
        <v>1004</v>
      </c>
      <c r="I1776" s="215" t="s">
        <v>4187</v>
      </c>
      <c r="J1776" s="216" t="s">
        <v>330</v>
      </c>
      <c r="K1776" s="215" t="s">
        <v>319</v>
      </c>
      <c r="L1776" s="215" t="s">
        <v>2428</v>
      </c>
      <c r="AD1776" s="217"/>
    </row>
    <row r="1777" spans="1:30" s="215" customFormat="1" x14ac:dyDescent="0.25">
      <c r="A1777" s="215" t="s">
        <v>126</v>
      </c>
      <c r="B1777" s="215">
        <v>2325</v>
      </c>
      <c r="C1777" s="215" t="s">
        <v>304</v>
      </c>
      <c r="D1777" s="215">
        <v>192047637</v>
      </c>
      <c r="E1777" s="215">
        <v>1060</v>
      </c>
      <c r="F1777" s="215">
        <v>1242</v>
      </c>
      <c r="G1777" s="215">
        <v>1004</v>
      </c>
      <c r="I1777" s="215" t="s">
        <v>4188</v>
      </c>
      <c r="J1777" s="216" t="s">
        <v>330</v>
      </c>
      <c r="K1777" s="215" t="s">
        <v>320</v>
      </c>
      <c r="L1777" s="215" t="s">
        <v>1759</v>
      </c>
      <c r="AD1777" s="217"/>
    </row>
    <row r="1778" spans="1:30" s="215" customFormat="1" x14ac:dyDescent="0.25">
      <c r="A1778" s="215" t="s">
        <v>126</v>
      </c>
      <c r="B1778" s="215">
        <v>2325</v>
      </c>
      <c r="C1778" s="215" t="s">
        <v>304</v>
      </c>
      <c r="D1778" s="215">
        <v>235004177</v>
      </c>
      <c r="E1778" s="215">
        <v>1020</v>
      </c>
      <c r="F1778" s="215">
        <v>1110</v>
      </c>
      <c r="G1778" s="215">
        <v>1004</v>
      </c>
      <c r="I1778" s="215" t="s">
        <v>4189</v>
      </c>
      <c r="J1778" s="216" t="s">
        <v>330</v>
      </c>
      <c r="K1778" s="215" t="s">
        <v>331</v>
      </c>
      <c r="L1778" s="215" t="s">
        <v>968</v>
      </c>
      <c r="AD1778" s="217"/>
    </row>
    <row r="1779" spans="1:30" s="215" customFormat="1" x14ac:dyDescent="0.25">
      <c r="A1779" s="215" t="s">
        <v>126</v>
      </c>
      <c r="B1779" s="215">
        <v>2325</v>
      </c>
      <c r="C1779" s="215" t="s">
        <v>304</v>
      </c>
      <c r="D1779" s="215">
        <v>235557216</v>
      </c>
      <c r="E1779" s="215">
        <v>1020</v>
      </c>
      <c r="F1779" s="215">
        <v>1110</v>
      </c>
      <c r="G1779" s="215">
        <v>1004</v>
      </c>
      <c r="I1779" s="215" t="s">
        <v>4190</v>
      </c>
      <c r="J1779" s="216" t="s">
        <v>330</v>
      </c>
      <c r="K1779" s="215" t="s">
        <v>331</v>
      </c>
      <c r="L1779" s="215" t="s">
        <v>969</v>
      </c>
      <c r="AD1779" s="217"/>
    </row>
    <row r="1780" spans="1:30" s="215" customFormat="1" x14ac:dyDescent="0.25">
      <c r="A1780" s="215" t="s">
        <v>126</v>
      </c>
      <c r="B1780" s="215">
        <v>2325</v>
      </c>
      <c r="C1780" s="215" t="s">
        <v>304</v>
      </c>
      <c r="D1780" s="215">
        <v>504098168</v>
      </c>
      <c r="E1780" s="215">
        <v>1080</v>
      </c>
      <c r="F1780" s="215">
        <v>1274</v>
      </c>
      <c r="G1780" s="215">
        <v>1004</v>
      </c>
      <c r="I1780" s="215" t="s">
        <v>4191</v>
      </c>
      <c r="J1780" s="216" t="s">
        <v>330</v>
      </c>
      <c r="K1780" s="215" t="s">
        <v>331</v>
      </c>
      <c r="L1780" s="215" t="s">
        <v>1915</v>
      </c>
      <c r="AD1780" s="217"/>
    </row>
    <row r="1781" spans="1:30" s="215" customFormat="1" x14ac:dyDescent="0.25">
      <c r="A1781" s="215" t="s">
        <v>126</v>
      </c>
      <c r="B1781" s="215">
        <v>2325</v>
      </c>
      <c r="C1781" s="215" t="s">
        <v>304</v>
      </c>
      <c r="D1781" s="215">
        <v>504098412</v>
      </c>
      <c r="E1781" s="215">
        <v>1060</v>
      </c>
      <c r="F1781" s="215">
        <v>1251</v>
      </c>
      <c r="G1781" s="215">
        <v>1004</v>
      </c>
      <c r="I1781" s="215" t="s">
        <v>4192</v>
      </c>
      <c r="J1781" s="216" t="s">
        <v>330</v>
      </c>
      <c r="K1781" s="215" t="s">
        <v>319</v>
      </c>
      <c r="L1781" s="215" t="s">
        <v>1246</v>
      </c>
      <c r="AD1781" s="217"/>
    </row>
    <row r="1782" spans="1:30" s="215" customFormat="1" x14ac:dyDescent="0.25">
      <c r="A1782" s="215" t="s">
        <v>126</v>
      </c>
      <c r="B1782" s="215">
        <v>2325</v>
      </c>
      <c r="C1782" s="215" t="s">
        <v>304</v>
      </c>
      <c r="D1782" s="215">
        <v>504098511</v>
      </c>
      <c r="E1782" s="215">
        <v>1060</v>
      </c>
      <c r="F1782" s="215">
        <v>1274</v>
      </c>
      <c r="G1782" s="215">
        <v>1004</v>
      </c>
      <c r="I1782" s="215" t="s">
        <v>4193</v>
      </c>
      <c r="J1782" s="216" t="s">
        <v>330</v>
      </c>
      <c r="K1782" s="215" t="s">
        <v>331</v>
      </c>
      <c r="L1782" s="215" t="s">
        <v>2389</v>
      </c>
      <c r="AD1782" s="217"/>
    </row>
    <row r="1783" spans="1:30" s="215" customFormat="1" x14ac:dyDescent="0.25">
      <c r="A1783" s="215" t="s">
        <v>126</v>
      </c>
      <c r="B1783" s="215">
        <v>2325</v>
      </c>
      <c r="C1783" s="215" t="s">
        <v>304</v>
      </c>
      <c r="D1783" s="215">
        <v>504098771</v>
      </c>
      <c r="E1783" s="215">
        <v>1060</v>
      </c>
      <c r="F1783" s="215">
        <v>1274</v>
      </c>
      <c r="G1783" s="215">
        <v>1004</v>
      </c>
      <c r="I1783" s="215" t="s">
        <v>4194</v>
      </c>
      <c r="J1783" s="216" t="s">
        <v>330</v>
      </c>
      <c r="K1783" s="215" t="s">
        <v>319</v>
      </c>
      <c r="L1783" s="215" t="s">
        <v>1621</v>
      </c>
      <c r="AD1783" s="217"/>
    </row>
    <row r="1784" spans="1:30" s="215" customFormat="1" x14ac:dyDescent="0.25">
      <c r="A1784" s="215" t="s">
        <v>126</v>
      </c>
      <c r="B1784" s="215">
        <v>2325</v>
      </c>
      <c r="C1784" s="215" t="s">
        <v>304</v>
      </c>
      <c r="D1784" s="215">
        <v>504098800</v>
      </c>
      <c r="E1784" s="215">
        <v>1060</v>
      </c>
      <c r="F1784" s="215">
        <v>1274</v>
      </c>
      <c r="G1784" s="215">
        <v>1004</v>
      </c>
      <c r="I1784" s="215" t="s">
        <v>4195</v>
      </c>
      <c r="J1784" s="216" t="s">
        <v>330</v>
      </c>
      <c r="K1784" s="215" t="s">
        <v>319</v>
      </c>
      <c r="L1784" s="215" t="s">
        <v>1602</v>
      </c>
      <c r="AD1784" s="217"/>
    </row>
    <row r="1785" spans="1:30" s="215" customFormat="1" x14ac:dyDescent="0.25">
      <c r="A1785" s="215" t="s">
        <v>126</v>
      </c>
      <c r="B1785" s="215">
        <v>2325</v>
      </c>
      <c r="C1785" s="215" t="s">
        <v>304</v>
      </c>
      <c r="D1785" s="215">
        <v>504098805</v>
      </c>
      <c r="E1785" s="215">
        <v>1060</v>
      </c>
      <c r="F1785" s="215">
        <v>1271</v>
      </c>
      <c r="G1785" s="215">
        <v>1004</v>
      </c>
      <c r="I1785" s="215" t="s">
        <v>4196</v>
      </c>
      <c r="J1785" s="216" t="s">
        <v>330</v>
      </c>
      <c r="K1785" s="215" t="s">
        <v>319</v>
      </c>
      <c r="L1785" s="215" t="s">
        <v>1603</v>
      </c>
      <c r="AD1785" s="217"/>
    </row>
    <row r="1786" spans="1:30" s="215" customFormat="1" x14ac:dyDescent="0.25">
      <c r="A1786" s="215" t="s">
        <v>126</v>
      </c>
      <c r="B1786" s="215">
        <v>2325</v>
      </c>
      <c r="C1786" s="215" t="s">
        <v>304</v>
      </c>
      <c r="D1786" s="215">
        <v>504099084</v>
      </c>
      <c r="E1786" s="215">
        <v>1060</v>
      </c>
      <c r="F1786" s="215">
        <v>1274</v>
      </c>
      <c r="G1786" s="215">
        <v>1004</v>
      </c>
      <c r="I1786" s="215" t="s">
        <v>4197</v>
      </c>
      <c r="J1786" s="216" t="s">
        <v>330</v>
      </c>
      <c r="K1786" s="215" t="s">
        <v>319</v>
      </c>
      <c r="L1786" s="215" t="s">
        <v>1360</v>
      </c>
      <c r="AD1786" s="217"/>
    </row>
    <row r="1787" spans="1:30" s="215" customFormat="1" x14ac:dyDescent="0.25">
      <c r="A1787" s="215" t="s">
        <v>126</v>
      </c>
      <c r="B1787" s="215">
        <v>2325</v>
      </c>
      <c r="C1787" s="215" t="s">
        <v>304</v>
      </c>
      <c r="D1787" s="215">
        <v>504099157</v>
      </c>
      <c r="E1787" s="215">
        <v>1060</v>
      </c>
      <c r="F1787" s="215">
        <v>1271</v>
      </c>
      <c r="G1787" s="215">
        <v>1004</v>
      </c>
      <c r="I1787" s="215" t="s">
        <v>4198</v>
      </c>
      <c r="J1787" s="216" t="s">
        <v>330</v>
      </c>
      <c r="K1787" s="215" t="s">
        <v>319</v>
      </c>
      <c r="L1787" s="215" t="s">
        <v>1883</v>
      </c>
      <c r="AD1787" s="217"/>
    </row>
    <row r="1788" spans="1:30" s="215" customFormat="1" x14ac:dyDescent="0.25">
      <c r="A1788" s="215" t="s">
        <v>126</v>
      </c>
      <c r="B1788" s="215">
        <v>2325</v>
      </c>
      <c r="C1788" s="215" t="s">
        <v>304</v>
      </c>
      <c r="D1788" s="215">
        <v>504099303</v>
      </c>
      <c r="E1788" s="215">
        <v>1060</v>
      </c>
      <c r="F1788" s="215">
        <v>1242</v>
      </c>
      <c r="G1788" s="215">
        <v>1004</v>
      </c>
      <c r="I1788" s="215" t="s">
        <v>4199</v>
      </c>
      <c r="J1788" s="216" t="s">
        <v>330</v>
      </c>
      <c r="K1788" s="215" t="s">
        <v>319</v>
      </c>
      <c r="L1788" s="215" t="s">
        <v>996</v>
      </c>
      <c r="AD1788" s="217"/>
    </row>
    <row r="1789" spans="1:30" s="215" customFormat="1" x14ac:dyDescent="0.25">
      <c r="A1789" s="215" t="s">
        <v>126</v>
      </c>
      <c r="B1789" s="215">
        <v>2325</v>
      </c>
      <c r="C1789" s="215" t="s">
        <v>304</v>
      </c>
      <c r="D1789" s="215">
        <v>504196091</v>
      </c>
      <c r="E1789" s="215">
        <v>1060</v>
      </c>
      <c r="F1789" s="215">
        <v>1251</v>
      </c>
      <c r="G1789" s="215">
        <v>1004</v>
      </c>
      <c r="I1789" s="215" t="s">
        <v>4200</v>
      </c>
      <c r="J1789" s="216" t="s">
        <v>330</v>
      </c>
      <c r="K1789" s="215" t="s">
        <v>319</v>
      </c>
      <c r="L1789" s="215" t="s">
        <v>2119</v>
      </c>
      <c r="AD1789" s="217"/>
    </row>
    <row r="1790" spans="1:30" s="215" customFormat="1" x14ac:dyDescent="0.25">
      <c r="A1790" s="215" t="s">
        <v>126</v>
      </c>
      <c r="B1790" s="215">
        <v>2325</v>
      </c>
      <c r="C1790" s="215" t="s">
        <v>304</v>
      </c>
      <c r="D1790" s="215">
        <v>504196092</v>
      </c>
      <c r="E1790" s="215">
        <v>1060</v>
      </c>
      <c r="F1790" s="215">
        <v>1274</v>
      </c>
      <c r="G1790" s="215">
        <v>1004</v>
      </c>
      <c r="I1790" s="215" t="s">
        <v>4201</v>
      </c>
      <c r="J1790" s="216" t="s">
        <v>330</v>
      </c>
      <c r="K1790" s="215" t="s">
        <v>319</v>
      </c>
      <c r="L1790" s="215" t="s">
        <v>2120</v>
      </c>
      <c r="AD1790" s="217"/>
    </row>
    <row r="1791" spans="1:30" s="215" customFormat="1" x14ac:dyDescent="0.25">
      <c r="A1791" s="215" t="s">
        <v>126</v>
      </c>
      <c r="B1791" s="215">
        <v>2325</v>
      </c>
      <c r="C1791" s="215" t="s">
        <v>304</v>
      </c>
      <c r="D1791" s="215">
        <v>504196093</v>
      </c>
      <c r="E1791" s="215">
        <v>1060</v>
      </c>
      <c r="F1791" s="215">
        <v>1274</v>
      </c>
      <c r="G1791" s="215">
        <v>1004</v>
      </c>
      <c r="I1791" s="215" t="s">
        <v>4202</v>
      </c>
      <c r="J1791" s="216" t="s">
        <v>330</v>
      </c>
      <c r="K1791" s="215" t="s">
        <v>319</v>
      </c>
      <c r="L1791" s="215" t="s">
        <v>2121</v>
      </c>
      <c r="AD1791" s="217"/>
    </row>
    <row r="1792" spans="1:30" s="215" customFormat="1" x14ac:dyDescent="0.25">
      <c r="A1792" s="215" t="s">
        <v>126</v>
      </c>
      <c r="B1792" s="215">
        <v>2325</v>
      </c>
      <c r="C1792" s="215" t="s">
        <v>304</v>
      </c>
      <c r="D1792" s="215">
        <v>504196094</v>
      </c>
      <c r="E1792" s="215">
        <v>1060</v>
      </c>
      <c r="F1792" s="215">
        <v>1242</v>
      </c>
      <c r="G1792" s="215">
        <v>1004</v>
      </c>
      <c r="I1792" s="215" t="s">
        <v>4203</v>
      </c>
      <c r="J1792" s="216" t="s">
        <v>330</v>
      </c>
      <c r="K1792" s="215" t="s">
        <v>319</v>
      </c>
      <c r="L1792" s="215" t="s">
        <v>2122</v>
      </c>
      <c r="AD1792" s="217"/>
    </row>
    <row r="1793" spans="1:30" s="215" customFormat="1" x14ac:dyDescent="0.25">
      <c r="A1793" s="215" t="s">
        <v>126</v>
      </c>
      <c r="B1793" s="215">
        <v>2325</v>
      </c>
      <c r="C1793" s="215" t="s">
        <v>304</v>
      </c>
      <c r="D1793" s="215">
        <v>504196095</v>
      </c>
      <c r="E1793" s="215">
        <v>1060</v>
      </c>
      <c r="F1793" s="215">
        <v>1274</v>
      </c>
      <c r="G1793" s="215">
        <v>1004</v>
      </c>
      <c r="I1793" s="215" t="s">
        <v>4204</v>
      </c>
      <c r="J1793" s="216" t="s">
        <v>330</v>
      </c>
      <c r="K1793" s="215" t="s">
        <v>319</v>
      </c>
      <c r="L1793" s="215" t="s">
        <v>2123</v>
      </c>
      <c r="AD1793" s="217"/>
    </row>
    <row r="1794" spans="1:30" s="215" customFormat="1" x14ac:dyDescent="0.25">
      <c r="A1794" s="215" t="s">
        <v>126</v>
      </c>
      <c r="B1794" s="215">
        <v>2325</v>
      </c>
      <c r="C1794" s="215" t="s">
        <v>304</v>
      </c>
      <c r="D1794" s="215">
        <v>504196096</v>
      </c>
      <c r="E1794" s="215">
        <v>1060</v>
      </c>
      <c r="F1794" s="215">
        <v>1274</v>
      </c>
      <c r="G1794" s="215">
        <v>1004</v>
      </c>
      <c r="I1794" s="215" t="s">
        <v>4205</v>
      </c>
      <c r="J1794" s="216" t="s">
        <v>330</v>
      </c>
      <c r="K1794" s="215" t="s">
        <v>319</v>
      </c>
      <c r="L1794" s="215" t="s">
        <v>2124</v>
      </c>
      <c r="AD1794" s="217"/>
    </row>
    <row r="1795" spans="1:30" s="215" customFormat="1" x14ac:dyDescent="0.25">
      <c r="A1795" s="215" t="s">
        <v>126</v>
      </c>
      <c r="B1795" s="215">
        <v>2325</v>
      </c>
      <c r="C1795" s="215" t="s">
        <v>304</v>
      </c>
      <c r="D1795" s="215">
        <v>504196097</v>
      </c>
      <c r="E1795" s="215">
        <v>1060</v>
      </c>
      <c r="F1795" s="215">
        <v>1274</v>
      </c>
      <c r="G1795" s="215">
        <v>1004</v>
      </c>
      <c r="I1795" s="215" t="s">
        <v>4206</v>
      </c>
      <c r="J1795" s="216" t="s">
        <v>330</v>
      </c>
      <c r="K1795" s="215" t="s">
        <v>319</v>
      </c>
      <c r="L1795" s="215" t="s">
        <v>2125</v>
      </c>
      <c r="AD1795" s="217"/>
    </row>
    <row r="1796" spans="1:30" s="215" customFormat="1" x14ac:dyDescent="0.25">
      <c r="A1796" s="215" t="s">
        <v>126</v>
      </c>
      <c r="B1796" s="215">
        <v>2325</v>
      </c>
      <c r="C1796" s="215" t="s">
        <v>304</v>
      </c>
      <c r="D1796" s="215">
        <v>504196099</v>
      </c>
      <c r="E1796" s="215">
        <v>1060</v>
      </c>
      <c r="F1796" s="215">
        <v>1242</v>
      </c>
      <c r="G1796" s="215">
        <v>1004</v>
      </c>
      <c r="I1796" s="215" t="s">
        <v>4207</v>
      </c>
      <c r="J1796" s="216" t="s">
        <v>330</v>
      </c>
      <c r="K1796" s="215" t="s">
        <v>319</v>
      </c>
      <c r="L1796" s="215" t="s">
        <v>2126</v>
      </c>
      <c r="AD1796" s="217"/>
    </row>
    <row r="1797" spans="1:30" s="215" customFormat="1" x14ac:dyDescent="0.25">
      <c r="A1797" s="215" t="s">
        <v>126</v>
      </c>
      <c r="B1797" s="215">
        <v>2325</v>
      </c>
      <c r="C1797" s="215" t="s">
        <v>304</v>
      </c>
      <c r="D1797" s="215">
        <v>504196100</v>
      </c>
      <c r="E1797" s="215">
        <v>1060</v>
      </c>
      <c r="F1797" s="215">
        <v>1274</v>
      </c>
      <c r="G1797" s="215">
        <v>1004</v>
      </c>
      <c r="I1797" s="215" t="s">
        <v>4208</v>
      </c>
      <c r="J1797" s="216" t="s">
        <v>330</v>
      </c>
      <c r="K1797" s="215" t="s">
        <v>319</v>
      </c>
      <c r="L1797" s="215" t="s">
        <v>2127</v>
      </c>
      <c r="AD1797" s="217"/>
    </row>
    <row r="1798" spans="1:30" s="215" customFormat="1" x14ac:dyDescent="0.25">
      <c r="A1798" s="215" t="s">
        <v>126</v>
      </c>
      <c r="B1798" s="215">
        <v>2325</v>
      </c>
      <c r="C1798" s="215" t="s">
        <v>304</v>
      </c>
      <c r="D1798" s="215">
        <v>504196101</v>
      </c>
      <c r="E1798" s="215">
        <v>1060</v>
      </c>
      <c r="F1798" s="215">
        <v>1274</v>
      </c>
      <c r="G1798" s="215">
        <v>1004</v>
      </c>
      <c r="I1798" s="215" t="s">
        <v>4209</v>
      </c>
      <c r="J1798" s="216" t="s">
        <v>330</v>
      </c>
      <c r="K1798" s="215" t="s">
        <v>319</v>
      </c>
      <c r="L1798" s="215" t="s">
        <v>2128</v>
      </c>
      <c r="AD1798" s="217"/>
    </row>
    <row r="1799" spans="1:30" s="215" customFormat="1" x14ac:dyDescent="0.25">
      <c r="A1799" s="215" t="s">
        <v>126</v>
      </c>
      <c r="B1799" s="215">
        <v>2325</v>
      </c>
      <c r="C1799" s="215" t="s">
        <v>304</v>
      </c>
      <c r="D1799" s="215">
        <v>504196102</v>
      </c>
      <c r="E1799" s="215">
        <v>1060</v>
      </c>
      <c r="F1799" s="215">
        <v>1242</v>
      </c>
      <c r="G1799" s="215">
        <v>1004</v>
      </c>
      <c r="I1799" s="215" t="s">
        <v>4210</v>
      </c>
      <c r="J1799" s="216" t="s">
        <v>330</v>
      </c>
      <c r="K1799" s="215" t="s">
        <v>319</v>
      </c>
      <c r="L1799" s="215" t="s">
        <v>2129</v>
      </c>
      <c r="AD1799" s="217"/>
    </row>
    <row r="1800" spans="1:30" s="215" customFormat="1" x14ac:dyDescent="0.25">
      <c r="A1800" s="215" t="s">
        <v>126</v>
      </c>
      <c r="B1800" s="215">
        <v>2325</v>
      </c>
      <c r="C1800" s="215" t="s">
        <v>304</v>
      </c>
      <c r="D1800" s="215">
        <v>504196103</v>
      </c>
      <c r="E1800" s="215">
        <v>1060</v>
      </c>
      <c r="F1800" s="215">
        <v>1274</v>
      </c>
      <c r="G1800" s="215">
        <v>1004</v>
      </c>
      <c r="I1800" s="215" t="s">
        <v>4211</v>
      </c>
      <c r="J1800" s="216" t="s">
        <v>330</v>
      </c>
      <c r="K1800" s="215" t="s">
        <v>319</v>
      </c>
      <c r="L1800" s="215" t="s">
        <v>2130</v>
      </c>
      <c r="AD1800" s="217"/>
    </row>
    <row r="1801" spans="1:30" s="215" customFormat="1" x14ac:dyDescent="0.25">
      <c r="A1801" s="215" t="s">
        <v>126</v>
      </c>
      <c r="B1801" s="215">
        <v>2325</v>
      </c>
      <c r="C1801" s="215" t="s">
        <v>304</v>
      </c>
      <c r="D1801" s="215">
        <v>504196105</v>
      </c>
      <c r="E1801" s="215">
        <v>1060</v>
      </c>
      <c r="F1801" s="215">
        <v>1274</v>
      </c>
      <c r="G1801" s="215">
        <v>1004</v>
      </c>
      <c r="I1801" s="215" t="s">
        <v>4212</v>
      </c>
      <c r="J1801" s="216" t="s">
        <v>330</v>
      </c>
      <c r="K1801" s="215" t="s">
        <v>319</v>
      </c>
      <c r="L1801" s="215" t="s">
        <v>2131</v>
      </c>
      <c r="AD1801" s="217"/>
    </row>
    <row r="1802" spans="1:30" s="215" customFormat="1" x14ac:dyDescent="0.25">
      <c r="A1802" s="215" t="s">
        <v>126</v>
      </c>
      <c r="B1802" s="215">
        <v>2325</v>
      </c>
      <c r="C1802" s="215" t="s">
        <v>304</v>
      </c>
      <c r="D1802" s="215">
        <v>504196106</v>
      </c>
      <c r="E1802" s="215">
        <v>1060</v>
      </c>
      <c r="F1802" s="215">
        <v>1242</v>
      </c>
      <c r="G1802" s="215">
        <v>1004</v>
      </c>
      <c r="I1802" s="215" t="s">
        <v>4213</v>
      </c>
      <c r="J1802" s="216" t="s">
        <v>330</v>
      </c>
      <c r="K1802" s="215" t="s">
        <v>319</v>
      </c>
      <c r="L1802" s="215" t="s">
        <v>2132</v>
      </c>
      <c r="AD1802" s="217"/>
    </row>
    <row r="1803" spans="1:30" s="215" customFormat="1" x14ac:dyDescent="0.25">
      <c r="A1803" s="215" t="s">
        <v>126</v>
      </c>
      <c r="B1803" s="215">
        <v>2325</v>
      </c>
      <c r="C1803" s="215" t="s">
        <v>304</v>
      </c>
      <c r="D1803" s="215">
        <v>504196107</v>
      </c>
      <c r="E1803" s="215">
        <v>1060</v>
      </c>
      <c r="F1803" s="215">
        <v>1274</v>
      </c>
      <c r="G1803" s="215">
        <v>1004</v>
      </c>
      <c r="I1803" s="215" t="s">
        <v>4214</v>
      </c>
      <c r="J1803" s="216" t="s">
        <v>330</v>
      </c>
      <c r="K1803" s="215" t="s">
        <v>319</v>
      </c>
      <c r="L1803" s="215" t="s">
        <v>2133</v>
      </c>
      <c r="AD1803" s="217"/>
    </row>
    <row r="1804" spans="1:30" s="215" customFormat="1" x14ac:dyDescent="0.25">
      <c r="A1804" s="215" t="s">
        <v>126</v>
      </c>
      <c r="B1804" s="215">
        <v>2325</v>
      </c>
      <c r="C1804" s="215" t="s">
        <v>304</v>
      </c>
      <c r="D1804" s="215">
        <v>504196108</v>
      </c>
      <c r="E1804" s="215">
        <v>1060</v>
      </c>
      <c r="F1804" s="215">
        <v>1274</v>
      </c>
      <c r="G1804" s="215">
        <v>1004</v>
      </c>
      <c r="I1804" s="215" t="s">
        <v>4215</v>
      </c>
      <c r="J1804" s="216" t="s">
        <v>330</v>
      </c>
      <c r="K1804" s="215" t="s">
        <v>319</v>
      </c>
      <c r="L1804" s="215" t="s">
        <v>2134</v>
      </c>
      <c r="AD1804" s="217"/>
    </row>
    <row r="1805" spans="1:30" s="215" customFormat="1" x14ac:dyDescent="0.25">
      <c r="A1805" s="215" t="s">
        <v>126</v>
      </c>
      <c r="B1805" s="215">
        <v>2325</v>
      </c>
      <c r="C1805" s="215" t="s">
        <v>304</v>
      </c>
      <c r="D1805" s="215">
        <v>504196109</v>
      </c>
      <c r="E1805" s="215">
        <v>1060</v>
      </c>
      <c r="F1805" s="215">
        <v>1242</v>
      </c>
      <c r="G1805" s="215">
        <v>1004</v>
      </c>
      <c r="I1805" s="215" t="s">
        <v>4216</v>
      </c>
      <c r="J1805" s="216" t="s">
        <v>330</v>
      </c>
      <c r="K1805" s="215" t="s">
        <v>319</v>
      </c>
      <c r="L1805" s="215" t="s">
        <v>2135</v>
      </c>
      <c r="AD1805" s="217"/>
    </row>
    <row r="1806" spans="1:30" s="215" customFormat="1" x14ac:dyDescent="0.25">
      <c r="A1806" s="215" t="s">
        <v>126</v>
      </c>
      <c r="B1806" s="215">
        <v>2325</v>
      </c>
      <c r="C1806" s="215" t="s">
        <v>304</v>
      </c>
      <c r="D1806" s="215">
        <v>504196110</v>
      </c>
      <c r="E1806" s="215">
        <v>1060</v>
      </c>
      <c r="F1806" s="215">
        <v>1274</v>
      </c>
      <c r="G1806" s="215">
        <v>1004</v>
      </c>
      <c r="I1806" s="215" t="s">
        <v>4217</v>
      </c>
      <c r="J1806" s="216" t="s">
        <v>330</v>
      </c>
      <c r="K1806" s="215" t="s">
        <v>319</v>
      </c>
      <c r="L1806" s="215" t="s">
        <v>2136</v>
      </c>
      <c r="AD1806" s="217"/>
    </row>
    <row r="1807" spans="1:30" s="215" customFormat="1" x14ac:dyDescent="0.25">
      <c r="A1807" s="215" t="s">
        <v>126</v>
      </c>
      <c r="B1807" s="215">
        <v>2325</v>
      </c>
      <c r="C1807" s="215" t="s">
        <v>304</v>
      </c>
      <c r="D1807" s="215">
        <v>504196111</v>
      </c>
      <c r="E1807" s="215">
        <v>1060</v>
      </c>
      <c r="F1807" s="215">
        <v>1274</v>
      </c>
      <c r="G1807" s="215">
        <v>1004</v>
      </c>
      <c r="I1807" s="215" t="s">
        <v>4218</v>
      </c>
      <c r="J1807" s="216" t="s">
        <v>330</v>
      </c>
      <c r="K1807" s="215" t="s">
        <v>319</v>
      </c>
      <c r="L1807" s="215" t="s">
        <v>2137</v>
      </c>
      <c r="AD1807" s="217"/>
    </row>
    <row r="1808" spans="1:30" s="215" customFormat="1" x14ac:dyDescent="0.25">
      <c r="A1808" s="215" t="s">
        <v>126</v>
      </c>
      <c r="B1808" s="215">
        <v>2325</v>
      </c>
      <c r="C1808" s="215" t="s">
        <v>304</v>
      </c>
      <c r="D1808" s="215">
        <v>504196112</v>
      </c>
      <c r="E1808" s="215">
        <v>1060</v>
      </c>
      <c r="F1808" s="215">
        <v>1274</v>
      </c>
      <c r="G1808" s="215">
        <v>1004</v>
      </c>
      <c r="I1808" s="215" t="s">
        <v>4219</v>
      </c>
      <c r="J1808" s="216" t="s">
        <v>330</v>
      </c>
      <c r="K1808" s="215" t="s">
        <v>319</v>
      </c>
      <c r="L1808" s="215" t="s">
        <v>2138</v>
      </c>
      <c r="AD1808" s="217"/>
    </row>
    <row r="1809" spans="1:30" s="215" customFormat="1" x14ac:dyDescent="0.25">
      <c r="A1809" s="215" t="s">
        <v>126</v>
      </c>
      <c r="B1809" s="215">
        <v>2325</v>
      </c>
      <c r="C1809" s="215" t="s">
        <v>304</v>
      </c>
      <c r="D1809" s="215">
        <v>504196113</v>
      </c>
      <c r="E1809" s="215">
        <v>1060</v>
      </c>
      <c r="F1809" s="215">
        <v>1274</v>
      </c>
      <c r="G1809" s="215">
        <v>1004</v>
      </c>
      <c r="I1809" s="215" t="s">
        <v>4220</v>
      </c>
      <c r="J1809" s="216" t="s">
        <v>330</v>
      </c>
      <c r="K1809" s="215" t="s">
        <v>319</v>
      </c>
      <c r="L1809" s="215" t="s">
        <v>2139</v>
      </c>
      <c r="AD1809" s="217"/>
    </row>
    <row r="1810" spans="1:30" s="215" customFormat="1" x14ac:dyDescent="0.25">
      <c r="A1810" s="215" t="s">
        <v>126</v>
      </c>
      <c r="B1810" s="215">
        <v>2325</v>
      </c>
      <c r="C1810" s="215" t="s">
        <v>304</v>
      </c>
      <c r="D1810" s="215">
        <v>504196114</v>
      </c>
      <c r="E1810" s="215">
        <v>1060</v>
      </c>
      <c r="F1810" s="215">
        <v>1274</v>
      </c>
      <c r="G1810" s="215">
        <v>1004</v>
      </c>
      <c r="I1810" s="215" t="s">
        <v>4221</v>
      </c>
      <c r="J1810" s="216" t="s">
        <v>330</v>
      </c>
      <c r="K1810" s="215" t="s">
        <v>319</v>
      </c>
      <c r="L1810" s="215" t="s">
        <v>2140</v>
      </c>
      <c r="AD1810" s="217"/>
    </row>
    <row r="1811" spans="1:30" s="215" customFormat="1" x14ac:dyDescent="0.25">
      <c r="A1811" s="215" t="s">
        <v>126</v>
      </c>
      <c r="B1811" s="215">
        <v>2325</v>
      </c>
      <c r="C1811" s="215" t="s">
        <v>304</v>
      </c>
      <c r="D1811" s="215">
        <v>504196116</v>
      </c>
      <c r="E1811" s="215">
        <v>1060</v>
      </c>
      <c r="F1811" s="215">
        <v>1242</v>
      </c>
      <c r="G1811" s="215">
        <v>1004</v>
      </c>
      <c r="I1811" s="215" t="s">
        <v>4222</v>
      </c>
      <c r="J1811" s="216" t="s">
        <v>330</v>
      </c>
      <c r="K1811" s="215" t="s">
        <v>319</v>
      </c>
      <c r="L1811" s="215" t="s">
        <v>2141</v>
      </c>
      <c r="AD1811" s="217"/>
    </row>
    <row r="1812" spans="1:30" s="215" customFormat="1" x14ac:dyDescent="0.25">
      <c r="A1812" s="215" t="s">
        <v>126</v>
      </c>
      <c r="B1812" s="215">
        <v>2325</v>
      </c>
      <c r="C1812" s="215" t="s">
        <v>304</v>
      </c>
      <c r="D1812" s="215">
        <v>504196117</v>
      </c>
      <c r="E1812" s="215">
        <v>1060</v>
      </c>
      <c r="F1812" s="215">
        <v>1274</v>
      </c>
      <c r="G1812" s="215">
        <v>1004</v>
      </c>
      <c r="I1812" s="215" t="s">
        <v>4223</v>
      </c>
      <c r="J1812" s="216" t="s">
        <v>330</v>
      </c>
      <c r="K1812" s="215" t="s">
        <v>319</v>
      </c>
      <c r="L1812" s="215" t="s">
        <v>2142</v>
      </c>
      <c r="AD1812" s="217"/>
    </row>
    <row r="1813" spans="1:30" s="215" customFormat="1" x14ac:dyDescent="0.25">
      <c r="A1813" s="215" t="s">
        <v>126</v>
      </c>
      <c r="B1813" s="215">
        <v>2325</v>
      </c>
      <c r="C1813" s="215" t="s">
        <v>304</v>
      </c>
      <c r="D1813" s="215">
        <v>504196118</v>
      </c>
      <c r="E1813" s="215">
        <v>1060</v>
      </c>
      <c r="F1813" s="215">
        <v>1274</v>
      </c>
      <c r="G1813" s="215">
        <v>1004</v>
      </c>
      <c r="I1813" s="215" t="s">
        <v>4224</v>
      </c>
      <c r="J1813" s="216" t="s">
        <v>330</v>
      </c>
      <c r="K1813" s="215" t="s">
        <v>331</v>
      </c>
      <c r="L1813" s="215" t="s">
        <v>2390</v>
      </c>
      <c r="AD1813" s="217"/>
    </row>
    <row r="1814" spans="1:30" s="215" customFormat="1" x14ac:dyDescent="0.25">
      <c r="A1814" s="215" t="s">
        <v>126</v>
      </c>
      <c r="B1814" s="215">
        <v>2325</v>
      </c>
      <c r="C1814" s="215" t="s">
        <v>304</v>
      </c>
      <c r="D1814" s="215">
        <v>504196119</v>
      </c>
      <c r="E1814" s="215">
        <v>1060</v>
      </c>
      <c r="F1814" s="215">
        <v>1274</v>
      </c>
      <c r="G1814" s="215">
        <v>1004</v>
      </c>
      <c r="I1814" s="215" t="s">
        <v>4225</v>
      </c>
      <c r="J1814" s="216" t="s">
        <v>330</v>
      </c>
      <c r="K1814" s="215" t="s">
        <v>319</v>
      </c>
      <c r="L1814" s="215" t="s">
        <v>2143</v>
      </c>
      <c r="AD1814" s="217"/>
    </row>
    <row r="1815" spans="1:30" s="215" customFormat="1" x14ac:dyDescent="0.25">
      <c r="A1815" s="215" t="s">
        <v>126</v>
      </c>
      <c r="B1815" s="215">
        <v>2325</v>
      </c>
      <c r="C1815" s="215" t="s">
        <v>304</v>
      </c>
      <c r="D1815" s="215">
        <v>504196120</v>
      </c>
      <c r="E1815" s="215">
        <v>1060</v>
      </c>
      <c r="F1815" s="215">
        <v>1274</v>
      </c>
      <c r="G1815" s="215">
        <v>1004</v>
      </c>
      <c r="I1815" s="215" t="s">
        <v>4226</v>
      </c>
      <c r="J1815" s="216" t="s">
        <v>330</v>
      </c>
      <c r="K1815" s="215" t="s">
        <v>319</v>
      </c>
      <c r="L1815" s="215" t="s">
        <v>2144</v>
      </c>
      <c r="AD1815" s="217"/>
    </row>
    <row r="1816" spans="1:30" s="215" customFormat="1" x14ac:dyDescent="0.25">
      <c r="A1816" s="215" t="s">
        <v>126</v>
      </c>
      <c r="B1816" s="215">
        <v>2325</v>
      </c>
      <c r="C1816" s="215" t="s">
        <v>304</v>
      </c>
      <c r="D1816" s="215">
        <v>504196122</v>
      </c>
      <c r="E1816" s="215">
        <v>1060</v>
      </c>
      <c r="F1816" s="215">
        <v>1274</v>
      </c>
      <c r="G1816" s="215">
        <v>1004</v>
      </c>
      <c r="I1816" s="215" t="s">
        <v>4227</v>
      </c>
      <c r="J1816" s="216" t="s">
        <v>330</v>
      </c>
      <c r="K1816" s="215" t="s">
        <v>319</v>
      </c>
      <c r="L1816" s="215" t="s">
        <v>2145</v>
      </c>
      <c r="AD1816" s="217"/>
    </row>
    <row r="1817" spans="1:30" s="215" customFormat="1" x14ac:dyDescent="0.25">
      <c r="A1817" s="215" t="s">
        <v>126</v>
      </c>
      <c r="B1817" s="215">
        <v>2325</v>
      </c>
      <c r="C1817" s="215" t="s">
        <v>304</v>
      </c>
      <c r="D1817" s="215">
        <v>504196123</v>
      </c>
      <c r="E1817" s="215">
        <v>1060</v>
      </c>
      <c r="F1817" s="215">
        <v>1274</v>
      </c>
      <c r="G1817" s="215">
        <v>1004</v>
      </c>
      <c r="I1817" s="215" t="s">
        <v>4228</v>
      </c>
      <c r="J1817" s="216" t="s">
        <v>330</v>
      </c>
      <c r="K1817" s="215" t="s">
        <v>319</v>
      </c>
      <c r="L1817" s="215" t="s">
        <v>2146</v>
      </c>
      <c r="AD1817" s="217"/>
    </row>
    <row r="1818" spans="1:30" s="215" customFormat="1" x14ac:dyDescent="0.25">
      <c r="A1818" s="215" t="s">
        <v>126</v>
      </c>
      <c r="B1818" s="215">
        <v>2325</v>
      </c>
      <c r="C1818" s="215" t="s">
        <v>304</v>
      </c>
      <c r="D1818" s="215">
        <v>504196124</v>
      </c>
      <c r="E1818" s="215">
        <v>1060</v>
      </c>
      <c r="F1818" s="215">
        <v>1274</v>
      </c>
      <c r="G1818" s="215">
        <v>1004</v>
      </c>
      <c r="I1818" s="215" t="s">
        <v>4229</v>
      </c>
      <c r="J1818" s="216" t="s">
        <v>330</v>
      </c>
      <c r="K1818" s="215" t="s">
        <v>319</v>
      </c>
      <c r="L1818" s="215" t="s">
        <v>2147</v>
      </c>
      <c r="AD1818" s="217"/>
    </row>
    <row r="1819" spans="1:30" s="215" customFormat="1" x14ac:dyDescent="0.25">
      <c r="A1819" s="215" t="s">
        <v>126</v>
      </c>
      <c r="B1819" s="215">
        <v>2325</v>
      </c>
      <c r="C1819" s="215" t="s">
        <v>304</v>
      </c>
      <c r="D1819" s="215">
        <v>504196127</v>
      </c>
      <c r="E1819" s="215">
        <v>1060</v>
      </c>
      <c r="F1819" s="215">
        <v>1274</v>
      </c>
      <c r="G1819" s="215">
        <v>1004</v>
      </c>
      <c r="I1819" s="215" t="s">
        <v>4230</v>
      </c>
      <c r="J1819" s="216" t="s">
        <v>330</v>
      </c>
      <c r="K1819" s="215" t="s">
        <v>319</v>
      </c>
      <c r="L1819" s="215" t="s">
        <v>2148</v>
      </c>
      <c r="AD1819" s="217"/>
    </row>
    <row r="1820" spans="1:30" s="215" customFormat="1" x14ac:dyDescent="0.25">
      <c r="A1820" s="215" t="s">
        <v>126</v>
      </c>
      <c r="B1820" s="215">
        <v>2325</v>
      </c>
      <c r="C1820" s="215" t="s">
        <v>304</v>
      </c>
      <c r="D1820" s="215">
        <v>504196128</v>
      </c>
      <c r="E1820" s="215">
        <v>1060</v>
      </c>
      <c r="F1820" s="215">
        <v>1274</v>
      </c>
      <c r="G1820" s="215">
        <v>1004</v>
      </c>
      <c r="I1820" s="215" t="s">
        <v>4231</v>
      </c>
      <c r="J1820" s="216" t="s">
        <v>330</v>
      </c>
      <c r="K1820" s="215" t="s">
        <v>319</v>
      </c>
      <c r="L1820" s="215" t="s">
        <v>2149</v>
      </c>
      <c r="AD1820" s="217"/>
    </row>
    <row r="1821" spans="1:30" s="215" customFormat="1" x14ac:dyDescent="0.25">
      <c r="A1821" s="215" t="s">
        <v>126</v>
      </c>
      <c r="B1821" s="215">
        <v>2325</v>
      </c>
      <c r="C1821" s="215" t="s">
        <v>304</v>
      </c>
      <c r="D1821" s="215">
        <v>504196129</v>
      </c>
      <c r="E1821" s="215">
        <v>1060</v>
      </c>
      <c r="F1821" s="215">
        <v>1274</v>
      </c>
      <c r="G1821" s="215">
        <v>1004</v>
      </c>
      <c r="I1821" s="215" t="s">
        <v>4232</v>
      </c>
      <c r="J1821" s="216" t="s">
        <v>330</v>
      </c>
      <c r="K1821" s="215" t="s">
        <v>319</v>
      </c>
      <c r="L1821" s="215" t="s">
        <v>2150</v>
      </c>
      <c r="AD1821" s="217"/>
    </row>
    <row r="1822" spans="1:30" s="215" customFormat="1" x14ac:dyDescent="0.25">
      <c r="A1822" s="215" t="s">
        <v>126</v>
      </c>
      <c r="B1822" s="215">
        <v>2325</v>
      </c>
      <c r="C1822" s="215" t="s">
        <v>304</v>
      </c>
      <c r="D1822" s="215">
        <v>504196130</v>
      </c>
      <c r="E1822" s="215">
        <v>1060</v>
      </c>
      <c r="F1822" s="215">
        <v>1242</v>
      </c>
      <c r="G1822" s="215">
        <v>1004</v>
      </c>
      <c r="I1822" s="215" t="s">
        <v>4233</v>
      </c>
      <c r="J1822" s="216" t="s">
        <v>330</v>
      </c>
      <c r="K1822" s="215" t="s">
        <v>319</v>
      </c>
      <c r="L1822" s="215" t="s">
        <v>2151</v>
      </c>
      <c r="AD1822" s="217"/>
    </row>
    <row r="1823" spans="1:30" s="215" customFormat="1" x14ac:dyDescent="0.25">
      <c r="A1823" s="215" t="s">
        <v>126</v>
      </c>
      <c r="B1823" s="215">
        <v>2325</v>
      </c>
      <c r="C1823" s="215" t="s">
        <v>304</v>
      </c>
      <c r="D1823" s="215">
        <v>504196131</v>
      </c>
      <c r="E1823" s="215">
        <v>1060</v>
      </c>
      <c r="F1823" s="215">
        <v>1274</v>
      </c>
      <c r="G1823" s="215">
        <v>1004</v>
      </c>
      <c r="I1823" s="215" t="s">
        <v>4234</v>
      </c>
      <c r="J1823" s="216" t="s">
        <v>330</v>
      </c>
      <c r="K1823" s="215" t="s">
        <v>319</v>
      </c>
      <c r="L1823" s="215" t="s">
        <v>2152</v>
      </c>
      <c r="AD1823" s="217"/>
    </row>
    <row r="1824" spans="1:30" s="215" customFormat="1" x14ac:dyDescent="0.25">
      <c r="A1824" s="215" t="s">
        <v>126</v>
      </c>
      <c r="B1824" s="215">
        <v>2325</v>
      </c>
      <c r="C1824" s="215" t="s">
        <v>304</v>
      </c>
      <c r="D1824" s="215">
        <v>504196132</v>
      </c>
      <c r="E1824" s="215">
        <v>1060</v>
      </c>
      <c r="F1824" s="215">
        <v>1274</v>
      </c>
      <c r="G1824" s="215">
        <v>1004</v>
      </c>
      <c r="I1824" s="215" t="s">
        <v>4235</v>
      </c>
      <c r="J1824" s="216" t="s">
        <v>330</v>
      </c>
      <c r="K1824" s="215" t="s">
        <v>319</v>
      </c>
      <c r="L1824" s="215" t="s">
        <v>2153</v>
      </c>
      <c r="AD1824" s="217"/>
    </row>
    <row r="1825" spans="1:30" s="215" customFormat="1" x14ac:dyDescent="0.25">
      <c r="A1825" s="215" t="s">
        <v>126</v>
      </c>
      <c r="B1825" s="215">
        <v>2325</v>
      </c>
      <c r="C1825" s="215" t="s">
        <v>304</v>
      </c>
      <c r="D1825" s="215">
        <v>504196133</v>
      </c>
      <c r="E1825" s="215">
        <v>1060</v>
      </c>
      <c r="F1825" s="215">
        <v>1274</v>
      </c>
      <c r="G1825" s="215">
        <v>1004</v>
      </c>
      <c r="I1825" s="215" t="s">
        <v>4236</v>
      </c>
      <c r="J1825" s="216" t="s">
        <v>330</v>
      </c>
      <c r="K1825" s="215" t="s">
        <v>319</v>
      </c>
      <c r="L1825" s="215" t="s">
        <v>2154</v>
      </c>
      <c r="AD1825" s="217"/>
    </row>
    <row r="1826" spans="1:30" s="215" customFormat="1" x14ac:dyDescent="0.25">
      <c r="A1826" s="215" t="s">
        <v>126</v>
      </c>
      <c r="B1826" s="215">
        <v>2325</v>
      </c>
      <c r="C1826" s="215" t="s">
        <v>304</v>
      </c>
      <c r="D1826" s="215">
        <v>504196134</v>
      </c>
      <c r="E1826" s="215">
        <v>1060</v>
      </c>
      <c r="F1826" s="215">
        <v>1274</v>
      </c>
      <c r="G1826" s="215">
        <v>1004</v>
      </c>
      <c r="I1826" s="215" t="s">
        <v>4237</v>
      </c>
      <c r="J1826" s="216" t="s">
        <v>330</v>
      </c>
      <c r="K1826" s="215" t="s">
        <v>319</v>
      </c>
      <c r="L1826" s="215" t="s">
        <v>2155</v>
      </c>
      <c r="AD1826" s="217"/>
    </row>
    <row r="1827" spans="1:30" s="215" customFormat="1" x14ac:dyDescent="0.25">
      <c r="A1827" s="215" t="s">
        <v>126</v>
      </c>
      <c r="B1827" s="215">
        <v>2325</v>
      </c>
      <c r="C1827" s="215" t="s">
        <v>304</v>
      </c>
      <c r="D1827" s="215">
        <v>504196137</v>
      </c>
      <c r="E1827" s="215">
        <v>1060</v>
      </c>
      <c r="F1827" s="215">
        <v>1274</v>
      </c>
      <c r="G1827" s="215">
        <v>1004</v>
      </c>
      <c r="I1827" s="215" t="s">
        <v>4238</v>
      </c>
      <c r="J1827" s="216" t="s">
        <v>330</v>
      </c>
      <c r="K1827" s="215" t="s">
        <v>319</v>
      </c>
      <c r="L1827" s="215" t="s">
        <v>2156</v>
      </c>
      <c r="AD1827" s="217"/>
    </row>
    <row r="1828" spans="1:30" s="215" customFormat="1" x14ac:dyDescent="0.25">
      <c r="A1828" s="215" t="s">
        <v>126</v>
      </c>
      <c r="B1828" s="215">
        <v>2325</v>
      </c>
      <c r="C1828" s="215" t="s">
        <v>304</v>
      </c>
      <c r="D1828" s="215">
        <v>504196138</v>
      </c>
      <c r="E1828" s="215">
        <v>1060</v>
      </c>
      <c r="F1828" s="215">
        <v>1274</v>
      </c>
      <c r="G1828" s="215">
        <v>1004</v>
      </c>
      <c r="I1828" s="215" t="s">
        <v>4239</v>
      </c>
      <c r="J1828" s="216" t="s">
        <v>330</v>
      </c>
      <c r="K1828" s="215" t="s">
        <v>319</v>
      </c>
      <c r="L1828" s="215" t="s">
        <v>2157</v>
      </c>
      <c r="AD1828" s="217"/>
    </row>
    <row r="1829" spans="1:30" s="215" customFormat="1" x14ac:dyDescent="0.25">
      <c r="A1829" s="215" t="s">
        <v>126</v>
      </c>
      <c r="B1829" s="215">
        <v>2325</v>
      </c>
      <c r="C1829" s="215" t="s">
        <v>304</v>
      </c>
      <c r="D1829" s="215">
        <v>504196139</v>
      </c>
      <c r="E1829" s="215">
        <v>1060</v>
      </c>
      <c r="F1829" s="215">
        <v>1274</v>
      </c>
      <c r="G1829" s="215">
        <v>1004</v>
      </c>
      <c r="I1829" s="215" t="s">
        <v>4240</v>
      </c>
      <c r="J1829" s="216" t="s">
        <v>330</v>
      </c>
      <c r="K1829" s="215" t="s">
        <v>319</v>
      </c>
      <c r="L1829" s="215" t="s">
        <v>2158</v>
      </c>
      <c r="AD1829" s="217"/>
    </row>
    <row r="1830" spans="1:30" s="215" customFormat="1" x14ac:dyDescent="0.25">
      <c r="A1830" s="215" t="s">
        <v>126</v>
      </c>
      <c r="B1830" s="215">
        <v>2325</v>
      </c>
      <c r="C1830" s="215" t="s">
        <v>304</v>
      </c>
      <c r="D1830" s="215">
        <v>504196140</v>
      </c>
      <c r="E1830" s="215">
        <v>1060</v>
      </c>
      <c r="F1830" s="215">
        <v>1274</v>
      </c>
      <c r="G1830" s="215">
        <v>1004</v>
      </c>
      <c r="I1830" s="215" t="s">
        <v>4241</v>
      </c>
      <c r="J1830" s="216" t="s">
        <v>330</v>
      </c>
      <c r="K1830" s="215" t="s">
        <v>319</v>
      </c>
      <c r="L1830" s="215" t="s">
        <v>2159</v>
      </c>
      <c r="AD1830" s="217"/>
    </row>
    <row r="1831" spans="1:30" s="215" customFormat="1" x14ac:dyDescent="0.25">
      <c r="A1831" s="215" t="s">
        <v>126</v>
      </c>
      <c r="B1831" s="215">
        <v>2325</v>
      </c>
      <c r="C1831" s="215" t="s">
        <v>304</v>
      </c>
      <c r="D1831" s="215">
        <v>504196141</v>
      </c>
      <c r="E1831" s="215">
        <v>1060</v>
      </c>
      <c r="F1831" s="215">
        <v>1274</v>
      </c>
      <c r="G1831" s="215">
        <v>1004</v>
      </c>
      <c r="I1831" s="215" t="s">
        <v>4242</v>
      </c>
      <c r="J1831" s="216" t="s">
        <v>330</v>
      </c>
      <c r="K1831" s="215" t="s">
        <v>319</v>
      </c>
      <c r="L1831" s="215" t="s">
        <v>2160</v>
      </c>
      <c r="AD1831" s="217"/>
    </row>
    <row r="1832" spans="1:30" s="215" customFormat="1" x14ac:dyDescent="0.25">
      <c r="A1832" s="215" t="s">
        <v>126</v>
      </c>
      <c r="B1832" s="215">
        <v>2325</v>
      </c>
      <c r="C1832" s="215" t="s">
        <v>304</v>
      </c>
      <c r="D1832" s="215">
        <v>504196142</v>
      </c>
      <c r="E1832" s="215">
        <v>1060</v>
      </c>
      <c r="F1832" s="215">
        <v>1274</v>
      </c>
      <c r="G1832" s="215">
        <v>1004</v>
      </c>
      <c r="I1832" s="215" t="s">
        <v>4243</v>
      </c>
      <c r="J1832" s="216" t="s">
        <v>330</v>
      </c>
      <c r="K1832" s="215" t="s">
        <v>319</v>
      </c>
      <c r="L1832" s="215" t="s">
        <v>2161</v>
      </c>
      <c r="AD1832" s="217"/>
    </row>
    <row r="1833" spans="1:30" s="215" customFormat="1" x14ac:dyDescent="0.25">
      <c r="A1833" s="215" t="s">
        <v>126</v>
      </c>
      <c r="B1833" s="215">
        <v>2325</v>
      </c>
      <c r="C1833" s="215" t="s">
        <v>304</v>
      </c>
      <c r="D1833" s="215">
        <v>504196143</v>
      </c>
      <c r="E1833" s="215">
        <v>1060</v>
      </c>
      <c r="F1833" s="215">
        <v>1274</v>
      </c>
      <c r="G1833" s="215">
        <v>1004</v>
      </c>
      <c r="I1833" s="215" t="s">
        <v>4244</v>
      </c>
      <c r="J1833" s="216" t="s">
        <v>330</v>
      </c>
      <c r="K1833" s="215" t="s">
        <v>319</v>
      </c>
      <c r="L1833" s="215" t="s">
        <v>2162</v>
      </c>
      <c r="AD1833" s="217"/>
    </row>
    <row r="1834" spans="1:30" s="215" customFormat="1" x14ac:dyDescent="0.25">
      <c r="A1834" s="215" t="s">
        <v>126</v>
      </c>
      <c r="B1834" s="215">
        <v>2325</v>
      </c>
      <c r="C1834" s="215" t="s">
        <v>304</v>
      </c>
      <c r="D1834" s="215">
        <v>504196144</v>
      </c>
      <c r="E1834" s="215">
        <v>1060</v>
      </c>
      <c r="F1834" s="215">
        <v>1274</v>
      </c>
      <c r="G1834" s="215">
        <v>1004</v>
      </c>
      <c r="I1834" s="215" t="s">
        <v>4245</v>
      </c>
      <c r="J1834" s="216" t="s">
        <v>330</v>
      </c>
      <c r="K1834" s="215" t="s">
        <v>319</v>
      </c>
      <c r="L1834" s="215" t="s">
        <v>2163</v>
      </c>
      <c r="AD1834" s="217"/>
    </row>
    <row r="1835" spans="1:30" s="215" customFormat="1" x14ac:dyDescent="0.25">
      <c r="A1835" s="215" t="s">
        <v>126</v>
      </c>
      <c r="B1835" s="215">
        <v>2325</v>
      </c>
      <c r="C1835" s="215" t="s">
        <v>304</v>
      </c>
      <c r="D1835" s="215">
        <v>504196145</v>
      </c>
      <c r="E1835" s="215">
        <v>1060</v>
      </c>
      <c r="F1835" s="215">
        <v>1274</v>
      </c>
      <c r="G1835" s="215">
        <v>1004</v>
      </c>
      <c r="I1835" s="215" t="s">
        <v>4246</v>
      </c>
      <c r="J1835" s="216" t="s">
        <v>330</v>
      </c>
      <c r="K1835" s="215" t="s">
        <v>319</v>
      </c>
      <c r="L1835" s="215" t="s">
        <v>2164</v>
      </c>
      <c r="AD1835" s="217"/>
    </row>
    <row r="1836" spans="1:30" s="215" customFormat="1" x14ac:dyDescent="0.25">
      <c r="A1836" s="215" t="s">
        <v>126</v>
      </c>
      <c r="B1836" s="215">
        <v>2325</v>
      </c>
      <c r="C1836" s="215" t="s">
        <v>304</v>
      </c>
      <c r="D1836" s="215">
        <v>504196146</v>
      </c>
      <c r="E1836" s="215">
        <v>1060</v>
      </c>
      <c r="F1836" s="215">
        <v>1274</v>
      </c>
      <c r="G1836" s="215">
        <v>1004</v>
      </c>
      <c r="I1836" s="215" t="s">
        <v>4247</v>
      </c>
      <c r="J1836" s="216" t="s">
        <v>330</v>
      </c>
      <c r="K1836" s="215" t="s">
        <v>319</v>
      </c>
      <c r="L1836" s="215" t="s">
        <v>2165</v>
      </c>
      <c r="AD1836" s="217"/>
    </row>
    <row r="1837" spans="1:30" s="215" customFormat="1" x14ac:dyDescent="0.25">
      <c r="A1837" s="215" t="s">
        <v>126</v>
      </c>
      <c r="B1837" s="215">
        <v>2325</v>
      </c>
      <c r="C1837" s="215" t="s">
        <v>304</v>
      </c>
      <c r="D1837" s="215">
        <v>504196148</v>
      </c>
      <c r="E1837" s="215">
        <v>1060</v>
      </c>
      <c r="F1837" s="215">
        <v>1274</v>
      </c>
      <c r="G1837" s="215">
        <v>1004</v>
      </c>
      <c r="I1837" s="215" t="s">
        <v>4248</v>
      </c>
      <c r="J1837" s="216" t="s">
        <v>330</v>
      </c>
      <c r="K1837" s="215" t="s">
        <v>319</v>
      </c>
      <c r="L1837" s="215" t="s">
        <v>2166</v>
      </c>
      <c r="AD1837" s="217"/>
    </row>
    <row r="1838" spans="1:30" s="215" customFormat="1" x14ac:dyDescent="0.25">
      <c r="A1838" s="215" t="s">
        <v>126</v>
      </c>
      <c r="B1838" s="215">
        <v>2325</v>
      </c>
      <c r="C1838" s="215" t="s">
        <v>304</v>
      </c>
      <c r="D1838" s="215">
        <v>504196149</v>
      </c>
      <c r="E1838" s="215">
        <v>1060</v>
      </c>
      <c r="F1838" s="215">
        <v>1274</v>
      </c>
      <c r="G1838" s="215">
        <v>1004</v>
      </c>
      <c r="I1838" s="215" t="s">
        <v>4249</v>
      </c>
      <c r="J1838" s="216" t="s">
        <v>330</v>
      </c>
      <c r="K1838" s="215" t="s">
        <v>319</v>
      </c>
      <c r="L1838" s="215" t="s">
        <v>2167</v>
      </c>
      <c r="AD1838" s="217"/>
    </row>
    <row r="1839" spans="1:30" s="215" customFormat="1" x14ac:dyDescent="0.25">
      <c r="A1839" s="215" t="s">
        <v>126</v>
      </c>
      <c r="B1839" s="215">
        <v>2325</v>
      </c>
      <c r="C1839" s="215" t="s">
        <v>304</v>
      </c>
      <c r="D1839" s="215">
        <v>504196150</v>
      </c>
      <c r="E1839" s="215">
        <v>1060</v>
      </c>
      <c r="F1839" s="215">
        <v>1274</v>
      </c>
      <c r="G1839" s="215">
        <v>1004</v>
      </c>
      <c r="I1839" s="215" t="s">
        <v>4250</v>
      </c>
      <c r="J1839" s="216" t="s">
        <v>330</v>
      </c>
      <c r="K1839" s="215" t="s">
        <v>319</v>
      </c>
      <c r="L1839" s="215" t="s">
        <v>2168</v>
      </c>
      <c r="AD1839" s="217"/>
    </row>
    <row r="1840" spans="1:30" s="215" customFormat="1" x14ac:dyDescent="0.25">
      <c r="A1840" s="215" t="s">
        <v>126</v>
      </c>
      <c r="B1840" s="215">
        <v>2325</v>
      </c>
      <c r="C1840" s="215" t="s">
        <v>304</v>
      </c>
      <c r="D1840" s="215">
        <v>504196151</v>
      </c>
      <c r="E1840" s="215">
        <v>1060</v>
      </c>
      <c r="F1840" s="215">
        <v>1274</v>
      </c>
      <c r="G1840" s="215">
        <v>1004</v>
      </c>
      <c r="I1840" s="215" t="s">
        <v>4251</v>
      </c>
      <c r="J1840" s="216" t="s">
        <v>330</v>
      </c>
      <c r="K1840" s="215" t="s">
        <v>319</v>
      </c>
      <c r="L1840" s="215" t="s">
        <v>2169</v>
      </c>
      <c r="AD1840" s="217"/>
    </row>
    <row r="1841" spans="1:30" s="215" customFormat="1" x14ac:dyDescent="0.25">
      <c r="A1841" s="215" t="s">
        <v>126</v>
      </c>
      <c r="B1841" s="215">
        <v>2325</v>
      </c>
      <c r="C1841" s="215" t="s">
        <v>304</v>
      </c>
      <c r="D1841" s="215">
        <v>504196152</v>
      </c>
      <c r="E1841" s="215">
        <v>1060</v>
      </c>
      <c r="F1841" s="215">
        <v>1274</v>
      </c>
      <c r="G1841" s="215">
        <v>1004</v>
      </c>
      <c r="I1841" s="215" t="s">
        <v>4252</v>
      </c>
      <c r="J1841" s="216" t="s">
        <v>330</v>
      </c>
      <c r="K1841" s="215" t="s">
        <v>319</v>
      </c>
      <c r="L1841" s="215" t="s">
        <v>2170</v>
      </c>
      <c r="AD1841" s="217"/>
    </row>
    <row r="1842" spans="1:30" s="215" customFormat="1" x14ac:dyDescent="0.25">
      <c r="A1842" s="215" t="s">
        <v>126</v>
      </c>
      <c r="B1842" s="215">
        <v>2325</v>
      </c>
      <c r="C1842" s="215" t="s">
        <v>304</v>
      </c>
      <c r="D1842" s="215">
        <v>504196153</v>
      </c>
      <c r="E1842" s="215">
        <v>1060</v>
      </c>
      <c r="F1842" s="215">
        <v>1274</v>
      </c>
      <c r="G1842" s="215">
        <v>1004</v>
      </c>
      <c r="I1842" s="215" t="s">
        <v>4253</v>
      </c>
      <c r="J1842" s="216" t="s">
        <v>330</v>
      </c>
      <c r="K1842" s="215" t="s">
        <v>319</v>
      </c>
      <c r="L1842" s="215" t="s">
        <v>2171</v>
      </c>
      <c r="AD1842" s="217"/>
    </row>
    <row r="1843" spans="1:30" s="215" customFormat="1" x14ac:dyDescent="0.25">
      <c r="A1843" s="215" t="s">
        <v>126</v>
      </c>
      <c r="B1843" s="215">
        <v>2325</v>
      </c>
      <c r="C1843" s="215" t="s">
        <v>304</v>
      </c>
      <c r="D1843" s="215">
        <v>504196154</v>
      </c>
      <c r="E1843" s="215">
        <v>1060</v>
      </c>
      <c r="F1843" s="215">
        <v>1274</v>
      </c>
      <c r="G1843" s="215">
        <v>1004</v>
      </c>
      <c r="I1843" s="215" t="s">
        <v>4254</v>
      </c>
      <c r="J1843" s="216" t="s">
        <v>330</v>
      </c>
      <c r="K1843" s="215" t="s">
        <v>319</v>
      </c>
      <c r="L1843" s="215" t="s">
        <v>2172</v>
      </c>
      <c r="AD1843" s="217"/>
    </row>
    <row r="1844" spans="1:30" s="215" customFormat="1" x14ac:dyDescent="0.25">
      <c r="A1844" s="215" t="s">
        <v>126</v>
      </c>
      <c r="B1844" s="215">
        <v>2325</v>
      </c>
      <c r="C1844" s="215" t="s">
        <v>304</v>
      </c>
      <c r="D1844" s="215">
        <v>504196155</v>
      </c>
      <c r="E1844" s="215">
        <v>1060</v>
      </c>
      <c r="F1844" s="215">
        <v>1274</v>
      </c>
      <c r="G1844" s="215">
        <v>1004</v>
      </c>
      <c r="I1844" s="215" t="s">
        <v>4255</v>
      </c>
      <c r="J1844" s="216" t="s">
        <v>330</v>
      </c>
      <c r="K1844" s="215" t="s">
        <v>319</v>
      </c>
      <c r="L1844" s="215" t="s">
        <v>2173</v>
      </c>
      <c r="AD1844" s="217"/>
    </row>
    <row r="1845" spans="1:30" s="215" customFormat="1" x14ac:dyDescent="0.25">
      <c r="A1845" s="215" t="s">
        <v>126</v>
      </c>
      <c r="B1845" s="215">
        <v>2325</v>
      </c>
      <c r="C1845" s="215" t="s">
        <v>304</v>
      </c>
      <c r="D1845" s="215">
        <v>504196156</v>
      </c>
      <c r="E1845" s="215">
        <v>1060</v>
      </c>
      <c r="F1845" s="215">
        <v>1274</v>
      </c>
      <c r="G1845" s="215">
        <v>1004</v>
      </c>
      <c r="I1845" s="215" t="s">
        <v>4256</v>
      </c>
      <c r="J1845" s="216" t="s">
        <v>330</v>
      </c>
      <c r="K1845" s="215" t="s">
        <v>319</v>
      </c>
      <c r="L1845" s="215" t="s">
        <v>2174</v>
      </c>
      <c r="AD1845" s="217"/>
    </row>
    <row r="1846" spans="1:30" s="215" customFormat="1" x14ac:dyDescent="0.25">
      <c r="A1846" s="215" t="s">
        <v>126</v>
      </c>
      <c r="B1846" s="215">
        <v>2325</v>
      </c>
      <c r="C1846" s="215" t="s">
        <v>304</v>
      </c>
      <c r="D1846" s="215">
        <v>504196157</v>
      </c>
      <c r="E1846" s="215">
        <v>1060</v>
      </c>
      <c r="F1846" s="215">
        <v>1274</v>
      </c>
      <c r="G1846" s="215">
        <v>1004</v>
      </c>
      <c r="I1846" s="215" t="s">
        <v>4257</v>
      </c>
      <c r="J1846" s="216" t="s">
        <v>330</v>
      </c>
      <c r="K1846" s="215" t="s">
        <v>319</v>
      </c>
      <c r="L1846" s="215" t="s">
        <v>2175</v>
      </c>
      <c r="AD1846" s="217"/>
    </row>
    <row r="1847" spans="1:30" s="215" customFormat="1" x14ac:dyDescent="0.25">
      <c r="A1847" s="215" t="s">
        <v>126</v>
      </c>
      <c r="B1847" s="215">
        <v>2325</v>
      </c>
      <c r="C1847" s="215" t="s">
        <v>304</v>
      </c>
      <c r="D1847" s="215">
        <v>504196158</v>
      </c>
      <c r="E1847" s="215">
        <v>1060</v>
      </c>
      <c r="F1847" s="215">
        <v>1274</v>
      </c>
      <c r="G1847" s="215">
        <v>1004</v>
      </c>
      <c r="I1847" s="215" t="s">
        <v>4258</v>
      </c>
      <c r="J1847" s="216" t="s">
        <v>330</v>
      </c>
      <c r="K1847" s="215" t="s">
        <v>319</v>
      </c>
      <c r="L1847" s="215" t="s">
        <v>2176</v>
      </c>
      <c r="AD1847" s="217"/>
    </row>
    <row r="1848" spans="1:30" s="215" customFormat="1" x14ac:dyDescent="0.25">
      <c r="A1848" s="215" t="s">
        <v>126</v>
      </c>
      <c r="B1848" s="215">
        <v>2325</v>
      </c>
      <c r="C1848" s="215" t="s">
        <v>304</v>
      </c>
      <c r="D1848" s="215">
        <v>504196160</v>
      </c>
      <c r="E1848" s="215">
        <v>1060</v>
      </c>
      <c r="F1848" s="215">
        <v>1274</v>
      </c>
      <c r="G1848" s="215">
        <v>1004</v>
      </c>
      <c r="I1848" s="215" t="s">
        <v>4259</v>
      </c>
      <c r="J1848" s="216" t="s">
        <v>330</v>
      </c>
      <c r="K1848" s="215" t="s">
        <v>319</v>
      </c>
      <c r="L1848" s="215" t="s">
        <v>2177</v>
      </c>
      <c r="AD1848" s="217"/>
    </row>
    <row r="1849" spans="1:30" s="215" customFormat="1" x14ac:dyDescent="0.25">
      <c r="A1849" s="215" t="s">
        <v>126</v>
      </c>
      <c r="B1849" s="215">
        <v>2325</v>
      </c>
      <c r="C1849" s="215" t="s">
        <v>304</v>
      </c>
      <c r="D1849" s="215">
        <v>504196161</v>
      </c>
      <c r="E1849" s="215">
        <v>1060</v>
      </c>
      <c r="F1849" s="215">
        <v>1274</v>
      </c>
      <c r="G1849" s="215">
        <v>1004</v>
      </c>
      <c r="I1849" s="215" t="s">
        <v>4260</v>
      </c>
      <c r="J1849" s="216" t="s">
        <v>330</v>
      </c>
      <c r="K1849" s="215" t="s">
        <v>319</v>
      </c>
      <c r="L1849" s="215" t="s">
        <v>2178</v>
      </c>
      <c r="AD1849" s="217"/>
    </row>
    <row r="1850" spans="1:30" s="215" customFormat="1" x14ac:dyDescent="0.25">
      <c r="A1850" s="215" t="s">
        <v>126</v>
      </c>
      <c r="B1850" s="215">
        <v>2325</v>
      </c>
      <c r="C1850" s="215" t="s">
        <v>304</v>
      </c>
      <c r="D1850" s="215">
        <v>504196162</v>
      </c>
      <c r="E1850" s="215">
        <v>1060</v>
      </c>
      <c r="F1850" s="215">
        <v>1274</v>
      </c>
      <c r="G1850" s="215">
        <v>1004</v>
      </c>
      <c r="I1850" s="215" t="s">
        <v>4261</v>
      </c>
      <c r="J1850" s="216" t="s">
        <v>330</v>
      </c>
      <c r="K1850" s="215" t="s">
        <v>319</v>
      </c>
      <c r="L1850" s="215" t="s">
        <v>2179</v>
      </c>
      <c r="AD1850" s="217"/>
    </row>
    <row r="1851" spans="1:30" s="215" customFormat="1" x14ac:dyDescent="0.25">
      <c r="A1851" s="215" t="s">
        <v>126</v>
      </c>
      <c r="B1851" s="215">
        <v>2325</v>
      </c>
      <c r="C1851" s="215" t="s">
        <v>304</v>
      </c>
      <c r="D1851" s="215">
        <v>504196163</v>
      </c>
      <c r="E1851" s="215">
        <v>1060</v>
      </c>
      <c r="F1851" s="215">
        <v>1274</v>
      </c>
      <c r="G1851" s="215">
        <v>1004</v>
      </c>
      <c r="I1851" s="215" t="s">
        <v>4262</v>
      </c>
      <c r="J1851" s="216" t="s">
        <v>330</v>
      </c>
      <c r="K1851" s="215" t="s">
        <v>319</v>
      </c>
      <c r="L1851" s="215" t="s">
        <v>2180</v>
      </c>
      <c r="AD1851" s="217"/>
    </row>
    <row r="1852" spans="1:30" s="215" customFormat="1" x14ac:dyDescent="0.25">
      <c r="A1852" s="215" t="s">
        <v>126</v>
      </c>
      <c r="B1852" s="215">
        <v>2325</v>
      </c>
      <c r="C1852" s="215" t="s">
        <v>304</v>
      </c>
      <c r="D1852" s="215">
        <v>504196164</v>
      </c>
      <c r="E1852" s="215">
        <v>1060</v>
      </c>
      <c r="F1852" s="215">
        <v>1274</v>
      </c>
      <c r="G1852" s="215">
        <v>1004</v>
      </c>
      <c r="I1852" s="215" t="s">
        <v>4263</v>
      </c>
      <c r="J1852" s="216" t="s">
        <v>330</v>
      </c>
      <c r="K1852" s="215" t="s">
        <v>319</v>
      </c>
      <c r="L1852" s="215" t="s">
        <v>2181</v>
      </c>
      <c r="AD1852" s="217"/>
    </row>
    <row r="1853" spans="1:30" s="215" customFormat="1" x14ac:dyDescent="0.25">
      <c r="A1853" s="215" t="s">
        <v>126</v>
      </c>
      <c r="B1853" s="215">
        <v>2325</v>
      </c>
      <c r="C1853" s="215" t="s">
        <v>304</v>
      </c>
      <c r="D1853" s="215">
        <v>504196165</v>
      </c>
      <c r="E1853" s="215">
        <v>1060</v>
      </c>
      <c r="F1853" s="215">
        <v>1274</v>
      </c>
      <c r="G1853" s="215">
        <v>1004</v>
      </c>
      <c r="I1853" s="215" t="s">
        <v>4264</v>
      </c>
      <c r="J1853" s="216" t="s">
        <v>330</v>
      </c>
      <c r="K1853" s="215" t="s">
        <v>319</v>
      </c>
      <c r="L1853" s="215" t="s">
        <v>2182</v>
      </c>
      <c r="AD1853" s="217"/>
    </row>
    <row r="1854" spans="1:30" s="215" customFormat="1" x14ac:dyDescent="0.25">
      <c r="A1854" s="215" t="s">
        <v>126</v>
      </c>
      <c r="B1854" s="215">
        <v>2325</v>
      </c>
      <c r="C1854" s="215" t="s">
        <v>304</v>
      </c>
      <c r="D1854" s="215">
        <v>504196166</v>
      </c>
      <c r="E1854" s="215">
        <v>1060</v>
      </c>
      <c r="F1854" s="215">
        <v>1274</v>
      </c>
      <c r="G1854" s="215">
        <v>1004</v>
      </c>
      <c r="I1854" s="215" t="s">
        <v>4265</v>
      </c>
      <c r="J1854" s="216" t="s">
        <v>330</v>
      </c>
      <c r="K1854" s="215" t="s">
        <v>319</v>
      </c>
      <c r="L1854" s="215" t="s">
        <v>2183</v>
      </c>
      <c r="AD1854" s="217"/>
    </row>
    <row r="1855" spans="1:30" s="215" customFormat="1" x14ac:dyDescent="0.25">
      <c r="A1855" s="215" t="s">
        <v>126</v>
      </c>
      <c r="B1855" s="215">
        <v>2325</v>
      </c>
      <c r="C1855" s="215" t="s">
        <v>304</v>
      </c>
      <c r="D1855" s="215">
        <v>504196167</v>
      </c>
      <c r="E1855" s="215">
        <v>1060</v>
      </c>
      <c r="F1855" s="215">
        <v>1252</v>
      </c>
      <c r="G1855" s="215">
        <v>1004</v>
      </c>
      <c r="I1855" s="215" t="s">
        <v>4266</v>
      </c>
      <c r="J1855" s="216" t="s">
        <v>330</v>
      </c>
      <c r="K1855" s="215" t="s">
        <v>319</v>
      </c>
      <c r="L1855" s="215" t="s">
        <v>2184</v>
      </c>
      <c r="AD1855" s="217"/>
    </row>
    <row r="1856" spans="1:30" s="215" customFormat="1" x14ac:dyDescent="0.25">
      <c r="A1856" s="215" t="s">
        <v>126</v>
      </c>
      <c r="B1856" s="215">
        <v>2325</v>
      </c>
      <c r="C1856" s="215" t="s">
        <v>304</v>
      </c>
      <c r="D1856" s="215">
        <v>504196168</v>
      </c>
      <c r="E1856" s="215">
        <v>1060</v>
      </c>
      <c r="F1856" s="215">
        <v>1274</v>
      </c>
      <c r="G1856" s="215">
        <v>1004</v>
      </c>
      <c r="I1856" s="215" t="s">
        <v>4267</v>
      </c>
      <c r="J1856" s="216" t="s">
        <v>330</v>
      </c>
      <c r="K1856" s="215" t="s">
        <v>319</v>
      </c>
      <c r="L1856" s="215" t="s">
        <v>2185</v>
      </c>
      <c r="AD1856" s="217"/>
    </row>
    <row r="1857" spans="1:30" s="215" customFormat="1" x14ac:dyDescent="0.25">
      <c r="A1857" s="215" t="s">
        <v>126</v>
      </c>
      <c r="B1857" s="215">
        <v>2325</v>
      </c>
      <c r="C1857" s="215" t="s">
        <v>304</v>
      </c>
      <c r="D1857" s="215">
        <v>504196169</v>
      </c>
      <c r="E1857" s="215">
        <v>1060</v>
      </c>
      <c r="F1857" s="215">
        <v>1274</v>
      </c>
      <c r="G1857" s="215">
        <v>1004</v>
      </c>
      <c r="I1857" s="215" t="s">
        <v>4268</v>
      </c>
      <c r="J1857" s="216" t="s">
        <v>330</v>
      </c>
      <c r="K1857" s="215" t="s">
        <v>319</v>
      </c>
      <c r="L1857" s="215" t="s">
        <v>2186</v>
      </c>
      <c r="AD1857" s="217"/>
    </row>
    <row r="1858" spans="1:30" s="215" customFormat="1" x14ac:dyDescent="0.25">
      <c r="A1858" s="215" t="s">
        <v>126</v>
      </c>
      <c r="B1858" s="215">
        <v>2325</v>
      </c>
      <c r="C1858" s="215" t="s">
        <v>304</v>
      </c>
      <c r="D1858" s="215">
        <v>504196170</v>
      </c>
      <c r="E1858" s="215">
        <v>1060</v>
      </c>
      <c r="F1858" s="215">
        <v>1274</v>
      </c>
      <c r="G1858" s="215">
        <v>1004</v>
      </c>
      <c r="I1858" s="215" t="s">
        <v>4269</v>
      </c>
      <c r="J1858" s="216" t="s">
        <v>330</v>
      </c>
      <c r="K1858" s="215" t="s">
        <v>319</v>
      </c>
      <c r="L1858" s="215" t="s">
        <v>2187</v>
      </c>
      <c r="AD1858" s="217"/>
    </row>
    <row r="1859" spans="1:30" s="215" customFormat="1" x14ac:dyDescent="0.25">
      <c r="A1859" s="215" t="s">
        <v>126</v>
      </c>
      <c r="B1859" s="215">
        <v>2325</v>
      </c>
      <c r="C1859" s="215" t="s">
        <v>304</v>
      </c>
      <c r="D1859" s="215">
        <v>504196171</v>
      </c>
      <c r="E1859" s="215">
        <v>1060</v>
      </c>
      <c r="F1859" s="215">
        <v>1274</v>
      </c>
      <c r="G1859" s="215">
        <v>1004</v>
      </c>
      <c r="I1859" s="215" t="s">
        <v>4270</v>
      </c>
      <c r="J1859" s="216" t="s">
        <v>330</v>
      </c>
      <c r="K1859" s="215" t="s">
        <v>319</v>
      </c>
      <c r="L1859" s="215" t="s">
        <v>2188</v>
      </c>
      <c r="AD1859" s="217"/>
    </row>
    <row r="1860" spans="1:30" s="215" customFormat="1" x14ac:dyDescent="0.25">
      <c r="A1860" s="215" t="s">
        <v>126</v>
      </c>
      <c r="B1860" s="215">
        <v>2325</v>
      </c>
      <c r="C1860" s="215" t="s">
        <v>304</v>
      </c>
      <c r="D1860" s="215">
        <v>504196172</v>
      </c>
      <c r="E1860" s="215">
        <v>1060</v>
      </c>
      <c r="F1860" s="215">
        <v>1274</v>
      </c>
      <c r="G1860" s="215">
        <v>1004</v>
      </c>
      <c r="I1860" s="215" t="s">
        <v>4271</v>
      </c>
      <c r="J1860" s="216" t="s">
        <v>330</v>
      </c>
      <c r="K1860" s="215" t="s">
        <v>319</v>
      </c>
      <c r="L1860" s="215" t="s">
        <v>2189</v>
      </c>
      <c r="AD1860" s="217"/>
    </row>
    <row r="1861" spans="1:30" s="215" customFormat="1" x14ac:dyDescent="0.25">
      <c r="A1861" s="215" t="s">
        <v>126</v>
      </c>
      <c r="B1861" s="215">
        <v>2325</v>
      </c>
      <c r="C1861" s="215" t="s">
        <v>304</v>
      </c>
      <c r="D1861" s="215">
        <v>504196173</v>
      </c>
      <c r="E1861" s="215">
        <v>1060</v>
      </c>
      <c r="F1861" s="215">
        <v>1274</v>
      </c>
      <c r="G1861" s="215">
        <v>1004</v>
      </c>
      <c r="I1861" s="215" t="s">
        <v>4272</v>
      </c>
      <c r="J1861" s="216" t="s">
        <v>330</v>
      </c>
      <c r="K1861" s="215" t="s">
        <v>319</v>
      </c>
      <c r="L1861" s="215" t="s">
        <v>2190</v>
      </c>
      <c r="AD1861" s="217"/>
    </row>
    <row r="1862" spans="1:30" s="215" customFormat="1" x14ac:dyDescent="0.25">
      <c r="A1862" s="215" t="s">
        <v>126</v>
      </c>
      <c r="B1862" s="215">
        <v>2325</v>
      </c>
      <c r="C1862" s="215" t="s">
        <v>304</v>
      </c>
      <c r="D1862" s="215">
        <v>504196174</v>
      </c>
      <c r="E1862" s="215">
        <v>1060</v>
      </c>
      <c r="F1862" s="215">
        <v>1274</v>
      </c>
      <c r="G1862" s="215">
        <v>1004</v>
      </c>
      <c r="I1862" s="215" t="s">
        <v>4273</v>
      </c>
      <c r="J1862" s="216" t="s">
        <v>330</v>
      </c>
      <c r="K1862" s="215" t="s">
        <v>319</v>
      </c>
      <c r="L1862" s="215" t="s">
        <v>2191</v>
      </c>
      <c r="AD1862" s="217"/>
    </row>
    <row r="1863" spans="1:30" s="215" customFormat="1" x14ac:dyDescent="0.25">
      <c r="A1863" s="215" t="s">
        <v>126</v>
      </c>
      <c r="B1863" s="215">
        <v>2325</v>
      </c>
      <c r="C1863" s="215" t="s">
        <v>304</v>
      </c>
      <c r="D1863" s="215">
        <v>504196175</v>
      </c>
      <c r="E1863" s="215">
        <v>1060</v>
      </c>
      <c r="F1863" s="215">
        <v>1274</v>
      </c>
      <c r="G1863" s="215">
        <v>1004</v>
      </c>
      <c r="I1863" s="215" t="s">
        <v>4274</v>
      </c>
      <c r="J1863" s="216" t="s">
        <v>330</v>
      </c>
      <c r="K1863" s="215" t="s">
        <v>319</v>
      </c>
      <c r="L1863" s="215" t="s">
        <v>2192</v>
      </c>
      <c r="AD1863" s="217"/>
    </row>
    <row r="1864" spans="1:30" s="215" customFormat="1" x14ac:dyDescent="0.25">
      <c r="A1864" s="215" t="s">
        <v>126</v>
      </c>
      <c r="B1864" s="215">
        <v>2325</v>
      </c>
      <c r="C1864" s="215" t="s">
        <v>304</v>
      </c>
      <c r="D1864" s="215">
        <v>504196176</v>
      </c>
      <c r="E1864" s="215">
        <v>1060</v>
      </c>
      <c r="F1864" s="215">
        <v>1274</v>
      </c>
      <c r="G1864" s="215">
        <v>1004</v>
      </c>
      <c r="I1864" s="215" t="s">
        <v>4275</v>
      </c>
      <c r="J1864" s="216" t="s">
        <v>330</v>
      </c>
      <c r="K1864" s="215" t="s">
        <v>319</v>
      </c>
      <c r="L1864" s="215" t="s">
        <v>2193</v>
      </c>
      <c r="AD1864" s="217"/>
    </row>
    <row r="1865" spans="1:30" s="215" customFormat="1" x14ac:dyDescent="0.25">
      <c r="A1865" s="215" t="s">
        <v>126</v>
      </c>
      <c r="B1865" s="215">
        <v>2325</v>
      </c>
      <c r="C1865" s="215" t="s">
        <v>304</v>
      </c>
      <c r="D1865" s="215">
        <v>504196177</v>
      </c>
      <c r="E1865" s="215">
        <v>1060</v>
      </c>
      <c r="F1865" s="215">
        <v>1274</v>
      </c>
      <c r="G1865" s="215">
        <v>1004</v>
      </c>
      <c r="I1865" s="215" t="s">
        <v>4276</v>
      </c>
      <c r="J1865" s="216" t="s">
        <v>330</v>
      </c>
      <c r="K1865" s="215" t="s">
        <v>319</v>
      </c>
      <c r="L1865" s="215" t="s">
        <v>2194</v>
      </c>
      <c r="AD1865" s="217"/>
    </row>
    <row r="1866" spans="1:30" s="215" customFormat="1" x14ac:dyDescent="0.25">
      <c r="A1866" s="215" t="s">
        <v>126</v>
      </c>
      <c r="B1866" s="215">
        <v>2325</v>
      </c>
      <c r="C1866" s="215" t="s">
        <v>304</v>
      </c>
      <c r="D1866" s="215">
        <v>504196178</v>
      </c>
      <c r="E1866" s="215">
        <v>1060</v>
      </c>
      <c r="F1866" s="215">
        <v>1274</v>
      </c>
      <c r="G1866" s="215">
        <v>1004</v>
      </c>
      <c r="I1866" s="215" t="s">
        <v>4277</v>
      </c>
      <c r="J1866" s="216" t="s">
        <v>330</v>
      </c>
      <c r="K1866" s="215" t="s">
        <v>319</v>
      </c>
      <c r="L1866" s="215" t="s">
        <v>2195</v>
      </c>
      <c r="AD1866" s="217"/>
    </row>
    <row r="1867" spans="1:30" s="215" customFormat="1" x14ac:dyDescent="0.25">
      <c r="A1867" s="215" t="s">
        <v>126</v>
      </c>
      <c r="B1867" s="215">
        <v>2325</v>
      </c>
      <c r="C1867" s="215" t="s">
        <v>304</v>
      </c>
      <c r="D1867" s="215">
        <v>504196179</v>
      </c>
      <c r="E1867" s="215">
        <v>1060</v>
      </c>
      <c r="F1867" s="215">
        <v>1274</v>
      </c>
      <c r="G1867" s="215">
        <v>1004</v>
      </c>
      <c r="I1867" s="215" t="s">
        <v>4278</v>
      </c>
      <c r="J1867" s="216" t="s">
        <v>330</v>
      </c>
      <c r="K1867" s="215" t="s">
        <v>319</v>
      </c>
      <c r="L1867" s="215" t="s">
        <v>2196</v>
      </c>
      <c r="AD1867" s="217"/>
    </row>
    <row r="1868" spans="1:30" s="215" customFormat="1" x14ac:dyDescent="0.25">
      <c r="A1868" s="215" t="s">
        <v>126</v>
      </c>
      <c r="B1868" s="215">
        <v>2325</v>
      </c>
      <c r="C1868" s="215" t="s">
        <v>304</v>
      </c>
      <c r="D1868" s="215">
        <v>504196180</v>
      </c>
      <c r="E1868" s="215">
        <v>1060</v>
      </c>
      <c r="F1868" s="215">
        <v>1274</v>
      </c>
      <c r="G1868" s="215">
        <v>1004</v>
      </c>
      <c r="I1868" s="215" t="s">
        <v>4279</v>
      </c>
      <c r="J1868" s="216" t="s">
        <v>330</v>
      </c>
      <c r="K1868" s="215" t="s">
        <v>319</v>
      </c>
      <c r="L1868" s="215" t="s">
        <v>2197</v>
      </c>
      <c r="AD1868" s="217"/>
    </row>
    <row r="1869" spans="1:30" s="215" customFormat="1" x14ac:dyDescent="0.25">
      <c r="A1869" s="215" t="s">
        <v>126</v>
      </c>
      <c r="B1869" s="215">
        <v>2325</v>
      </c>
      <c r="C1869" s="215" t="s">
        <v>304</v>
      </c>
      <c r="D1869" s="215">
        <v>504196181</v>
      </c>
      <c r="E1869" s="215">
        <v>1060</v>
      </c>
      <c r="F1869" s="215">
        <v>1242</v>
      </c>
      <c r="G1869" s="215">
        <v>1004</v>
      </c>
      <c r="I1869" s="215" t="s">
        <v>4280</v>
      </c>
      <c r="J1869" s="216" t="s">
        <v>330</v>
      </c>
      <c r="K1869" s="215" t="s">
        <v>319</v>
      </c>
      <c r="L1869" s="215" t="s">
        <v>2198</v>
      </c>
      <c r="AD1869" s="217"/>
    </row>
    <row r="1870" spans="1:30" s="215" customFormat="1" x14ac:dyDescent="0.25">
      <c r="A1870" s="215" t="s">
        <v>126</v>
      </c>
      <c r="B1870" s="215">
        <v>2325</v>
      </c>
      <c r="C1870" s="215" t="s">
        <v>304</v>
      </c>
      <c r="D1870" s="215">
        <v>504196182</v>
      </c>
      <c r="E1870" s="215">
        <v>1060</v>
      </c>
      <c r="F1870" s="215">
        <v>1274</v>
      </c>
      <c r="G1870" s="215">
        <v>1004</v>
      </c>
      <c r="I1870" s="215" t="s">
        <v>4281</v>
      </c>
      <c r="J1870" s="216" t="s">
        <v>330</v>
      </c>
      <c r="K1870" s="215" t="s">
        <v>319</v>
      </c>
      <c r="L1870" s="215" t="s">
        <v>2199</v>
      </c>
      <c r="AD1870" s="217"/>
    </row>
    <row r="1871" spans="1:30" s="215" customFormat="1" x14ac:dyDescent="0.25">
      <c r="A1871" s="215" t="s">
        <v>126</v>
      </c>
      <c r="B1871" s="215">
        <v>2325</v>
      </c>
      <c r="C1871" s="215" t="s">
        <v>304</v>
      </c>
      <c r="D1871" s="215">
        <v>504196183</v>
      </c>
      <c r="E1871" s="215">
        <v>1060</v>
      </c>
      <c r="F1871" s="215">
        <v>1274</v>
      </c>
      <c r="G1871" s="215">
        <v>1004</v>
      </c>
      <c r="I1871" s="215" t="s">
        <v>4282</v>
      </c>
      <c r="J1871" s="216" t="s">
        <v>330</v>
      </c>
      <c r="K1871" s="215" t="s">
        <v>319</v>
      </c>
      <c r="L1871" s="215" t="s">
        <v>2200</v>
      </c>
      <c r="AD1871" s="217"/>
    </row>
    <row r="1872" spans="1:30" s="215" customFormat="1" x14ac:dyDescent="0.25">
      <c r="A1872" s="215" t="s">
        <v>126</v>
      </c>
      <c r="B1872" s="215">
        <v>2325</v>
      </c>
      <c r="C1872" s="215" t="s">
        <v>304</v>
      </c>
      <c r="D1872" s="215">
        <v>504196184</v>
      </c>
      <c r="E1872" s="215">
        <v>1060</v>
      </c>
      <c r="F1872" s="215">
        <v>1274</v>
      </c>
      <c r="G1872" s="215">
        <v>1004</v>
      </c>
      <c r="I1872" s="215" t="s">
        <v>4283</v>
      </c>
      <c r="J1872" s="216" t="s">
        <v>330</v>
      </c>
      <c r="K1872" s="215" t="s">
        <v>319</v>
      </c>
      <c r="L1872" s="215" t="s">
        <v>2201</v>
      </c>
      <c r="AD1872" s="217"/>
    </row>
    <row r="1873" spans="1:30" s="215" customFormat="1" x14ac:dyDescent="0.25">
      <c r="A1873" s="215" t="s">
        <v>126</v>
      </c>
      <c r="B1873" s="215">
        <v>2325</v>
      </c>
      <c r="C1873" s="215" t="s">
        <v>304</v>
      </c>
      <c r="D1873" s="215">
        <v>504196185</v>
      </c>
      <c r="E1873" s="215">
        <v>1060</v>
      </c>
      <c r="F1873" s="215">
        <v>1274</v>
      </c>
      <c r="G1873" s="215">
        <v>1004</v>
      </c>
      <c r="I1873" s="215" t="s">
        <v>4284</v>
      </c>
      <c r="J1873" s="216" t="s">
        <v>330</v>
      </c>
      <c r="K1873" s="215" t="s">
        <v>319</v>
      </c>
      <c r="L1873" s="215" t="s">
        <v>2202</v>
      </c>
      <c r="AD1873" s="217"/>
    </row>
    <row r="1874" spans="1:30" s="215" customFormat="1" x14ac:dyDescent="0.25">
      <c r="A1874" s="215" t="s">
        <v>126</v>
      </c>
      <c r="B1874" s="215">
        <v>2325</v>
      </c>
      <c r="C1874" s="215" t="s">
        <v>304</v>
      </c>
      <c r="D1874" s="215">
        <v>504196186</v>
      </c>
      <c r="E1874" s="215">
        <v>1060</v>
      </c>
      <c r="F1874" s="215">
        <v>1274</v>
      </c>
      <c r="G1874" s="215">
        <v>1004</v>
      </c>
      <c r="I1874" s="215" t="s">
        <v>4285</v>
      </c>
      <c r="J1874" s="216" t="s">
        <v>330</v>
      </c>
      <c r="K1874" s="215" t="s">
        <v>319</v>
      </c>
      <c r="L1874" s="215" t="s">
        <v>2203</v>
      </c>
      <c r="AD1874" s="217"/>
    </row>
    <row r="1875" spans="1:30" s="215" customFormat="1" x14ac:dyDescent="0.25">
      <c r="A1875" s="215" t="s">
        <v>126</v>
      </c>
      <c r="B1875" s="215">
        <v>2325</v>
      </c>
      <c r="C1875" s="215" t="s">
        <v>304</v>
      </c>
      <c r="D1875" s="215">
        <v>504196187</v>
      </c>
      <c r="E1875" s="215">
        <v>1060</v>
      </c>
      <c r="F1875" s="215">
        <v>1274</v>
      </c>
      <c r="G1875" s="215">
        <v>1004</v>
      </c>
      <c r="I1875" s="215" t="s">
        <v>4286</v>
      </c>
      <c r="J1875" s="216" t="s">
        <v>330</v>
      </c>
      <c r="K1875" s="215" t="s">
        <v>319</v>
      </c>
      <c r="L1875" s="215" t="s">
        <v>2204</v>
      </c>
      <c r="AD1875" s="217"/>
    </row>
    <row r="1876" spans="1:30" s="215" customFormat="1" x14ac:dyDescent="0.25">
      <c r="A1876" s="215" t="s">
        <v>126</v>
      </c>
      <c r="B1876" s="215">
        <v>2325</v>
      </c>
      <c r="C1876" s="215" t="s">
        <v>304</v>
      </c>
      <c r="D1876" s="215">
        <v>504196188</v>
      </c>
      <c r="E1876" s="215">
        <v>1060</v>
      </c>
      <c r="F1876" s="215">
        <v>1274</v>
      </c>
      <c r="G1876" s="215">
        <v>1004</v>
      </c>
      <c r="I1876" s="215" t="s">
        <v>4287</v>
      </c>
      <c r="J1876" s="216" t="s">
        <v>330</v>
      </c>
      <c r="K1876" s="215" t="s">
        <v>319</v>
      </c>
      <c r="L1876" s="215" t="s">
        <v>2205</v>
      </c>
      <c r="AD1876" s="217"/>
    </row>
    <row r="1877" spans="1:30" s="215" customFormat="1" x14ac:dyDescent="0.25">
      <c r="A1877" s="215" t="s">
        <v>126</v>
      </c>
      <c r="B1877" s="215">
        <v>2325</v>
      </c>
      <c r="C1877" s="215" t="s">
        <v>304</v>
      </c>
      <c r="D1877" s="215">
        <v>504196189</v>
      </c>
      <c r="E1877" s="215">
        <v>1060</v>
      </c>
      <c r="F1877" s="215">
        <v>1274</v>
      </c>
      <c r="G1877" s="215">
        <v>1004</v>
      </c>
      <c r="I1877" s="215" t="s">
        <v>4288</v>
      </c>
      <c r="J1877" s="216" t="s">
        <v>330</v>
      </c>
      <c r="K1877" s="215" t="s">
        <v>319</v>
      </c>
      <c r="L1877" s="215" t="s">
        <v>2206</v>
      </c>
      <c r="AD1877" s="217"/>
    </row>
    <row r="1878" spans="1:30" s="215" customFormat="1" x14ac:dyDescent="0.25">
      <c r="A1878" s="215" t="s">
        <v>126</v>
      </c>
      <c r="B1878" s="215">
        <v>2325</v>
      </c>
      <c r="C1878" s="215" t="s">
        <v>304</v>
      </c>
      <c r="D1878" s="215">
        <v>504196190</v>
      </c>
      <c r="E1878" s="215">
        <v>1060</v>
      </c>
      <c r="F1878" s="215">
        <v>1274</v>
      </c>
      <c r="G1878" s="215">
        <v>1004</v>
      </c>
      <c r="I1878" s="215" t="s">
        <v>4289</v>
      </c>
      <c r="J1878" s="216" t="s">
        <v>330</v>
      </c>
      <c r="K1878" s="215" t="s">
        <v>319</v>
      </c>
      <c r="L1878" s="215" t="s">
        <v>2207</v>
      </c>
      <c r="AD1878" s="217"/>
    </row>
    <row r="1879" spans="1:30" s="215" customFormat="1" x14ac:dyDescent="0.25">
      <c r="A1879" s="215" t="s">
        <v>126</v>
      </c>
      <c r="B1879" s="215">
        <v>2325</v>
      </c>
      <c r="C1879" s="215" t="s">
        <v>304</v>
      </c>
      <c r="D1879" s="215">
        <v>504196191</v>
      </c>
      <c r="E1879" s="215">
        <v>1060</v>
      </c>
      <c r="F1879" s="215">
        <v>1274</v>
      </c>
      <c r="G1879" s="215">
        <v>1004</v>
      </c>
      <c r="I1879" s="215" t="s">
        <v>4290</v>
      </c>
      <c r="J1879" s="216" t="s">
        <v>330</v>
      </c>
      <c r="K1879" s="215" t="s">
        <v>319</v>
      </c>
      <c r="L1879" s="215" t="s">
        <v>2208</v>
      </c>
      <c r="AD1879" s="217"/>
    </row>
    <row r="1880" spans="1:30" s="215" customFormat="1" x14ac:dyDescent="0.25">
      <c r="A1880" s="215" t="s">
        <v>126</v>
      </c>
      <c r="B1880" s="215">
        <v>2325</v>
      </c>
      <c r="C1880" s="215" t="s">
        <v>304</v>
      </c>
      <c r="D1880" s="215">
        <v>504196192</v>
      </c>
      <c r="E1880" s="215">
        <v>1060</v>
      </c>
      <c r="F1880" s="215">
        <v>1274</v>
      </c>
      <c r="G1880" s="215">
        <v>1004</v>
      </c>
      <c r="I1880" s="215" t="s">
        <v>4291</v>
      </c>
      <c r="J1880" s="216" t="s">
        <v>330</v>
      </c>
      <c r="K1880" s="215" t="s">
        <v>319</v>
      </c>
      <c r="L1880" s="215" t="s">
        <v>2209</v>
      </c>
      <c r="AD1880" s="217"/>
    </row>
    <row r="1881" spans="1:30" s="215" customFormat="1" x14ac:dyDescent="0.25">
      <c r="A1881" s="215" t="s">
        <v>126</v>
      </c>
      <c r="B1881" s="215">
        <v>2325</v>
      </c>
      <c r="C1881" s="215" t="s">
        <v>304</v>
      </c>
      <c r="D1881" s="215">
        <v>504196193</v>
      </c>
      <c r="E1881" s="215">
        <v>1060</v>
      </c>
      <c r="F1881" s="215">
        <v>1274</v>
      </c>
      <c r="G1881" s="215">
        <v>1004</v>
      </c>
      <c r="I1881" s="215" t="s">
        <v>4292</v>
      </c>
      <c r="J1881" s="216" t="s">
        <v>330</v>
      </c>
      <c r="K1881" s="215" t="s">
        <v>319</v>
      </c>
      <c r="L1881" s="215" t="s">
        <v>2210</v>
      </c>
      <c r="AD1881" s="217"/>
    </row>
    <row r="1882" spans="1:30" s="215" customFormat="1" x14ac:dyDescent="0.25">
      <c r="A1882" s="215" t="s">
        <v>126</v>
      </c>
      <c r="B1882" s="215">
        <v>2325</v>
      </c>
      <c r="C1882" s="215" t="s">
        <v>304</v>
      </c>
      <c r="D1882" s="215">
        <v>504196194</v>
      </c>
      <c r="E1882" s="215">
        <v>1060</v>
      </c>
      <c r="F1882" s="215">
        <v>1274</v>
      </c>
      <c r="G1882" s="215">
        <v>1004</v>
      </c>
      <c r="I1882" s="215" t="s">
        <v>4293</v>
      </c>
      <c r="J1882" s="216" t="s">
        <v>330</v>
      </c>
      <c r="K1882" s="215" t="s">
        <v>319</v>
      </c>
      <c r="L1882" s="215" t="s">
        <v>2211</v>
      </c>
      <c r="AD1882" s="217"/>
    </row>
    <row r="1883" spans="1:30" s="215" customFormat="1" x14ac:dyDescent="0.25">
      <c r="A1883" s="215" t="s">
        <v>126</v>
      </c>
      <c r="B1883" s="215">
        <v>2325</v>
      </c>
      <c r="C1883" s="215" t="s">
        <v>304</v>
      </c>
      <c r="D1883" s="215">
        <v>504196195</v>
      </c>
      <c r="E1883" s="215">
        <v>1060</v>
      </c>
      <c r="F1883" s="215">
        <v>1274</v>
      </c>
      <c r="G1883" s="215">
        <v>1004</v>
      </c>
      <c r="I1883" s="215" t="s">
        <v>4294</v>
      </c>
      <c r="J1883" s="216" t="s">
        <v>330</v>
      </c>
      <c r="K1883" s="215" t="s">
        <v>319</v>
      </c>
      <c r="L1883" s="215" t="s">
        <v>2212</v>
      </c>
      <c r="AD1883" s="217"/>
    </row>
    <row r="1884" spans="1:30" s="215" customFormat="1" x14ac:dyDescent="0.25">
      <c r="A1884" s="215" t="s">
        <v>126</v>
      </c>
      <c r="B1884" s="215">
        <v>2325</v>
      </c>
      <c r="C1884" s="215" t="s">
        <v>304</v>
      </c>
      <c r="D1884" s="215">
        <v>504196196</v>
      </c>
      <c r="E1884" s="215">
        <v>1060</v>
      </c>
      <c r="F1884" s="215">
        <v>1274</v>
      </c>
      <c r="G1884" s="215">
        <v>1004</v>
      </c>
      <c r="I1884" s="215" t="s">
        <v>4295</v>
      </c>
      <c r="J1884" s="216" t="s">
        <v>330</v>
      </c>
      <c r="K1884" s="215" t="s">
        <v>319</v>
      </c>
      <c r="L1884" s="215" t="s">
        <v>2213</v>
      </c>
      <c r="AD1884" s="217"/>
    </row>
    <row r="1885" spans="1:30" s="215" customFormat="1" x14ac:dyDescent="0.25">
      <c r="A1885" s="215" t="s">
        <v>126</v>
      </c>
      <c r="B1885" s="215">
        <v>2325</v>
      </c>
      <c r="C1885" s="215" t="s">
        <v>304</v>
      </c>
      <c r="D1885" s="215">
        <v>504196197</v>
      </c>
      <c r="E1885" s="215">
        <v>1060</v>
      </c>
      <c r="F1885" s="215">
        <v>1274</v>
      </c>
      <c r="G1885" s="215">
        <v>1004</v>
      </c>
      <c r="I1885" s="215" t="s">
        <v>4296</v>
      </c>
      <c r="J1885" s="216" t="s">
        <v>330</v>
      </c>
      <c r="K1885" s="215" t="s">
        <v>319</v>
      </c>
      <c r="L1885" s="215" t="s">
        <v>2214</v>
      </c>
      <c r="AD1885" s="217"/>
    </row>
    <row r="1886" spans="1:30" s="215" customFormat="1" x14ac:dyDescent="0.25">
      <c r="A1886" s="215" t="s">
        <v>126</v>
      </c>
      <c r="B1886" s="215">
        <v>2325</v>
      </c>
      <c r="C1886" s="215" t="s">
        <v>304</v>
      </c>
      <c r="D1886" s="215">
        <v>504196198</v>
      </c>
      <c r="E1886" s="215">
        <v>1060</v>
      </c>
      <c r="F1886" s="215">
        <v>1274</v>
      </c>
      <c r="G1886" s="215">
        <v>1004</v>
      </c>
      <c r="I1886" s="215" t="s">
        <v>4297</v>
      </c>
      <c r="J1886" s="216" t="s">
        <v>330</v>
      </c>
      <c r="K1886" s="215" t="s">
        <v>319</v>
      </c>
      <c r="L1886" s="215" t="s">
        <v>2215</v>
      </c>
      <c r="AD1886" s="217"/>
    </row>
    <row r="1887" spans="1:30" s="215" customFormat="1" x14ac:dyDescent="0.25">
      <c r="A1887" s="215" t="s">
        <v>126</v>
      </c>
      <c r="B1887" s="215">
        <v>2325</v>
      </c>
      <c r="C1887" s="215" t="s">
        <v>304</v>
      </c>
      <c r="D1887" s="215">
        <v>504196199</v>
      </c>
      <c r="E1887" s="215">
        <v>1060</v>
      </c>
      <c r="F1887" s="215">
        <v>1274</v>
      </c>
      <c r="G1887" s="215">
        <v>1004</v>
      </c>
      <c r="I1887" s="215" t="s">
        <v>4298</v>
      </c>
      <c r="J1887" s="216" t="s">
        <v>330</v>
      </c>
      <c r="K1887" s="215" t="s">
        <v>319</v>
      </c>
      <c r="L1887" s="215" t="s">
        <v>2216</v>
      </c>
      <c r="AD1887" s="217"/>
    </row>
    <row r="1888" spans="1:30" s="215" customFormat="1" x14ac:dyDescent="0.25">
      <c r="A1888" s="215" t="s">
        <v>126</v>
      </c>
      <c r="B1888" s="215">
        <v>2325</v>
      </c>
      <c r="C1888" s="215" t="s">
        <v>304</v>
      </c>
      <c r="D1888" s="215">
        <v>504196200</v>
      </c>
      <c r="E1888" s="215">
        <v>1060</v>
      </c>
      <c r="F1888" s="215">
        <v>1274</v>
      </c>
      <c r="G1888" s="215">
        <v>1004</v>
      </c>
      <c r="I1888" s="215" t="s">
        <v>4299</v>
      </c>
      <c r="J1888" s="216" t="s">
        <v>330</v>
      </c>
      <c r="K1888" s="215" t="s">
        <v>319</v>
      </c>
      <c r="L1888" s="215" t="s">
        <v>2217</v>
      </c>
      <c r="AD1888" s="217"/>
    </row>
    <row r="1889" spans="1:30" s="215" customFormat="1" x14ac:dyDescent="0.25">
      <c r="A1889" s="215" t="s">
        <v>126</v>
      </c>
      <c r="B1889" s="215">
        <v>2325</v>
      </c>
      <c r="C1889" s="215" t="s">
        <v>304</v>
      </c>
      <c r="D1889" s="215">
        <v>504196201</v>
      </c>
      <c r="E1889" s="215">
        <v>1060</v>
      </c>
      <c r="F1889" s="215">
        <v>1242</v>
      </c>
      <c r="G1889" s="215">
        <v>1004</v>
      </c>
      <c r="I1889" s="215" t="s">
        <v>4300</v>
      </c>
      <c r="J1889" s="216" t="s">
        <v>330</v>
      </c>
      <c r="K1889" s="215" t="s">
        <v>319</v>
      </c>
      <c r="L1889" s="215" t="s">
        <v>2218</v>
      </c>
      <c r="AD1889" s="217"/>
    </row>
    <row r="1890" spans="1:30" s="215" customFormat="1" x14ac:dyDescent="0.25">
      <c r="A1890" s="215" t="s">
        <v>126</v>
      </c>
      <c r="B1890" s="215">
        <v>2325</v>
      </c>
      <c r="C1890" s="215" t="s">
        <v>304</v>
      </c>
      <c r="D1890" s="215">
        <v>504196202</v>
      </c>
      <c r="E1890" s="215">
        <v>1060</v>
      </c>
      <c r="F1890" s="215">
        <v>1274</v>
      </c>
      <c r="G1890" s="215">
        <v>1004</v>
      </c>
      <c r="I1890" s="215" t="s">
        <v>4301</v>
      </c>
      <c r="J1890" s="216" t="s">
        <v>330</v>
      </c>
      <c r="K1890" s="215" t="s">
        <v>319</v>
      </c>
      <c r="L1890" s="215" t="s">
        <v>2219</v>
      </c>
      <c r="AD1890" s="217"/>
    </row>
    <row r="1891" spans="1:30" s="215" customFormat="1" x14ac:dyDescent="0.25">
      <c r="A1891" s="215" t="s">
        <v>126</v>
      </c>
      <c r="B1891" s="215">
        <v>2325</v>
      </c>
      <c r="C1891" s="215" t="s">
        <v>304</v>
      </c>
      <c r="D1891" s="215">
        <v>504196203</v>
      </c>
      <c r="E1891" s="215">
        <v>1060</v>
      </c>
      <c r="F1891" s="215">
        <v>1274</v>
      </c>
      <c r="G1891" s="215">
        <v>1004</v>
      </c>
      <c r="I1891" s="215" t="s">
        <v>4302</v>
      </c>
      <c r="J1891" s="216" t="s">
        <v>330</v>
      </c>
      <c r="K1891" s="215" t="s">
        <v>319</v>
      </c>
      <c r="L1891" s="215" t="s">
        <v>2220</v>
      </c>
      <c r="AD1891" s="217"/>
    </row>
    <row r="1892" spans="1:30" s="215" customFormat="1" x14ac:dyDescent="0.25">
      <c r="A1892" s="215" t="s">
        <v>126</v>
      </c>
      <c r="B1892" s="215">
        <v>2325</v>
      </c>
      <c r="C1892" s="215" t="s">
        <v>304</v>
      </c>
      <c r="D1892" s="215">
        <v>504196204</v>
      </c>
      <c r="E1892" s="215">
        <v>1060</v>
      </c>
      <c r="F1892" s="215">
        <v>1274</v>
      </c>
      <c r="G1892" s="215">
        <v>1004</v>
      </c>
      <c r="I1892" s="215" t="s">
        <v>4303</v>
      </c>
      <c r="J1892" s="216" t="s">
        <v>330</v>
      </c>
      <c r="K1892" s="215" t="s">
        <v>319</v>
      </c>
      <c r="L1892" s="215" t="s">
        <v>2221</v>
      </c>
      <c r="AD1892" s="217"/>
    </row>
    <row r="1893" spans="1:30" s="215" customFormat="1" x14ac:dyDescent="0.25">
      <c r="A1893" s="215" t="s">
        <v>126</v>
      </c>
      <c r="B1893" s="215">
        <v>2325</v>
      </c>
      <c r="C1893" s="215" t="s">
        <v>304</v>
      </c>
      <c r="D1893" s="215">
        <v>504196205</v>
      </c>
      <c r="E1893" s="215">
        <v>1060</v>
      </c>
      <c r="F1893" s="215">
        <v>1274</v>
      </c>
      <c r="G1893" s="215">
        <v>1004</v>
      </c>
      <c r="I1893" s="215" t="s">
        <v>4304</v>
      </c>
      <c r="J1893" s="216" t="s">
        <v>330</v>
      </c>
      <c r="K1893" s="215" t="s">
        <v>319</v>
      </c>
      <c r="L1893" s="215" t="s">
        <v>2222</v>
      </c>
      <c r="AD1893" s="217"/>
    </row>
    <row r="1894" spans="1:30" s="215" customFormat="1" x14ac:dyDescent="0.25">
      <c r="A1894" s="215" t="s">
        <v>126</v>
      </c>
      <c r="B1894" s="215">
        <v>2325</v>
      </c>
      <c r="C1894" s="215" t="s">
        <v>304</v>
      </c>
      <c r="D1894" s="215">
        <v>504196206</v>
      </c>
      <c r="E1894" s="215">
        <v>1060</v>
      </c>
      <c r="F1894" s="215">
        <v>1274</v>
      </c>
      <c r="G1894" s="215">
        <v>1004</v>
      </c>
      <c r="I1894" s="215" t="s">
        <v>4305</v>
      </c>
      <c r="J1894" s="216" t="s">
        <v>330</v>
      </c>
      <c r="K1894" s="215" t="s">
        <v>319</v>
      </c>
      <c r="L1894" s="215" t="s">
        <v>2223</v>
      </c>
      <c r="AD1894" s="217"/>
    </row>
    <row r="1895" spans="1:30" s="215" customFormat="1" x14ac:dyDescent="0.25">
      <c r="A1895" s="215" t="s">
        <v>126</v>
      </c>
      <c r="B1895" s="215">
        <v>2325</v>
      </c>
      <c r="C1895" s="215" t="s">
        <v>304</v>
      </c>
      <c r="D1895" s="215">
        <v>504196207</v>
      </c>
      <c r="E1895" s="215">
        <v>1060</v>
      </c>
      <c r="F1895" s="215">
        <v>1274</v>
      </c>
      <c r="G1895" s="215">
        <v>1004</v>
      </c>
      <c r="I1895" s="215" t="s">
        <v>4306</v>
      </c>
      <c r="J1895" s="216" t="s">
        <v>330</v>
      </c>
      <c r="K1895" s="215" t="s">
        <v>319</v>
      </c>
      <c r="L1895" s="215" t="s">
        <v>2224</v>
      </c>
      <c r="AD1895" s="217"/>
    </row>
    <row r="1896" spans="1:30" s="215" customFormat="1" x14ac:dyDescent="0.25">
      <c r="A1896" s="215" t="s">
        <v>126</v>
      </c>
      <c r="B1896" s="215">
        <v>2325</v>
      </c>
      <c r="C1896" s="215" t="s">
        <v>304</v>
      </c>
      <c r="D1896" s="215">
        <v>504196209</v>
      </c>
      <c r="E1896" s="215">
        <v>1060</v>
      </c>
      <c r="F1896" s="215">
        <v>1274</v>
      </c>
      <c r="G1896" s="215">
        <v>1004</v>
      </c>
      <c r="I1896" s="215" t="s">
        <v>4307</v>
      </c>
      <c r="J1896" s="216" t="s">
        <v>330</v>
      </c>
      <c r="K1896" s="215" t="s">
        <v>319</v>
      </c>
      <c r="L1896" s="215" t="s">
        <v>2225</v>
      </c>
      <c r="AD1896" s="217"/>
    </row>
    <row r="1897" spans="1:30" s="215" customFormat="1" x14ac:dyDescent="0.25">
      <c r="A1897" s="215" t="s">
        <v>126</v>
      </c>
      <c r="B1897" s="215">
        <v>2325</v>
      </c>
      <c r="C1897" s="215" t="s">
        <v>304</v>
      </c>
      <c r="D1897" s="215">
        <v>504196210</v>
      </c>
      <c r="E1897" s="215">
        <v>1060</v>
      </c>
      <c r="F1897" s="215">
        <v>1274</v>
      </c>
      <c r="G1897" s="215">
        <v>1004</v>
      </c>
      <c r="I1897" s="215" t="s">
        <v>4308</v>
      </c>
      <c r="J1897" s="216" t="s">
        <v>330</v>
      </c>
      <c r="K1897" s="215" t="s">
        <v>319</v>
      </c>
      <c r="L1897" s="215" t="s">
        <v>2226</v>
      </c>
      <c r="AD1897" s="217"/>
    </row>
    <row r="1898" spans="1:30" s="215" customFormat="1" x14ac:dyDescent="0.25">
      <c r="A1898" s="215" t="s">
        <v>126</v>
      </c>
      <c r="B1898" s="215">
        <v>2325</v>
      </c>
      <c r="C1898" s="215" t="s">
        <v>304</v>
      </c>
      <c r="D1898" s="215">
        <v>504196211</v>
      </c>
      <c r="E1898" s="215">
        <v>1060</v>
      </c>
      <c r="F1898" s="215">
        <v>1242</v>
      </c>
      <c r="G1898" s="215">
        <v>1004</v>
      </c>
      <c r="I1898" s="215" t="s">
        <v>4309</v>
      </c>
      <c r="J1898" s="216" t="s">
        <v>330</v>
      </c>
      <c r="K1898" s="215" t="s">
        <v>319</v>
      </c>
      <c r="L1898" s="215" t="s">
        <v>2227</v>
      </c>
      <c r="AD1898" s="217"/>
    </row>
    <row r="1899" spans="1:30" s="215" customFormat="1" x14ac:dyDescent="0.25">
      <c r="A1899" s="215" t="s">
        <v>126</v>
      </c>
      <c r="B1899" s="215">
        <v>2325</v>
      </c>
      <c r="C1899" s="215" t="s">
        <v>304</v>
      </c>
      <c r="D1899" s="215">
        <v>504196212</v>
      </c>
      <c r="E1899" s="215">
        <v>1060</v>
      </c>
      <c r="F1899" s="215">
        <v>1274</v>
      </c>
      <c r="G1899" s="215">
        <v>1004</v>
      </c>
      <c r="I1899" s="215" t="s">
        <v>4310</v>
      </c>
      <c r="J1899" s="216" t="s">
        <v>330</v>
      </c>
      <c r="K1899" s="215" t="s">
        <v>319</v>
      </c>
      <c r="L1899" s="215" t="s">
        <v>2228</v>
      </c>
      <c r="AD1899" s="217"/>
    </row>
    <row r="1900" spans="1:30" s="215" customFormat="1" x14ac:dyDescent="0.25">
      <c r="A1900" s="215" t="s">
        <v>126</v>
      </c>
      <c r="B1900" s="215">
        <v>2325</v>
      </c>
      <c r="C1900" s="215" t="s">
        <v>304</v>
      </c>
      <c r="D1900" s="215">
        <v>504196213</v>
      </c>
      <c r="E1900" s="215">
        <v>1060</v>
      </c>
      <c r="F1900" s="215">
        <v>1274</v>
      </c>
      <c r="G1900" s="215">
        <v>1004</v>
      </c>
      <c r="I1900" s="215" t="s">
        <v>4311</v>
      </c>
      <c r="J1900" s="216" t="s">
        <v>330</v>
      </c>
      <c r="K1900" s="215" t="s">
        <v>319</v>
      </c>
      <c r="L1900" s="215" t="s">
        <v>2229</v>
      </c>
      <c r="AD1900" s="217"/>
    </row>
    <row r="1901" spans="1:30" s="215" customFormat="1" x14ac:dyDescent="0.25">
      <c r="A1901" s="215" t="s">
        <v>126</v>
      </c>
      <c r="B1901" s="215">
        <v>2325</v>
      </c>
      <c r="C1901" s="215" t="s">
        <v>304</v>
      </c>
      <c r="D1901" s="215">
        <v>504196214</v>
      </c>
      <c r="E1901" s="215">
        <v>1060</v>
      </c>
      <c r="F1901" s="215">
        <v>1274</v>
      </c>
      <c r="G1901" s="215">
        <v>1004</v>
      </c>
      <c r="I1901" s="215" t="s">
        <v>4312</v>
      </c>
      <c r="J1901" s="216" t="s">
        <v>330</v>
      </c>
      <c r="K1901" s="215" t="s">
        <v>319</v>
      </c>
      <c r="L1901" s="215" t="s">
        <v>2230</v>
      </c>
      <c r="AD1901" s="217"/>
    </row>
    <row r="1902" spans="1:30" s="215" customFormat="1" x14ac:dyDescent="0.25">
      <c r="A1902" s="215" t="s">
        <v>126</v>
      </c>
      <c r="B1902" s="215">
        <v>2325</v>
      </c>
      <c r="C1902" s="215" t="s">
        <v>304</v>
      </c>
      <c r="D1902" s="215">
        <v>504196215</v>
      </c>
      <c r="E1902" s="215">
        <v>1060</v>
      </c>
      <c r="F1902" s="215">
        <v>1274</v>
      </c>
      <c r="G1902" s="215">
        <v>1004</v>
      </c>
      <c r="I1902" s="215" t="s">
        <v>4313</v>
      </c>
      <c r="J1902" s="216" t="s">
        <v>330</v>
      </c>
      <c r="K1902" s="215" t="s">
        <v>319</v>
      </c>
      <c r="L1902" s="215" t="s">
        <v>2231</v>
      </c>
      <c r="AD1902" s="217"/>
    </row>
    <row r="1903" spans="1:30" s="215" customFormat="1" x14ac:dyDescent="0.25">
      <c r="A1903" s="215" t="s">
        <v>126</v>
      </c>
      <c r="B1903" s="215">
        <v>2325</v>
      </c>
      <c r="C1903" s="215" t="s">
        <v>304</v>
      </c>
      <c r="D1903" s="215">
        <v>504196216</v>
      </c>
      <c r="E1903" s="215">
        <v>1060</v>
      </c>
      <c r="F1903" s="215">
        <v>1274</v>
      </c>
      <c r="G1903" s="215">
        <v>1004</v>
      </c>
      <c r="I1903" s="215" t="s">
        <v>4314</v>
      </c>
      <c r="J1903" s="216" t="s">
        <v>330</v>
      </c>
      <c r="K1903" s="215" t="s">
        <v>319</v>
      </c>
      <c r="L1903" s="215" t="s">
        <v>2232</v>
      </c>
      <c r="AD1903" s="217"/>
    </row>
    <row r="1904" spans="1:30" s="215" customFormat="1" x14ac:dyDescent="0.25">
      <c r="A1904" s="215" t="s">
        <v>126</v>
      </c>
      <c r="B1904" s="215">
        <v>2325</v>
      </c>
      <c r="C1904" s="215" t="s">
        <v>304</v>
      </c>
      <c r="D1904" s="215">
        <v>504196217</v>
      </c>
      <c r="E1904" s="215">
        <v>1060</v>
      </c>
      <c r="F1904" s="215">
        <v>1274</v>
      </c>
      <c r="G1904" s="215">
        <v>1004</v>
      </c>
      <c r="I1904" s="215" t="s">
        <v>4315</v>
      </c>
      <c r="J1904" s="216" t="s">
        <v>330</v>
      </c>
      <c r="K1904" s="215" t="s">
        <v>319</v>
      </c>
      <c r="L1904" s="215" t="s">
        <v>2233</v>
      </c>
      <c r="AD1904" s="217"/>
    </row>
    <row r="1905" spans="1:30" s="215" customFormat="1" x14ac:dyDescent="0.25">
      <c r="A1905" s="215" t="s">
        <v>126</v>
      </c>
      <c r="B1905" s="215">
        <v>2325</v>
      </c>
      <c r="C1905" s="215" t="s">
        <v>304</v>
      </c>
      <c r="D1905" s="215">
        <v>504196218</v>
      </c>
      <c r="E1905" s="215">
        <v>1060</v>
      </c>
      <c r="F1905" s="215">
        <v>1274</v>
      </c>
      <c r="G1905" s="215">
        <v>1004</v>
      </c>
      <c r="I1905" s="215" t="s">
        <v>4316</v>
      </c>
      <c r="J1905" s="216" t="s">
        <v>330</v>
      </c>
      <c r="K1905" s="215" t="s">
        <v>319</v>
      </c>
      <c r="L1905" s="215" t="s">
        <v>2234</v>
      </c>
      <c r="AD1905" s="217"/>
    </row>
    <row r="1906" spans="1:30" s="215" customFormat="1" x14ac:dyDescent="0.25">
      <c r="A1906" s="215" t="s">
        <v>126</v>
      </c>
      <c r="B1906" s="215">
        <v>2325</v>
      </c>
      <c r="C1906" s="215" t="s">
        <v>304</v>
      </c>
      <c r="D1906" s="215">
        <v>504196219</v>
      </c>
      <c r="E1906" s="215">
        <v>1060</v>
      </c>
      <c r="F1906" s="215">
        <v>1274</v>
      </c>
      <c r="G1906" s="215">
        <v>1004</v>
      </c>
      <c r="I1906" s="215" t="s">
        <v>4317</v>
      </c>
      <c r="J1906" s="216" t="s">
        <v>330</v>
      </c>
      <c r="K1906" s="215" t="s">
        <v>319</v>
      </c>
      <c r="L1906" s="215" t="s">
        <v>2235</v>
      </c>
      <c r="AD1906" s="217"/>
    </row>
    <row r="1907" spans="1:30" s="215" customFormat="1" x14ac:dyDescent="0.25">
      <c r="A1907" s="215" t="s">
        <v>126</v>
      </c>
      <c r="B1907" s="215">
        <v>2325</v>
      </c>
      <c r="C1907" s="215" t="s">
        <v>304</v>
      </c>
      <c r="D1907" s="215">
        <v>504196220</v>
      </c>
      <c r="E1907" s="215">
        <v>1060</v>
      </c>
      <c r="F1907" s="215">
        <v>1274</v>
      </c>
      <c r="G1907" s="215">
        <v>1004</v>
      </c>
      <c r="I1907" s="215" t="s">
        <v>4318</v>
      </c>
      <c r="J1907" s="216" t="s">
        <v>330</v>
      </c>
      <c r="K1907" s="215" t="s">
        <v>319</v>
      </c>
      <c r="L1907" s="215" t="s">
        <v>2236</v>
      </c>
      <c r="AD1907" s="217"/>
    </row>
    <row r="1908" spans="1:30" s="215" customFormat="1" x14ac:dyDescent="0.25">
      <c r="A1908" s="215" t="s">
        <v>126</v>
      </c>
      <c r="B1908" s="215">
        <v>2325</v>
      </c>
      <c r="C1908" s="215" t="s">
        <v>304</v>
      </c>
      <c r="D1908" s="215">
        <v>504196221</v>
      </c>
      <c r="E1908" s="215">
        <v>1060</v>
      </c>
      <c r="F1908" s="215">
        <v>1274</v>
      </c>
      <c r="G1908" s="215">
        <v>1004</v>
      </c>
      <c r="I1908" s="215" t="s">
        <v>4319</v>
      </c>
      <c r="J1908" s="216" t="s">
        <v>330</v>
      </c>
      <c r="K1908" s="215" t="s">
        <v>319</v>
      </c>
      <c r="L1908" s="215" t="s">
        <v>2237</v>
      </c>
      <c r="AD1908" s="217"/>
    </row>
    <row r="1909" spans="1:30" s="215" customFormat="1" x14ac:dyDescent="0.25">
      <c r="A1909" s="215" t="s">
        <v>126</v>
      </c>
      <c r="B1909" s="215">
        <v>2325</v>
      </c>
      <c r="C1909" s="215" t="s">
        <v>304</v>
      </c>
      <c r="D1909" s="215">
        <v>504196222</v>
      </c>
      <c r="E1909" s="215">
        <v>1060</v>
      </c>
      <c r="F1909" s="215">
        <v>1274</v>
      </c>
      <c r="G1909" s="215">
        <v>1004</v>
      </c>
      <c r="I1909" s="215" t="s">
        <v>4320</v>
      </c>
      <c r="J1909" s="216" t="s">
        <v>330</v>
      </c>
      <c r="K1909" s="215" t="s">
        <v>319</v>
      </c>
      <c r="L1909" s="215" t="s">
        <v>2238</v>
      </c>
      <c r="AD1909" s="217"/>
    </row>
    <row r="1910" spans="1:30" s="215" customFormat="1" x14ac:dyDescent="0.25">
      <c r="A1910" s="215" t="s">
        <v>126</v>
      </c>
      <c r="B1910" s="215">
        <v>2325</v>
      </c>
      <c r="C1910" s="215" t="s">
        <v>304</v>
      </c>
      <c r="D1910" s="215">
        <v>504196223</v>
      </c>
      <c r="E1910" s="215">
        <v>1060</v>
      </c>
      <c r="F1910" s="215">
        <v>1274</v>
      </c>
      <c r="G1910" s="215">
        <v>1004</v>
      </c>
      <c r="I1910" s="215" t="s">
        <v>4321</v>
      </c>
      <c r="J1910" s="216" t="s">
        <v>330</v>
      </c>
      <c r="K1910" s="215" t="s">
        <v>319</v>
      </c>
      <c r="L1910" s="215" t="s">
        <v>2239</v>
      </c>
      <c r="AD1910" s="217"/>
    </row>
    <row r="1911" spans="1:30" s="215" customFormat="1" x14ac:dyDescent="0.25">
      <c r="A1911" s="215" t="s">
        <v>126</v>
      </c>
      <c r="B1911" s="215">
        <v>2325</v>
      </c>
      <c r="C1911" s="215" t="s">
        <v>304</v>
      </c>
      <c r="D1911" s="215">
        <v>504196224</v>
      </c>
      <c r="E1911" s="215">
        <v>1060</v>
      </c>
      <c r="F1911" s="215">
        <v>1274</v>
      </c>
      <c r="G1911" s="215">
        <v>1004</v>
      </c>
      <c r="I1911" s="215" t="s">
        <v>4322</v>
      </c>
      <c r="J1911" s="216" t="s">
        <v>330</v>
      </c>
      <c r="K1911" s="215" t="s">
        <v>319</v>
      </c>
      <c r="L1911" s="215" t="s">
        <v>2240</v>
      </c>
      <c r="AD1911" s="217"/>
    </row>
    <row r="1912" spans="1:30" s="215" customFormat="1" x14ac:dyDescent="0.25">
      <c r="A1912" s="215" t="s">
        <v>126</v>
      </c>
      <c r="B1912" s="215">
        <v>2325</v>
      </c>
      <c r="C1912" s="215" t="s">
        <v>304</v>
      </c>
      <c r="D1912" s="215">
        <v>504196225</v>
      </c>
      <c r="E1912" s="215">
        <v>1060</v>
      </c>
      <c r="F1912" s="215">
        <v>1274</v>
      </c>
      <c r="G1912" s="215">
        <v>1004</v>
      </c>
      <c r="I1912" s="215" t="s">
        <v>4323</v>
      </c>
      <c r="J1912" s="216" t="s">
        <v>330</v>
      </c>
      <c r="K1912" s="215" t="s">
        <v>319</v>
      </c>
      <c r="L1912" s="215" t="s">
        <v>2241</v>
      </c>
      <c r="AD1912" s="217"/>
    </row>
    <row r="1913" spans="1:30" s="215" customFormat="1" x14ac:dyDescent="0.25">
      <c r="A1913" s="215" t="s">
        <v>126</v>
      </c>
      <c r="B1913" s="215">
        <v>2325</v>
      </c>
      <c r="C1913" s="215" t="s">
        <v>304</v>
      </c>
      <c r="D1913" s="215">
        <v>504196226</v>
      </c>
      <c r="E1913" s="215">
        <v>1060</v>
      </c>
      <c r="F1913" s="215">
        <v>1274</v>
      </c>
      <c r="G1913" s="215">
        <v>1004</v>
      </c>
      <c r="I1913" s="215" t="s">
        <v>4324</v>
      </c>
      <c r="J1913" s="216" t="s">
        <v>330</v>
      </c>
      <c r="K1913" s="215" t="s">
        <v>319</v>
      </c>
      <c r="L1913" s="215" t="s">
        <v>2242</v>
      </c>
      <c r="AD1913" s="217"/>
    </row>
    <row r="1914" spans="1:30" s="215" customFormat="1" x14ac:dyDescent="0.25">
      <c r="A1914" s="215" t="s">
        <v>126</v>
      </c>
      <c r="B1914" s="215">
        <v>2325</v>
      </c>
      <c r="C1914" s="215" t="s">
        <v>304</v>
      </c>
      <c r="D1914" s="215">
        <v>504196227</v>
      </c>
      <c r="E1914" s="215">
        <v>1060</v>
      </c>
      <c r="F1914" s="215">
        <v>1274</v>
      </c>
      <c r="G1914" s="215">
        <v>1004</v>
      </c>
      <c r="I1914" s="215" t="s">
        <v>4325</v>
      </c>
      <c r="J1914" s="216" t="s">
        <v>330</v>
      </c>
      <c r="K1914" s="215" t="s">
        <v>319</v>
      </c>
      <c r="L1914" s="215" t="s">
        <v>2243</v>
      </c>
      <c r="AD1914" s="217"/>
    </row>
    <row r="1915" spans="1:30" s="215" customFormat="1" x14ac:dyDescent="0.25">
      <c r="A1915" s="215" t="s">
        <v>126</v>
      </c>
      <c r="B1915" s="215">
        <v>2325</v>
      </c>
      <c r="C1915" s="215" t="s">
        <v>304</v>
      </c>
      <c r="D1915" s="215">
        <v>504196228</v>
      </c>
      <c r="E1915" s="215">
        <v>1060</v>
      </c>
      <c r="F1915" s="215">
        <v>1274</v>
      </c>
      <c r="G1915" s="215">
        <v>1004</v>
      </c>
      <c r="I1915" s="215" t="s">
        <v>4326</v>
      </c>
      <c r="J1915" s="216" t="s">
        <v>330</v>
      </c>
      <c r="K1915" s="215" t="s">
        <v>319</v>
      </c>
      <c r="L1915" s="215" t="s">
        <v>2244</v>
      </c>
      <c r="AD1915" s="217"/>
    </row>
    <row r="1916" spans="1:30" s="215" customFormat="1" x14ac:dyDescent="0.25">
      <c r="A1916" s="215" t="s">
        <v>126</v>
      </c>
      <c r="B1916" s="215">
        <v>2325</v>
      </c>
      <c r="C1916" s="215" t="s">
        <v>304</v>
      </c>
      <c r="D1916" s="215">
        <v>504196229</v>
      </c>
      <c r="E1916" s="215">
        <v>1060</v>
      </c>
      <c r="F1916" s="215">
        <v>1274</v>
      </c>
      <c r="G1916" s="215">
        <v>1004</v>
      </c>
      <c r="I1916" s="215" t="s">
        <v>4327</v>
      </c>
      <c r="J1916" s="216" t="s">
        <v>330</v>
      </c>
      <c r="K1916" s="215" t="s">
        <v>319</v>
      </c>
      <c r="L1916" s="215" t="s">
        <v>2245</v>
      </c>
      <c r="AD1916" s="217"/>
    </row>
    <row r="1917" spans="1:30" s="215" customFormat="1" x14ac:dyDescent="0.25">
      <c r="A1917" s="215" t="s">
        <v>126</v>
      </c>
      <c r="B1917" s="215">
        <v>2325</v>
      </c>
      <c r="C1917" s="215" t="s">
        <v>304</v>
      </c>
      <c r="D1917" s="215">
        <v>504196230</v>
      </c>
      <c r="E1917" s="215">
        <v>1060</v>
      </c>
      <c r="F1917" s="215">
        <v>1274</v>
      </c>
      <c r="G1917" s="215">
        <v>1004</v>
      </c>
      <c r="I1917" s="215" t="s">
        <v>4328</v>
      </c>
      <c r="J1917" s="216" t="s">
        <v>330</v>
      </c>
      <c r="K1917" s="215" t="s">
        <v>319</v>
      </c>
      <c r="L1917" s="215" t="s">
        <v>2246</v>
      </c>
      <c r="AD1917" s="217"/>
    </row>
    <row r="1918" spans="1:30" s="215" customFormat="1" x14ac:dyDescent="0.25">
      <c r="A1918" s="215" t="s">
        <v>126</v>
      </c>
      <c r="B1918" s="215">
        <v>2325</v>
      </c>
      <c r="C1918" s="215" t="s">
        <v>304</v>
      </c>
      <c r="D1918" s="215">
        <v>504196231</v>
      </c>
      <c r="E1918" s="215">
        <v>1060</v>
      </c>
      <c r="F1918" s="215">
        <v>1274</v>
      </c>
      <c r="G1918" s="215">
        <v>1004</v>
      </c>
      <c r="I1918" s="215" t="s">
        <v>4329</v>
      </c>
      <c r="J1918" s="216" t="s">
        <v>330</v>
      </c>
      <c r="K1918" s="215" t="s">
        <v>319</v>
      </c>
      <c r="L1918" s="215" t="s">
        <v>2247</v>
      </c>
      <c r="AD1918" s="217"/>
    </row>
    <row r="1919" spans="1:30" s="215" customFormat="1" x14ac:dyDescent="0.25">
      <c r="A1919" s="215" t="s">
        <v>126</v>
      </c>
      <c r="B1919" s="215">
        <v>2325</v>
      </c>
      <c r="C1919" s="215" t="s">
        <v>304</v>
      </c>
      <c r="D1919" s="215">
        <v>504196235</v>
      </c>
      <c r="E1919" s="215">
        <v>1060</v>
      </c>
      <c r="F1919" s="215">
        <v>1274</v>
      </c>
      <c r="G1919" s="215">
        <v>1004</v>
      </c>
      <c r="I1919" s="215" t="s">
        <v>4330</v>
      </c>
      <c r="J1919" s="216" t="s">
        <v>330</v>
      </c>
      <c r="K1919" s="215" t="s">
        <v>319</v>
      </c>
      <c r="L1919" s="215" t="s">
        <v>2248</v>
      </c>
      <c r="AD1919" s="217"/>
    </row>
    <row r="1920" spans="1:30" s="215" customFormat="1" x14ac:dyDescent="0.25">
      <c r="A1920" s="215" t="s">
        <v>126</v>
      </c>
      <c r="B1920" s="215">
        <v>2325</v>
      </c>
      <c r="C1920" s="215" t="s">
        <v>304</v>
      </c>
      <c r="D1920" s="215">
        <v>504196236</v>
      </c>
      <c r="E1920" s="215">
        <v>1060</v>
      </c>
      <c r="F1920" s="215">
        <v>1274</v>
      </c>
      <c r="G1920" s="215">
        <v>1004</v>
      </c>
      <c r="I1920" s="215" t="s">
        <v>4331</v>
      </c>
      <c r="J1920" s="216" t="s">
        <v>330</v>
      </c>
      <c r="K1920" s="215" t="s">
        <v>319</v>
      </c>
      <c r="L1920" s="215" t="s">
        <v>2249</v>
      </c>
      <c r="AD1920" s="217"/>
    </row>
    <row r="1921" spans="1:30" s="215" customFormat="1" x14ac:dyDescent="0.25">
      <c r="A1921" s="215" t="s">
        <v>126</v>
      </c>
      <c r="B1921" s="215">
        <v>2325</v>
      </c>
      <c r="C1921" s="215" t="s">
        <v>304</v>
      </c>
      <c r="D1921" s="215">
        <v>504196237</v>
      </c>
      <c r="E1921" s="215">
        <v>1060</v>
      </c>
      <c r="F1921" s="215">
        <v>1274</v>
      </c>
      <c r="G1921" s="215">
        <v>1004</v>
      </c>
      <c r="I1921" s="215" t="s">
        <v>4332</v>
      </c>
      <c r="J1921" s="216" t="s">
        <v>330</v>
      </c>
      <c r="K1921" s="215" t="s">
        <v>319</v>
      </c>
      <c r="L1921" s="215" t="s">
        <v>2250</v>
      </c>
      <c r="AD1921" s="217"/>
    </row>
    <row r="1922" spans="1:30" s="215" customFormat="1" x14ac:dyDescent="0.25">
      <c r="A1922" s="215" t="s">
        <v>126</v>
      </c>
      <c r="B1922" s="215">
        <v>2325</v>
      </c>
      <c r="C1922" s="215" t="s">
        <v>304</v>
      </c>
      <c r="D1922" s="215">
        <v>504196238</v>
      </c>
      <c r="E1922" s="215">
        <v>1060</v>
      </c>
      <c r="F1922" s="215">
        <v>1274</v>
      </c>
      <c r="G1922" s="215">
        <v>1004</v>
      </c>
      <c r="I1922" s="215" t="s">
        <v>4333</v>
      </c>
      <c r="J1922" s="216" t="s">
        <v>330</v>
      </c>
      <c r="K1922" s="215" t="s">
        <v>319</v>
      </c>
      <c r="L1922" s="215" t="s">
        <v>2251</v>
      </c>
      <c r="AD1922" s="217"/>
    </row>
    <row r="1923" spans="1:30" s="215" customFormat="1" x14ac:dyDescent="0.25">
      <c r="A1923" s="215" t="s">
        <v>126</v>
      </c>
      <c r="B1923" s="215">
        <v>2325</v>
      </c>
      <c r="C1923" s="215" t="s">
        <v>304</v>
      </c>
      <c r="D1923" s="215">
        <v>504196239</v>
      </c>
      <c r="E1923" s="215">
        <v>1060</v>
      </c>
      <c r="F1923" s="215">
        <v>1274</v>
      </c>
      <c r="G1923" s="215">
        <v>1004</v>
      </c>
      <c r="I1923" s="215" t="s">
        <v>4334</v>
      </c>
      <c r="J1923" s="216" t="s">
        <v>330</v>
      </c>
      <c r="K1923" s="215" t="s">
        <v>319</v>
      </c>
      <c r="L1923" s="215" t="s">
        <v>2252</v>
      </c>
      <c r="AD1923" s="217"/>
    </row>
    <row r="1924" spans="1:30" s="215" customFormat="1" x14ac:dyDescent="0.25">
      <c r="A1924" s="215" t="s">
        <v>126</v>
      </c>
      <c r="B1924" s="215">
        <v>2325</v>
      </c>
      <c r="C1924" s="215" t="s">
        <v>304</v>
      </c>
      <c r="D1924" s="215">
        <v>504196240</v>
      </c>
      <c r="E1924" s="215">
        <v>1060</v>
      </c>
      <c r="F1924" s="215">
        <v>1274</v>
      </c>
      <c r="G1924" s="215">
        <v>1004</v>
      </c>
      <c r="I1924" s="215" t="s">
        <v>4335</v>
      </c>
      <c r="J1924" s="216" t="s">
        <v>330</v>
      </c>
      <c r="K1924" s="215" t="s">
        <v>319</v>
      </c>
      <c r="L1924" s="215" t="s">
        <v>2253</v>
      </c>
      <c r="AD1924" s="217"/>
    </row>
    <row r="1925" spans="1:30" s="215" customFormat="1" x14ac:dyDescent="0.25">
      <c r="A1925" s="215" t="s">
        <v>126</v>
      </c>
      <c r="B1925" s="215">
        <v>2325</v>
      </c>
      <c r="C1925" s="215" t="s">
        <v>304</v>
      </c>
      <c r="D1925" s="215">
        <v>504196241</v>
      </c>
      <c r="E1925" s="215">
        <v>1060</v>
      </c>
      <c r="F1925" s="215">
        <v>1242</v>
      </c>
      <c r="G1925" s="215">
        <v>1004</v>
      </c>
      <c r="I1925" s="215" t="s">
        <v>4336</v>
      </c>
      <c r="J1925" s="216" t="s">
        <v>330</v>
      </c>
      <c r="K1925" s="215" t="s">
        <v>319</v>
      </c>
      <c r="L1925" s="215" t="s">
        <v>2254</v>
      </c>
      <c r="AD1925" s="217"/>
    </row>
    <row r="1926" spans="1:30" s="215" customFormat="1" x14ac:dyDescent="0.25">
      <c r="A1926" s="215" t="s">
        <v>126</v>
      </c>
      <c r="B1926" s="215">
        <v>2325</v>
      </c>
      <c r="C1926" s="215" t="s">
        <v>304</v>
      </c>
      <c r="D1926" s="215">
        <v>504196242</v>
      </c>
      <c r="E1926" s="215">
        <v>1060</v>
      </c>
      <c r="F1926" s="215">
        <v>1274</v>
      </c>
      <c r="G1926" s="215">
        <v>1004</v>
      </c>
      <c r="I1926" s="215" t="s">
        <v>4337</v>
      </c>
      <c r="J1926" s="216" t="s">
        <v>330</v>
      </c>
      <c r="K1926" s="215" t="s">
        <v>319</v>
      </c>
      <c r="L1926" s="215" t="s">
        <v>2255</v>
      </c>
      <c r="AD1926" s="217"/>
    </row>
    <row r="1927" spans="1:30" s="215" customFormat="1" x14ac:dyDescent="0.25">
      <c r="A1927" s="215" t="s">
        <v>126</v>
      </c>
      <c r="B1927" s="215">
        <v>2325</v>
      </c>
      <c r="C1927" s="215" t="s">
        <v>304</v>
      </c>
      <c r="D1927" s="215">
        <v>504196243</v>
      </c>
      <c r="E1927" s="215">
        <v>1060</v>
      </c>
      <c r="F1927" s="215">
        <v>1274</v>
      </c>
      <c r="G1927" s="215">
        <v>1004</v>
      </c>
      <c r="I1927" s="215" t="s">
        <v>4338</v>
      </c>
      <c r="J1927" s="216" t="s">
        <v>330</v>
      </c>
      <c r="K1927" s="215" t="s">
        <v>319</v>
      </c>
      <c r="L1927" s="215" t="s">
        <v>2256</v>
      </c>
      <c r="AD1927" s="217"/>
    </row>
    <row r="1928" spans="1:30" s="215" customFormat="1" x14ac:dyDescent="0.25">
      <c r="A1928" s="215" t="s">
        <v>126</v>
      </c>
      <c r="B1928" s="215">
        <v>2325</v>
      </c>
      <c r="C1928" s="215" t="s">
        <v>304</v>
      </c>
      <c r="D1928" s="215">
        <v>504196244</v>
      </c>
      <c r="E1928" s="215">
        <v>1060</v>
      </c>
      <c r="F1928" s="215">
        <v>1274</v>
      </c>
      <c r="G1928" s="215">
        <v>1004</v>
      </c>
      <c r="I1928" s="215" t="s">
        <v>4339</v>
      </c>
      <c r="J1928" s="216" t="s">
        <v>330</v>
      </c>
      <c r="K1928" s="215" t="s">
        <v>319</v>
      </c>
      <c r="L1928" s="215" t="s">
        <v>2257</v>
      </c>
      <c r="AD1928" s="217"/>
    </row>
    <row r="1929" spans="1:30" s="215" customFormat="1" x14ac:dyDescent="0.25">
      <c r="A1929" s="215" t="s">
        <v>126</v>
      </c>
      <c r="B1929" s="215">
        <v>2325</v>
      </c>
      <c r="C1929" s="215" t="s">
        <v>304</v>
      </c>
      <c r="D1929" s="215">
        <v>504196245</v>
      </c>
      <c r="E1929" s="215">
        <v>1060</v>
      </c>
      <c r="F1929" s="215">
        <v>1274</v>
      </c>
      <c r="G1929" s="215">
        <v>1004</v>
      </c>
      <c r="I1929" s="215" t="s">
        <v>4340</v>
      </c>
      <c r="J1929" s="216" t="s">
        <v>330</v>
      </c>
      <c r="K1929" s="215" t="s">
        <v>319</v>
      </c>
      <c r="L1929" s="215" t="s">
        <v>2258</v>
      </c>
      <c r="AD1929" s="217"/>
    </row>
    <row r="1930" spans="1:30" s="215" customFormat="1" x14ac:dyDescent="0.25">
      <c r="A1930" s="215" t="s">
        <v>126</v>
      </c>
      <c r="B1930" s="215">
        <v>2325</v>
      </c>
      <c r="C1930" s="215" t="s">
        <v>304</v>
      </c>
      <c r="D1930" s="215">
        <v>504196246</v>
      </c>
      <c r="E1930" s="215">
        <v>1060</v>
      </c>
      <c r="F1930" s="215">
        <v>1274</v>
      </c>
      <c r="G1930" s="215">
        <v>1004</v>
      </c>
      <c r="I1930" s="215" t="s">
        <v>4341</v>
      </c>
      <c r="J1930" s="216" t="s">
        <v>330</v>
      </c>
      <c r="K1930" s="215" t="s">
        <v>319</v>
      </c>
      <c r="L1930" s="215" t="s">
        <v>2259</v>
      </c>
      <c r="AD1930" s="217"/>
    </row>
    <row r="1931" spans="1:30" s="215" customFormat="1" x14ac:dyDescent="0.25">
      <c r="A1931" s="215" t="s">
        <v>126</v>
      </c>
      <c r="B1931" s="215">
        <v>2325</v>
      </c>
      <c r="C1931" s="215" t="s">
        <v>304</v>
      </c>
      <c r="D1931" s="215">
        <v>504196247</v>
      </c>
      <c r="E1931" s="215">
        <v>1060</v>
      </c>
      <c r="F1931" s="215">
        <v>1274</v>
      </c>
      <c r="G1931" s="215">
        <v>1004</v>
      </c>
      <c r="I1931" s="215" t="s">
        <v>4342</v>
      </c>
      <c r="J1931" s="216" t="s">
        <v>330</v>
      </c>
      <c r="K1931" s="215" t="s">
        <v>319</v>
      </c>
      <c r="L1931" s="215" t="s">
        <v>2260</v>
      </c>
      <c r="AD1931" s="217"/>
    </row>
    <row r="1932" spans="1:30" s="215" customFormat="1" x14ac:dyDescent="0.25">
      <c r="A1932" s="215" t="s">
        <v>126</v>
      </c>
      <c r="B1932" s="215">
        <v>2325</v>
      </c>
      <c r="C1932" s="215" t="s">
        <v>304</v>
      </c>
      <c r="D1932" s="215">
        <v>504196248</v>
      </c>
      <c r="E1932" s="215">
        <v>1060</v>
      </c>
      <c r="F1932" s="215">
        <v>1274</v>
      </c>
      <c r="G1932" s="215">
        <v>1004</v>
      </c>
      <c r="I1932" s="215" t="s">
        <v>4343</v>
      </c>
      <c r="J1932" s="216" t="s">
        <v>330</v>
      </c>
      <c r="K1932" s="215" t="s">
        <v>319</v>
      </c>
      <c r="L1932" s="215" t="s">
        <v>2261</v>
      </c>
      <c r="AD1932" s="217"/>
    </row>
    <row r="1933" spans="1:30" s="215" customFormat="1" x14ac:dyDescent="0.25">
      <c r="A1933" s="215" t="s">
        <v>126</v>
      </c>
      <c r="B1933" s="215">
        <v>2325</v>
      </c>
      <c r="C1933" s="215" t="s">
        <v>304</v>
      </c>
      <c r="D1933" s="215">
        <v>504196249</v>
      </c>
      <c r="E1933" s="215">
        <v>1060</v>
      </c>
      <c r="F1933" s="215">
        <v>1242</v>
      </c>
      <c r="G1933" s="215">
        <v>1004</v>
      </c>
      <c r="I1933" s="215" t="s">
        <v>4344</v>
      </c>
      <c r="J1933" s="216" t="s">
        <v>330</v>
      </c>
      <c r="K1933" s="215" t="s">
        <v>319</v>
      </c>
      <c r="L1933" s="215" t="s">
        <v>2262</v>
      </c>
      <c r="AD1933" s="217"/>
    </row>
    <row r="1934" spans="1:30" s="215" customFormat="1" x14ac:dyDescent="0.25">
      <c r="A1934" s="215" t="s">
        <v>126</v>
      </c>
      <c r="B1934" s="215">
        <v>2325</v>
      </c>
      <c r="C1934" s="215" t="s">
        <v>304</v>
      </c>
      <c r="D1934" s="215">
        <v>504196250</v>
      </c>
      <c r="E1934" s="215">
        <v>1060</v>
      </c>
      <c r="F1934" s="215">
        <v>1274</v>
      </c>
      <c r="G1934" s="215">
        <v>1004</v>
      </c>
      <c r="I1934" s="215" t="s">
        <v>4345</v>
      </c>
      <c r="J1934" s="216" t="s">
        <v>330</v>
      </c>
      <c r="K1934" s="215" t="s">
        <v>319</v>
      </c>
      <c r="L1934" s="215" t="s">
        <v>2263</v>
      </c>
      <c r="AD1934" s="217"/>
    </row>
    <row r="1935" spans="1:30" s="215" customFormat="1" x14ac:dyDescent="0.25">
      <c r="A1935" s="215" t="s">
        <v>126</v>
      </c>
      <c r="B1935" s="215">
        <v>2325</v>
      </c>
      <c r="C1935" s="215" t="s">
        <v>304</v>
      </c>
      <c r="D1935" s="215">
        <v>504196251</v>
      </c>
      <c r="E1935" s="215">
        <v>1060</v>
      </c>
      <c r="F1935" s="215">
        <v>1274</v>
      </c>
      <c r="G1935" s="215">
        <v>1004</v>
      </c>
      <c r="I1935" s="215" t="s">
        <v>4346</v>
      </c>
      <c r="J1935" s="216" t="s">
        <v>330</v>
      </c>
      <c r="K1935" s="215" t="s">
        <v>319</v>
      </c>
      <c r="L1935" s="215" t="s">
        <v>2264</v>
      </c>
      <c r="AD1935" s="217"/>
    </row>
    <row r="1936" spans="1:30" s="215" customFormat="1" x14ac:dyDescent="0.25">
      <c r="A1936" s="215" t="s">
        <v>126</v>
      </c>
      <c r="B1936" s="215">
        <v>2325</v>
      </c>
      <c r="C1936" s="215" t="s">
        <v>304</v>
      </c>
      <c r="D1936" s="215">
        <v>504196252</v>
      </c>
      <c r="E1936" s="215">
        <v>1060</v>
      </c>
      <c r="F1936" s="215">
        <v>1274</v>
      </c>
      <c r="G1936" s="215">
        <v>1004</v>
      </c>
      <c r="I1936" s="215" t="s">
        <v>4347</v>
      </c>
      <c r="J1936" s="216" t="s">
        <v>330</v>
      </c>
      <c r="K1936" s="215" t="s">
        <v>319</v>
      </c>
      <c r="L1936" s="215" t="s">
        <v>2265</v>
      </c>
      <c r="AD1936" s="217"/>
    </row>
    <row r="1937" spans="1:30" s="215" customFormat="1" x14ac:dyDescent="0.25">
      <c r="A1937" s="215" t="s">
        <v>126</v>
      </c>
      <c r="B1937" s="215">
        <v>2325</v>
      </c>
      <c r="C1937" s="215" t="s">
        <v>304</v>
      </c>
      <c r="D1937" s="215">
        <v>504196253</v>
      </c>
      <c r="E1937" s="215">
        <v>1060</v>
      </c>
      <c r="F1937" s="215">
        <v>1274</v>
      </c>
      <c r="G1937" s="215">
        <v>1004</v>
      </c>
      <c r="I1937" s="215" t="s">
        <v>4348</v>
      </c>
      <c r="J1937" s="216" t="s">
        <v>330</v>
      </c>
      <c r="K1937" s="215" t="s">
        <v>319</v>
      </c>
      <c r="L1937" s="215" t="s">
        <v>2266</v>
      </c>
      <c r="AD1937" s="217"/>
    </row>
    <row r="1938" spans="1:30" s="215" customFormat="1" x14ac:dyDescent="0.25">
      <c r="A1938" s="215" t="s">
        <v>126</v>
      </c>
      <c r="B1938" s="215">
        <v>2325</v>
      </c>
      <c r="C1938" s="215" t="s">
        <v>304</v>
      </c>
      <c r="D1938" s="215">
        <v>504196254</v>
      </c>
      <c r="E1938" s="215">
        <v>1060</v>
      </c>
      <c r="F1938" s="215">
        <v>1242</v>
      </c>
      <c r="G1938" s="215">
        <v>1004</v>
      </c>
      <c r="I1938" s="215" t="s">
        <v>4349</v>
      </c>
      <c r="J1938" s="216" t="s">
        <v>330</v>
      </c>
      <c r="K1938" s="215" t="s">
        <v>319</v>
      </c>
      <c r="L1938" s="215" t="s">
        <v>2267</v>
      </c>
      <c r="AD1938" s="217"/>
    </row>
    <row r="1939" spans="1:30" s="215" customFormat="1" x14ac:dyDescent="0.25">
      <c r="A1939" s="215" t="s">
        <v>126</v>
      </c>
      <c r="B1939" s="215">
        <v>2325</v>
      </c>
      <c r="C1939" s="215" t="s">
        <v>304</v>
      </c>
      <c r="D1939" s="215">
        <v>504196255</v>
      </c>
      <c r="E1939" s="215">
        <v>1060</v>
      </c>
      <c r="F1939" s="215">
        <v>1274</v>
      </c>
      <c r="G1939" s="215">
        <v>1004</v>
      </c>
      <c r="I1939" s="215" t="s">
        <v>4350</v>
      </c>
      <c r="J1939" s="216" t="s">
        <v>330</v>
      </c>
      <c r="K1939" s="215" t="s">
        <v>319</v>
      </c>
      <c r="L1939" s="215" t="s">
        <v>2268</v>
      </c>
      <c r="AD1939" s="217"/>
    </row>
    <row r="1940" spans="1:30" s="215" customFormat="1" x14ac:dyDescent="0.25">
      <c r="A1940" s="215" t="s">
        <v>126</v>
      </c>
      <c r="B1940" s="215">
        <v>2325</v>
      </c>
      <c r="C1940" s="215" t="s">
        <v>304</v>
      </c>
      <c r="D1940" s="215">
        <v>504196256</v>
      </c>
      <c r="E1940" s="215">
        <v>1060</v>
      </c>
      <c r="F1940" s="215">
        <v>1274</v>
      </c>
      <c r="G1940" s="215">
        <v>1004</v>
      </c>
      <c r="I1940" s="215" t="s">
        <v>4351</v>
      </c>
      <c r="J1940" s="216" t="s">
        <v>330</v>
      </c>
      <c r="K1940" s="215" t="s">
        <v>319</v>
      </c>
      <c r="L1940" s="215" t="s">
        <v>2269</v>
      </c>
      <c r="AD1940" s="217"/>
    </row>
    <row r="1941" spans="1:30" s="215" customFormat="1" x14ac:dyDescent="0.25">
      <c r="A1941" s="215" t="s">
        <v>126</v>
      </c>
      <c r="B1941" s="215">
        <v>2325</v>
      </c>
      <c r="C1941" s="215" t="s">
        <v>304</v>
      </c>
      <c r="D1941" s="215">
        <v>504196257</v>
      </c>
      <c r="E1941" s="215">
        <v>1060</v>
      </c>
      <c r="F1941" s="215">
        <v>1274</v>
      </c>
      <c r="G1941" s="215">
        <v>1004</v>
      </c>
      <c r="I1941" s="215" t="s">
        <v>4352</v>
      </c>
      <c r="J1941" s="216" t="s">
        <v>330</v>
      </c>
      <c r="K1941" s="215" t="s">
        <v>319</v>
      </c>
      <c r="L1941" s="215" t="s">
        <v>2270</v>
      </c>
      <c r="AD1941" s="217"/>
    </row>
    <row r="1942" spans="1:30" s="215" customFormat="1" x14ac:dyDescent="0.25">
      <c r="A1942" s="215" t="s">
        <v>126</v>
      </c>
      <c r="B1942" s="215">
        <v>2325</v>
      </c>
      <c r="C1942" s="215" t="s">
        <v>304</v>
      </c>
      <c r="D1942" s="215">
        <v>504196258</v>
      </c>
      <c r="E1942" s="215">
        <v>1060</v>
      </c>
      <c r="F1942" s="215">
        <v>1274</v>
      </c>
      <c r="G1942" s="215">
        <v>1004</v>
      </c>
      <c r="I1942" s="215" t="s">
        <v>4353</v>
      </c>
      <c r="J1942" s="216" t="s">
        <v>330</v>
      </c>
      <c r="K1942" s="215" t="s">
        <v>319</v>
      </c>
      <c r="L1942" s="215" t="s">
        <v>2271</v>
      </c>
      <c r="AD1942" s="217"/>
    </row>
    <row r="1943" spans="1:30" s="215" customFormat="1" x14ac:dyDescent="0.25">
      <c r="A1943" s="215" t="s">
        <v>126</v>
      </c>
      <c r="B1943" s="215">
        <v>2325</v>
      </c>
      <c r="C1943" s="215" t="s">
        <v>304</v>
      </c>
      <c r="D1943" s="215">
        <v>504196259</v>
      </c>
      <c r="E1943" s="215">
        <v>1060</v>
      </c>
      <c r="F1943" s="215">
        <v>1242</v>
      </c>
      <c r="G1943" s="215">
        <v>1004</v>
      </c>
      <c r="I1943" s="215" t="s">
        <v>4354</v>
      </c>
      <c r="J1943" s="216" t="s">
        <v>330</v>
      </c>
      <c r="K1943" s="215" t="s">
        <v>319</v>
      </c>
      <c r="L1943" s="215" t="s">
        <v>2272</v>
      </c>
      <c r="AD1943" s="217"/>
    </row>
    <row r="1944" spans="1:30" s="215" customFormat="1" x14ac:dyDescent="0.25">
      <c r="A1944" s="215" t="s">
        <v>126</v>
      </c>
      <c r="B1944" s="215">
        <v>2325</v>
      </c>
      <c r="C1944" s="215" t="s">
        <v>304</v>
      </c>
      <c r="D1944" s="215">
        <v>504196260</v>
      </c>
      <c r="E1944" s="215">
        <v>1060</v>
      </c>
      <c r="F1944" s="215">
        <v>1274</v>
      </c>
      <c r="G1944" s="215">
        <v>1004</v>
      </c>
      <c r="I1944" s="215" t="s">
        <v>4355</v>
      </c>
      <c r="J1944" s="216" t="s">
        <v>330</v>
      </c>
      <c r="K1944" s="215" t="s">
        <v>319</v>
      </c>
      <c r="L1944" s="215" t="s">
        <v>2273</v>
      </c>
      <c r="AD1944" s="217"/>
    </row>
    <row r="1945" spans="1:30" s="215" customFormat="1" x14ac:dyDescent="0.25">
      <c r="A1945" s="215" t="s">
        <v>126</v>
      </c>
      <c r="B1945" s="215">
        <v>2325</v>
      </c>
      <c r="C1945" s="215" t="s">
        <v>304</v>
      </c>
      <c r="D1945" s="215">
        <v>504196261</v>
      </c>
      <c r="E1945" s="215">
        <v>1060</v>
      </c>
      <c r="F1945" s="215">
        <v>1274</v>
      </c>
      <c r="G1945" s="215">
        <v>1004</v>
      </c>
      <c r="I1945" s="215" t="s">
        <v>4356</v>
      </c>
      <c r="J1945" s="216" t="s">
        <v>330</v>
      </c>
      <c r="K1945" s="215" t="s">
        <v>319</v>
      </c>
      <c r="L1945" s="215" t="s">
        <v>2274</v>
      </c>
      <c r="AD1945" s="217"/>
    </row>
    <row r="1946" spans="1:30" s="215" customFormat="1" x14ac:dyDescent="0.25">
      <c r="A1946" s="215" t="s">
        <v>126</v>
      </c>
      <c r="B1946" s="215">
        <v>2325</v>
      </c>
      <c r="C1946" s="215" t="s">
        <v>304</v>
      </c>
      <c r="D1946" s="215">
        <v>504196262</v>
      </c>
      <c r="E1946" s="215">
        <v>1060</v>
      </c>
      <c r="F1946" s="215">
        <v>1274</v>
      </c>
      <c r="G1946" s="215">
        <v>1004</v>
      </c>
      <c r="I1946" s="215" t="s">
        <v>4357</v>
      </c>
      <c r="J1946" s="216" t="s">
        <v>330</v>
      </c>
      <c r="K1946" s="215" t="s">
        <v>319</v>
      </c>
      <c r="L1946" s="215" t="s">
        <v>2275</v>
      </c>
      <c r="AD1946" s="217"/>
    </row>
    <row r="1947" spans="1:30" s="215" customFormat="1" x14ac:dyDescent="0.25">
      <c r="A1947" s="215" t="s">
        <v>126</v>
      </c>
      <c r="B1947" s="215">
        <v>2325</v>
      </c>
      <c r="C1947" s="215" t="s">
        <v>304</v>
      </c>
      <c r="D1947" s="215">
        <v>504196263</v>
      </c>
      <c r="E1947" s="215">
        <v>1060</v>
      </c>
      <c r="F1947" s="215">
        <v>1274</v>
      </c>
      <c r="G1947" s="215">
        <v>1004</v>
      </c>
      <c r="I1947" s="215" t="s">
        <v>4358</v>
      </c>
      <c r="J1947" s="216" t="s">
        <v>330</v>
      </c>
      <c r="K1947" s="215" t="s">
        <v>319</v>
      </c>
      <c r="L1947" s="215" t="s">
        <v>2276</v>
      </c>
      <c r="AD1947" s="217"/>
    </row>
    <row r="1948" spans="1:30" s="215" customFormat="1" x14ac:dyDescent="0.25">
      <c r="A1948" s="215" t="s">
        <v>126</v>
      </c>
      <c r="B1948" s="215">
        <v>2325</v>
      </c>
      <c r="C1948" s="215" t="s">
        <v>304</v>
      </c>
      <c r="D1948" s="215">
        <v>504196264</v>
      </c>
      <c r="E1948" s="215">
        <v>1060</v>
      </c>
      <c r="F1948" s="215">
        <v>1274</v>
      </c>
      <c r="G1948" s="215">
        <v>1004</v>
      </c>
      <c r="I1948" s="215" t="s">
        <v>4359</v>
      </c>
      <c r="J1948" s="216" t="s">
        <v>330</v>
      </c>
      <c r="K1948" s="215" t="s">
        <v>319</v>
      </c>
      <c r="L1948" s="215" t="s">
        <v>2277</v>
      </c>
      <c r="AD1948" s="217"/>
    </row>
    <row r="1949" spans="1:30" s="215" customFormat="1" x14ac:dyDescent="0.25">
      <c r="A1949" s="215" t="s">
        <v>126</v>
      </c>
      <c r="B1949" s="215">
        <v>2325</v>
      </c>
      <c r="C1949" s="215" t="s">
        <v>304</v>
      </c>
      <c r="D1949" s="215">
        <v>504196265</v>
      </c>
      <c r="E1949" s="215">
        <v>1060</v>
      </c>
      <c r="F1949" s="215">
        <v>1274</v>
      </c>
      <c r="G1949" s="215">
        <v>1004</v>
      </c>
      <c r="I1949" s="215" t="s">
        <v>4360</v>
      </c>
      <c r="J1949" s="216" t="s">
        <v>330</v>
      </c>
      <c r="K1949" s="215" t="s">
        <v>319</v>
      </c>
      <c r="L1949" s="215" t="s">
        <v>2278</v>
      </c>
      <c r="AD1949" s="217"/>
    </row>
    <row r="1950" spans="1:30" s="215" customFormat="1" x14ac:dyDescent="0.25">
      <c r="A1950" s="215" t="s">
        <v>126</v>
      </c>
      <c r="B1950" s="215">
        <v>2325</v>
      </c>
      <c r="C1950" s="215" t="s">
        <v>304</v>
      </c>
      <c r="D1950" s="215">
        <v>504196266</v>
      </c>
      <c r="E1950" s="215">
        <v>1060</v>
      </c>
      <c r="F1950" s="215">
        <v>1274</v>
      </c>
      <c r="G1950" s="215">
        <v>1004</v>
      </c>
      <c r="I1950" s="215" t="s">
        <v>4361</v>
      </c>
      <c r="J1950" s="216" t="s">
        <v>330</v>
      </c>
      <c r="K1950" s="215" t="s">
        <v>319</v>
      </c>
      <c r="L1950" s="215" t="s">
        <v>2279</v>
      </c>
      <c r="AD1950" s="217"/>
    </row>
    <row r="1951" spans="1:30" s="215" customFormat="1" x14ac:dyDescent="0.25">
      <c r="A1951" s="215" t="s">
        <v>126</v>
      </c>
      <c r="B1951" s="215">
        <v>2325</v>
      </c>
      <c r="C1951" s="215" t="s">
        <v>304</v>
      </c>
      <c r="D1951" s="215">
        <v>504196267</v>
      </c>
      <c r="E1951" s="215">
        <v>1060</v>
      </c>
      <c r="F1951" s="215">
        <v>1274</v>
      </c>
      <c r="G1951" s="215">
        <v>1004</v>
      </c>
      <c r="I1951" s="215" t="s">
        <v>4362</v>
      </c>
      <c r="J1951" s="216" t="s">
        <v>330</v>
      </c>
      <c r="K1951" s="215" t="s">
        <v>319</v>
      </c>
      <c r="L1951" s="215" t="s">
        <v>2280</v>
      </c>
      <c r="AD1951" s="217"/>
    </row>
    <row r="1952" spans="1:30" s="215" customFormat="1" x14ac:dyDescent="0.25">
      <c r="A1952" s="215" t="s">
        <v>126</v>
      </c>
      <c r="B1952" s="215">
        <v>2325</v>
      </c>
      <c r="C1952" s="215" t="s">
        <v>304</v>
      </c>
      <c r="D1952" s="215">
        <v>504196268</v>
      </c>
      <c r="E1952" s="215">
        <v>1060</v>
      </c>
      <c r="F1952" s="215">
        <v>1274</v>
      </c>
      <c r="G1952" s="215">
        <v>1004</v>
      </c>
      <c r="I1952" s="215" t="s">
        <v>4363</v>
      </c>
      <c r="J1952" s="216" t="s">
        <v>330</v>
      </c>
      <c r="K1952" s="215" t="s">
        <v>319</v>
      </c>
      <c r="L1952" s="215" t="s">
        <v>2281</v>
      </c>
      <c r="AD1952" s="217"/>
    </row>
    <row r="1953" spans="1:30" s="215" customFormat="1" x14ac:dyDescent="0.25">
      <c r="A1953" s="215" t="s">
        <v>126</v>
      </c>
      <c r="B1953" s="215">
        <v>2325</v>
      </c>
      <c r="C1953" s="215" t="s">
        <v>304</v>
      </c>
      <c r="D1953" s="215">
        <v>504196269</v>
      </c>
      <c r="E1953" s="215">
        <v>1060</v>
      </c>
      <c r="F1953" s="215">
        <v>1274</v>
      </c>
      <c r="G1953" s="215">
        <v>1004</v>
      </c>
      <c r="I1953" s="215" t="s">
        <v>4364</v>
      </c>
      <c r="J1953" s="216" t="s">
        <v>330</v>
      </c>
      <c r="K1953" s="215" t="s">
        <v>319</v>
      </c>
      <c r="L1953" s="215" t="s">
        <v>2282</v>
      </c>
      <c r="AD1953" s="217"/>
    </row>
    <row r="1954" spans="1:30" s="215" customFormat="1" x14ac:dyDescent="0.25">
      <c r="A1954" s="215" t="s">
        <v>126</v>
      </c>
      <c r="B1954" s="215">
        <v>2325</v>
      </c>
      <c r="C1954" s="215" t="s">
        <v>304</v>
      </c>
      <c r="D1954" s="215">
        <v>504196270</v>
      </c>
      <c r="E1954" s="215">
        <v>1060</v>
      </c>
      <c r="F1954" s="215">
        <v>1274</v>
      </c>
      <c r="G1954" s="215">
        <v>1004</v>
      </c>
      <c r="I1954" s="215" t="s">
        <v>4365</v>
      </c>
      <c r="J1954" s="216" t="s">
        <v>330</v>
      </c>
      <c r="K1954" s="215" t="s">
        <v>319</v>
      </c>
      <c r="L1954" s="215" t="s">
        <v>2283</v>
      </c>
      <c r="AD1954" s="217"/>
    </row>
    <row r="1955" spans="1:30" s="215" customFormat="1" x14ac:dyDescent="0.25">
      <c r="A1955" s="215" t="s">
        <v>126</v>
      </c>
      <c r="B1955" s="215">
        <v>2325</v>
      </c>
      <c r="C1955" s="215" t="s">
        <v>304</v>
      </c>
      <c r="D1955" s="215">
        <v>504196271</v>
      </c>
      <c r="E1955" s="215">
        <v>1060</v>
      </c>
      <c r="F1955" s="215">
        <v>1274</v>
      </c>
      <c r="G1955" s="215">
        <v>1004</v>
      </c>
      <c r="I1955" s="215" t="s">
        <v>4366</v>
      </c>
      <c r="J1955" s="216" t="s">
        <v>330</v>
      </c>
      <c r="K1955" s="215" t="s">
        <v>319</v>
      </c>
      <c r="L1955" s="215" t="s">
        <v>2284</v>
      </c>
      <c r="AD1955" s="217"/>
    </row>
    <row r="1956" spans="1:30" s="215" customFormat="1" x14ac:dyDescent="0.25">
      <c r="A1956" s="215" t="s">
        <v>126</v>
      </c>
      <c r="B1956" s="215">
        <v>2325</v>
      </c>
      <c r="C1956" s="215" t="s">
        <v>304</v>
      </c>
      <c r="D1956" s="215">
        <v>504196272</v>
      </c>
      <c r="E1956" s="215">
        <v>1060</v>
      </c>
      <c r="F1956" s="215">
        <v>1274</v>
      </c>
      <c r="G1956" s="215">
        <v>1004</v>
      </c>
      <c r="I1956" s="215" t="s">
        <v>4367</v>
      </c>
      <c r="J1956" s="216" t="s">
        <v>330</v>
      </c>
      <c r="K1956" s="215" t="s">
        <v>319</v>
      </c>
      <c r="L1956" s="215" t="s">
        <v>2285</v>
      </c>
      <c r="AD1956" s="217"/>
    </row>
    <row r="1957" spans="1:30" s="215" customFormat="1" x14ac:dyDescent="0.25">
      <c r="A1957" s="215" t="s">
        <v>126</v>
      </c>
      <c r="B1957" s="215">
        <v>2325</v>
      </c>
      <c r="C1957" s="215" t="s">
        <v>304</v>
      </c>
      <c r="D1957" s="215">
        <v>504196273</v>
      </c>
      <c r="E1957" s="215">
        <v>1060</v>
      </c>
      <c r="F1957" s="215">
        <v>1274</v>
      </c>
      <c r="G1957" s="215">
        <v>1004</v>
      </c>
      <c r="I1957" s="215" t="s">
        <v>4368</v>
      </c>
      <c r="J1957" s="216" t="s">
        <v>330</v>
      </c>
      <c r="K1957" s="215" t="s">
        <v>319</v>
      </c>
      <c r="L1957" s="215" t="s">
        <v>2286</v>
      </c>
      <c r="AD1957" s="217"/>
    </row>
    <row r="1958" spans="1:30" s="215" customFormat="1" x14ac:dyDescent="0.25">
      <c r="A1958" s="215" t="s">
        <v>126</v>
      </c>
      <c r="B1958" s="215">
        <v>2325</v>
      </c>
      <c r="C1958" s="215" t="s">
        <v>304</v>
      </c>
      <c r="D1958" s="215">
        <v>504196274</v>
      </c>
      <c r="E1958" s="215">
        <v>1060</v>
      </c>
      <c r="F1958" s="215">
        <v>1242</v>
      </c>
      <c r="G1958" s="215">
        <v>1004</v>
      </c>
      <c r="I1958" s="215" t="s">
        <v>4369</v>
      </c>
      <c r="J1958" s="216" t="s">
        <v>330</v>
      </c>
      <c r="K1958" s="215" t="s">
        <v>319</v>
      </c>
      <c r="L1958" s="215" t="s">
        <v>2287</v>
      </c>
      <c r="AD1958" s="217"/>
    </row>
    <row r="1959" spans="1:30" s="215" customFormat="1" x14ac:dyDescent="0.25">
      <c r="A1959" s="215" t="s">
        <v>126</v>
      </c>
      <c r="B1959" s="215">
        <v>2325</v>
      </c>
      <c r="C1959" s="215" t="s">
        <v>304</v>
      </c>
      <c r="D1959" s="215">
        <v>504196275</v>
      </c>
      <c r="E1959" s="215">
        <v>1060</v>
      </c>
      <c r="F1959" s="215">
        <v>1274</v>
      </c>
      <c r="G1959" s="215">
        <v>1004</v>
      </c>
      <c r="I1959" s="215" t="s">
        <v>4370</v>
      </c>
      <c r="J1959" s="216" t="s">
        <v>330</v>
      </c>
      <c r="K1959" s="215" t="s">
        <v>319</v>
      </c>
      <c r="L1959" s="215" t="s">
        <v>2288</v>
      </c>
      <c r="AD1959" s="217"/>
    </row>
    <row r="1960" spans="1:30" s="215" customFormat="1" x14ac:dyDescent="0.25">
      <c r="A1960" s="215" t="s">
        <v>126</v>
      </c>
      <c r="B1960" s="215">
        <v>2325</v>
      </c>
      <c r="C1960" s="215" t="s">
        <v>304</v>
      </c>
      <c r="D1960" s="215">
        <v>504196276</v>
      </c>
      <c r="E1960" s="215">
        <v>1060</v>
      </c>
      <c r="F1960" s="215">
        <v>1274</v>
      </c>
      <c r="G1960" s="215">
        <v>1004</v>
      </c>
      <c r="I1960" s="215" t="s">
        <v>4371</v>
      </c>
      <c r="J1960" s="216" t="s">
        <v>330</v>
      </c>
      <c r="K1960" s="215" t="s">
        <v>319</v>
      </c>
      <c r="L1960" s="215" t="s">
        <v>2289</v>
      </c>
      <c r="AD1960" s="217"/>
    </row>
    <row r="1961" spans="1:30" s="215" customFormat="1" x14ac:dyDescent="0.25">
      <c r="A1961" s="215" t="s">
        <v>126</v>
      </c>
      <c r="B1961" s="215">
        <v>2325</v>
      </c>
      <c r="C1961" s="215" t="s">
        <v>304</v>
      </c>
      <c r="D1961" s="215">
        <v>504196277</v>
      </c>
      <c r="E1961" s="215">
        <v>1060</v>
      </c>
      <c r="F1961" s="215">
        <v>1242</v>
      </c>
      <c r="G1961" s="215">
        <v>1004</v>
      </c>
      <c r="I1961" s="215" t="s">
        <v>4372</v>
      </c>
      <c r="J1961" s="216" t="s">
        <v>330</v>
      </c>
      <c r="K1961" s="215" t="s">
        <v>319</v>
      </c>
      <c r="L1961" s="215" t="s">
        <v>2290</v>
      </c>
      <c r="AD1961" s="217"/>
    </row>
    <row r="1962" spans="1:30" s="215" customFormat="1" x14ac:dyDescent="0.25">
      <c r="A1962" s="215" t="s">
        <v>126</v>
      </c>
      <c r="B1962" s="215">
        <v>2325</v>
      </c>
      <c r="C1962" s="215" t="s">
        <v>304</v>
      </c>
      <c r="D1962" s="215">
        <v>504196278</v>
      </c>
      <c r="E1962" s="215">
        <v>1060</v>
      </c>
      <c r="F1962" s="215">
        <v>1274</v>
      </c>
      <c r="G1962" s="215">
        <v>1004</v>
      </c>
      <c r="I1962" s="215" t="s">
        <v>4373</v>
      </c>
      <c r="J1962" s="216" t="s">
        <v>330</v>
      </c>
      <c r="K1962" s="215" t="s">
        <v>319</v>
      </c>
      <c r="L1962" s="215" t="s">
        <v>2291</v>
      </c>
      <c r="AD1962" s="217"/>
    </row>
    <row r="1963" spans="1:30" s="215" customFormat="1" x14ac:dyDescent="0.25">
      <c r="A1963" s="215" t="s">
        <v>126</v>
      </c>
      <c r="B1963" s="215">
        <v>2325</v>
      </c>
      <c r="C1963" s="215" t="s">
        <v>304</v>
      </c>
      <c r="D1963" s="215">
        <v>504196280</v>
      </c>
      <c r="E1963" s="215">
        <v>1060</v>
      </c>
      <c r="F1963" s="215">
        <v>1274</v>
      </c>
      <c r="G1963" s="215">
        <v>1004</v>
      </c>
      <c r="I1963" s="215" t="s">
        <v>4374</v>
      </c>
      <c r="J1963" s="216" t="s">
        <v>330</v>
      </c>
      <c r="K1963" s="215" t="s">
        <v>331</v>
      </c>
      <c r="L1963" s="215" t="s">
        <v>2412</v>
      </c>
      <c r="AD1963" s="217"/>
    </row>
    <row r="1964" spans="1:30" s="215" customFormat="1" x14ac:dyDescent="0.25">
      <c r="A1964" s="215" t="s">
        <v>126</v>
      </c>
      <c r="B1964" s="215">
        <v>2325</v>
      </c>
      <c r="C1964" s="215" t="s">
        <v>304</v>
      </c>
      <c r="D1964" s="215">
        <v>504196281</v>
      </c>
      <c r="E1964" s="215">
        <v>1060</v>
      </c>
      <c r="F1964" s="215">
        <v>1274</v>
      </c>
      <c r="G1964" s="215">
        <v>1004</v>
      </c>
      <c r="I1964" s="215" t="s">
        <v>4375</v>
      </c>
      <c r="J1964" s="216" t="s">
        <v>330</v>
      </c>
      <c r="K1964" s="215" t="s">
        <v>319</v>
      </c>
      <c r="L1964" s="215" t="s">
        <v>2292</v>
      </c>
      <c r="AD1964" s="217"/>
    </row>
    <row r="1965" spans="1:30" s="215" customFormat="1" x14ac:dyDescent="0.25">
      <c r="A1965" s="215" t="s">
        <v>126</v>
      </c>
      <c r="B1965" s="215">
        <v>2325</v>
      </c>
      <c r="C1965" s="215" t="s">
        <v>304</v>
      </c>
      <c r="D1965" s="215">
        <v>504196282</v>
      </c>
      <c r="E1965" s="215">
        <v>1060</v>
      </c>
      <c r="F1965" s="215">
        <v>1274</v>
      </c>
      <c r="G1965" s="215">
        <v>1004</v>
      </c>
      <c r="I1965" s="215" t="s">
        <v>4376</v>
      </c>
      <c r="J1965" s="216" t="s">
        <v>330</v>
      </c>
      <c r="K1965" s="215" t="s">
        <v>319</v>
      </c>
      <c r="L1965" s="215" t="s">
        <v>2293</v>
      </c>
      <c r="AD1965" s="217"/>
    </row>
    <row r="1966" spans="1:30" s="215" customFormat="1" x14ac:dyDescent="0.25">
      <c r="A1966" s="215" t="s">
        <v>126</v>
      </c>
      <c r="B1966" s="215">
        <v>2325</v>
      </c>
      <c r="C1966" s="215" t="s">
        <v>304</v>
      </c>
      <c r="D1966" s="215">
        <v>504196283</v>
      </c>
      <c r="E1966" s="215">
        <v>1060</v>
      </c>
      <c r="F1966" s="215">
        <v>1274</v>
      </c>
      <c r="G1966" s="215">
        <v>1004</v>
      </c>
      <c r="I1966" s="215" t="s">
        <v>4377</v>
      </c>
      <c r="J1966" s="216" t="s">
        <v>330</v>
      </c>
      <c r="K1966" s="215" t="s">
        <v>319</v>
      </c>
      <c r="L1966" s="215" t="s">
        <v>2294</v>
      </c>
      <c r="AD1966" s="217"/>
    </row>
    <row r="1967" spans="1:30" s="215" customFormat="1" x14ac:dyDescent="0.25">
      <c r="A1967" s="215" t="s">
        <v>126</v>
      </c>
      <c r="B1967" s="215">
        <v>2325</v>
      </c>
      <c r="C1967" s="215" t="s">
        <v>304</v>
      </c>
      <c r="D1967" s="215">
        <v>504196284</v>
      </c>
      <c r="E1967" s="215">
        <v>1060</v>
      </c>
      <c r="F1967" s="215">
        <v>1274</v>
      </c>
      <c r="G1967" s="215">
        <v>1004</v>
      </c>
      <c r="I1967" s="215" t="s">
        <v>4378</v>
      </c>
      <c r="J1967" s="216" t="s">
        <v>330</v>
      </c>
      <c r="K1967" s="215" t="s">
        <v>319</v>
      </c>
      <c r="L1967" s="215" t="s">
        <v>2295</v>
      </c>
      <c r="AD1967" s="217"/>
    </row>
    <row r="1968" spans="1:30" s="215" customFormat="1" x14ac:dyDescent="0.25">
      <c r="A1968" s="215" t="s">
        <v>126</v>
      </c>
      <c r="B1968" s="215">
        <v>2325</v>
      </c>
      <c r="C1968" s="215" t="s">
        <v>304</v>
      </c>
      <c r="D1968" s="215">
        <v>504196285</v>
      </c>
      <c r="E1968" s="215">
        <v>1060</v>
      </c>
      <c r="F1968" s="215">
        <v>1274</v>
      </c>
      <c r="G1968" s="215">
        <v>1004</v>
      </c>
      <c r="I1968" s="215" t="s">
        <v>4379</v>
      </c>
      <c r="J1968" s="216" t="s">
        <v>330</v>
      </c>
      <c r="K1968" s="215" t="s">
        <v>319</v>
      </c>
      <c r="L1968" s="215" t="s">
        <v>2296</v>
      </c>
      <c r="AD1968" s="217"/>
    </row>
    <row r="1969" spans="1:30" s="215" customFormat="1" x14ac:dyDescent="0.25">
      <c r="A1969" s="215" t="s">
        <v>126</v>
      </c>
      <c r="B1969" s="215">
        <v>2325</v>
      </c>
      <c r="C1969" s="215" t="s">
        <v>304</v>
      </c>
      <c r="D1969" s="215">
        <v>504196286</v>
      </c>
      <c r="E1969" s="215">
        <v>1060</v>
      </c>
      <c r="F1969" s="215">
        <v>1274</v>
      </c>
      <c r="G1969" s="215">
        <v>1004</v>
      </c>
      <c r="I1969" s="215" t="s">
        <v>4380</v>
      </c>
      <c r="J1969" s="216" t="s">
        <v>330</v>
      </c>
      <c r="K1969" s="215" t="s">
        <v>319</v>
      </c>
      <c r="L1969" s="215" t="s">
        <v>2297</v>
      </c>
      <c r="AD1969" s="217"/>
    </row>
    <row r="1970" spans="1:30" s="215" customFormat="1" x14ac:dyDescent="0.25">
      <c r="A1970" s="215" t="s">
        <v>126</v>
      </c>
      <c r="B1970" s="215">
        <v>2325</v>
      </c>
      <c r="C1970" s="215" t="s">
        <v>304</v>
      </c>
      <c r="D1970" s="215">
        <v>504196287</v>
      </c>
      <c r="E1970" s="215">
        <v>1060</v>
      </c>
      <c r="F1970" s="215">
        <v>1274</v>
      </c>
      <c r="G1970" s="215">
        <v>1004</v>
      </c>
      <c r="I1970" s="215" t="s">
        <v>4381</v>
      </c>
      <c r="J1970" s="216" t="s">
        <v>330</v>
      </c>
      <c r="K1970" s="215" t="s">
        <v>319</v>
      </c>
      <c r="L1970" s="215" t="s">
        <v>2298</v>
      </c>
      <c r="AD1970" s="217"/>
    </row>
    <row r="1971" spans="1:30" s="215" customFormat="1" x14ac:dyDescent="0.25">
      <c r="A1971" s="215" t="s">
        <v>126</v>
      </c>
      <c r="B1971" s="215">
        <v>2325</v>
      </c>
      <c r="C1971" s="215" t="s">
        <v>304</v>
      </c>
      <c r="D1971" s="215">
        <v>504196288</v>
      </c>
      <c r="E1971" s="215">
        <v>1060</v>
      </c>
      <c r="F1971" s="215">
        <v>1274</v>
      </c>
      <c r="G1971" s="215">
        <v>1004</v>
      </c>
      <c r="I1971" s="215" t="s">
        <v>4382</v>
      </c>
      <c r="J1971" s="216" t="s">
        <v>330</v>
      </c>
      <c r="K1971" s="215" t="s">
        <v>319</v>
      </c>
      <c r="L1971" s="215" t="s">
        <v>2299</v>
      </c>
      <c r="AD1971" s="217"/>
    </row>
    <row r="1972" spans="1:30" s="215" customFormat="1" x14ac:dyDescent="0.25">
      <c r="A1972" s="215" t="s">
        <v>126</v>
      </c>
      <c r="B1972" s="215">
        <v>2325</v>
      </c>
      <c r="C1972" s="215" t="s">
        <v>304</v>
      </c>
      <c r="D1972" s="215">
        <v>504196289</v>
      </c>
      <c r="E1972" s="215">
        <v>1060</v>
      </c>
      <c r="F1972" s="215">
        <v>1274</v>
      </c>
      <c r="G1972" s="215">
        <v>1004</v>
      </c>
      <c r="I1972" s="215" t="s">
        <v>4383</v>
      </c>
      <c r="J1972" s="216" t="s">
        <v>330</v>
      </c>
      <c r="K1972" s="215" t="s">
        <v>319</v>
      </c>
      <c r="L1972" s="215" t="s">
        <v>2300</v>
      </c>
      <c r="AD1972" s="217"/>
    </row>
    <row r="1973" spans="1:30" s="215" customFormat="1" x14ac:dyDescent="0.25">
      <c r="A1973" s="215" t="s">
        <v>126</v>
      </c>
      <c r="B1973" s="215">
        <v>2325</v>
      </c>
      <c r="C1973" s="215" t="s">
        <v>304</v>
      </c>
      <c r="D1973" s="215">
        <v>504196290</v>
      </c>
      <c r="E1973" s="215">
        <v>1060</v>
      </c>
      <c r="F1973" s="215">
        <v>1274</v>
      </c>
      <c r="G1973" s="215">
        <v>1004</v>
      </c>
      <c r="I1973" s="215" t="s">
        <v>4384</v>
      </c>
      <c r="J1973" s="216" t="s">
        <v>330</v>
      </c>
      <c r="K1973" s="215" t="s">
        <v>319</v>
      </c>
      <c r="L1973" s="215" t="s">
        <v>2301</v>
      </c>
      <c r="AD1973" s="217"/>
    </row>
    <row r="1974" spans="1:30" s="215" customFormat="1" x14ac:dyDescent="0.25">
      <c r="A1974" s="215" t="s">
        <v>126</v>
      </c>
      <c r="B1974" s="215">
        <v>2325</v>
      </c>
      <c r="C1974" s="215" t="s">
        <v>304</v>
      </c>
      <c r="D1974" s="215">
        <v>504196291</v>
      </c>
      <c r="E1974" s="215">
        <v>1060</v>
      </c>
      <c r="F1974" s="215">
        <v>1274</v>
      </c>
      <c r="G1974" s="215">
        <v>1004</v>
      </c>
      <c r="I1974" s="215" t="s">
        <v>4385</v>
      </c>
      <c r="J1974" s="216" t="s">
        <v>330</v>
      </c>
      <c r="K1974" s="215" t="s">
        <v>319</v>
      </c>
      <c r="L1974" s="215" t="s">
        <v>2302</v>
      </c>
      <c r="AD1974" s="217"/>
    </row>
    <row r="1975" spans="1:30" s="215" customFormat="1" x14ac:dyDescent="0.25">
      <c r="A1975" s="215" t="s">
        <v>126</v>
      </c>
      <c r="B1975" s="215">
        <v>2325</v>
      </c>
      <c r="C1975" s="215" t="s">
        <v>304</v>
      </c>
      <c r="D1975" s="215">
        <v>504196292</v>
      </c>
      <c r="E1975" s="215">
        <v>1060</v>
      </c>
      <c r="F1975" s="215">
        <v>1271</v>
      </c>
      <c r="G1975" s="215">
        <v>1004</v>
      </c>
      <c r="I1975" s="215" t="s">
        <v>4386</v>
      </c>
      <c r="J1975" s="216" t="s">
        <v>330</v>
      </c>
      <c r="K1975" s="215" t="s">
        <v>319</v>
      </c>
      <c r="L1975" s="215" t="s">
        <v>2303</v>
      </c>
      <c r="AD1975" s="217"/>
    </row>
    <row r="1976" spans="1:30" s="215" customFormat="1" x14ac:dyDescent="0.25">
      <c r="A1976" s="215" t="s">
        <v>126</v>
      </c>
      <c r="B1976" s="215">
        <v>2325</v>
      </c>
      <c r="C1976" s="215" t="s">
        <v>304</v>
      </c>
      <c r="D1976" s="215">
        <v>504196293</v>
      </c>
      <c r="E1976" s="215">
        <v>1060</v>
      </c>
      <c r="F1976" s="215">
        <v>1274</v>
      </c>
      <c r="G1976" s="215">
        <v>1004</v>
      </c>
      <c r="I1976" s="215" t="s">
        <v>4387</v>
      </c>
      <c r="J1976" s="216" t="s">
        <v>330</v>
      </c>
      <c r="K1976" s="215" t="s">
        <v>319</v>
      </c>
      <c r="L1976" s="215" t="s">
        <v>2304</v>
      </c>
      <c r="AD1976" s="217"/>
    </row>
    <row r="1977" spans="1:30" s="215" customFormat="1" x14ac:dyDescent="0.25">
      <c r="A1977" s="215" t="s">
        <v>126</v>
      </c>
      <c r="B1977" s="215">
        <v>2325</v>
      </c>
      <c r="C1977" s="215" t="s">
        <v>304</v>
      </c>
      <c r="D1977" s="215">
        <v>504196294</v>
      </c>
      <c r="E1977" s="215">
        <v>1060</v>
      </c>
      <c r="F1977" s="215">
        <v>1274</v>
      </c>
      <c r="G1977" s="215">
        <v>1004</v>
      </c>
      <c r="I1977" s="215" t="s">
        <v>4388</v>
      </c>
      <c r="J1977" s="216" t="s">
        <v>330</v>
      </c>
      <c r="K1977" s="215" t="s">
        <v>319</v>
      </c>
      <c r="L1977" s="215" t="s">
        <v>2305</v>
      </c>
      <c r="AD1977" s="217"/>
    </row>
    <row r="1978" spans="1:30" s="215" customFormat="1" x14ac:dyDescent="0.25">
      <c r="A1978" s="215" t="s">
        <v>126</v>
      </c>
      <c r="B1978" s="215">
        <v>2325</v>
      </c>
      <c r="C1978" s="215" t="s">
        <v>304</v>
      </c>
      <c r="D1978" s="215">
        <v>504196295</v>
      </c>
      <c r="E1978" s="215">
        <v>1060</v>
      </c>
      <c r="F1978" s="215">
        <v>1251</v>
      </c>
      <c r="G1978" s="215">
        <v>1004</v>
      </c>
      <c r="I1978" s="215" t="s">
        <v>4389</v>
      </c>
      <c r="J1978" s="216" t="s">
        <v>330</v>
      </c>
      <c r="K1978" s="215" t="s">
        <v>319</v>
      </c>
      <c r="L1978" s="215" t="s">
        <v>2306</v>
      </c>
      <c r="AD1978" s="217"/>
    </row>
    <row r="1979" spans="1:30" s="215" customFormat="1" x14ac:dyDescent="0.25">
      <c r="A1979" s="215" t="s">
        <v>126</v>
      </c>
      <c r="B1979" s="215">
        <v>2325</v>
      </c>
      <c r="C1979" s="215" t="s">
        <v>304</v>
      </c>
      <c r="D1979" s="215">
        <v>504196296</v>
      </c>
      <c r="E1979" s="215">
        <v>1060</v>
      </c>
      <c r="F1979" s="215">
        <v>1274</v>
      </c>
      <c r="G1979" s="215">
        <v>1004</v>
      </c>
      <c r="I1979" s="215" t="s">
        <v>4390</v>
      </c>
      <c r="J1979" s="216" t="s">
        <v>330</v>
      </c>
      <c r="K1979" s="215" t="s">
        <v>319</v>
      </c>
      <c r="L1979" s="215" t="s">
        <v>2307</v>
      </c>
      <c r="AD1979" s="217"/>
    </row>
    <row r="1980" spans="1:30" s="215" customFormat="1" x14ac:dyDescent="0.25">
      <c r="A1980" s="215" t="s">
        <v>126</v>
      </c>
      <c r="B1980" s="215">
        <v>2325</v>
      </c>
      <c r="C1980" s="215" t="s">
        <v>304</v>
      </c>
      <c r="D1980" s="215">
        <v>504196297</v>
      </c>
      <c r="E1980" s="215">
        <v>1060</v>
      </c>
      <c r="F1980" s="215">
        <v>1274</v>
      </c>
      <c r="G1980" s="215">
        <v>1004</v>
      </c>
      <c r="I1980" s="215" t="s">
        <v>4391</v>
      </c>
      <c r="J1980" s="216" t="s">
        <v>330</v>
      </c>
      <c r="K1980" s="215" t="s">
        <v>319</v>
      </c>
      <c r="L1980" s="215" t="s">
        <v>2308</v>
      </c>
      <c r="AD1980" s="217"/>
    </row>
    <row r="1981" spans="1:30" s="215" customFormat="1" x14ac:dyDescent="0.25">
      <c r="A1981" s="215" t="s">
        <v>126</v>
      </c>
      <c r="B1981" s="215">
        <v>2325</v>
      </c>
      <c r="C1981" s="215" t="s">
        <v>304</v>
      </c>
      <c r="D1981" s="215">
        <v>504196298</v>
      </c>
      <c r="E1981" s="215">
        <v>1060</v>
      </c>
      <c r="F1981" s="215">
        <v>1274</v>
      </c>
      <c r="G1981" s="215">
        <v>1004</v>
      </c>
      <c r="I1981" s="215" t="s">
        <v>4392</v>
      </c>
      <c r="J1981" s="216" t="s">
        <v>330</v>
      </c>
      <c r="K1981" s="215" t="s">
        <v>319</v>
      </c>
      <c r="L1981" s="215" t="s">
        <v>2309</v>
      </c>
      <c r="AD1981" s="217"/>
    </row>
    <row r="1982" spans="1:30" s="215" customFormat="1" x14ac:dyDescent="0.25">
      <c r="A1982" s="215" t="s">
        <v>126</v>
      </c>
      <c r="B1982" s="215">
        <v>2325</v>
      </c>
      <c r="C1982" s="215" t="s">
        <v>304</v>
      </c>
      <c r="D1982" s="215">
        <v>504196299</v>
      </c>
      <c r="E1982" s="215">
        <v>1060</v>
      </c>
      <c r="F1982" s="215">
        <v>1274</v>
      </c>
      <c r="G1982" s="215">
        <v>1004</v>
      </c>
      <c r="I1982" s="215" t="s">
        <v>4393</v>
      </c>
      <c r="J1982" s="216" t="s">
        <v>330</v>
      </c>
      <c r="K1982" s="215" t="s">
        <v>319</v>
      </c>
      <c r="L1982" s="215" t="s">
        <v>2310</v>
      </c>
      <c r="AD1982" s="217"/>
    </row>
    <row r="1983" spans="1:30" s="215" customFormat="1" x14ac:dyDescent="0.25">
      <c r="A1983" s="215" t="s">
        <v>126</v>
      </c>
      <c r="B1983" s="215">
        <v>2325</v>
      </c>
      <c r="C1983" s="215" t="s">
        <v>304</v>
      </c>
      <c r="D1983" s="215">
        <v>504196300</v>
      </c>
      <c r="E1983" s="215">
        <v>1060</v>
      </c>
      <c r="F1983" s="215">
        <v>1242</v>
      </c>
      <c r="G1983" s="215">
        <v>1004</v>
      </c>
      <c r="I1983" s="215" t="s">
        <v>4394</v>
      </c>
      <c r="J1983" s="216" t="s">
        <v>330</v>
      </c>
      <c r="K1983" s="215" t="s">
        <v>319</v>
      </c>
      <c r="L1983" s="215" t="s">
        <v>2311</v>
      </c>
      <c r="AD1983" s="217"/>
    </row>
    <row r="1984" spans="1:30" s="215" customFormat="1" x14ac:dyDescent="0.25">
      <c r="A1984" s="215" t="s">
        <v>126</v>
      </c>
      <c r="B1984" s="215">
        <v>2325</v>
      </c>
      <c r="C1984" s="215" t="s">
        <v>304</v>
      </c>
      <c r="D1984" s="215">
        <v>504196301</v>
      </c>
      <c r="E1984" s="215">
        <v>1060</v>
      </c>
      <c r="F1984" s="215">
        <v>1274</v>
      </c>
      <c r="G1984" s="215">
        <v>1004</v>
      </c>
      <c r="I1984" s="215" t="s">
        <v>4395</v>
      </c>
      <c r="J1984" s="216" t="s">
        <v>330</v>
      </c>
      <c r="K1984" s="215" t="s">
        <v>319</v>
      </c>
      <c r="L1984" s="215" t="s">
        <v>2312</v>
      </c>
      <c r="AD1984" s="217"/>
    </row>
    <row r="1985" spans="1:30" s="215" customFormat="1" x14ac:dyDescent="0.25">
      <c r="A1985" s="215" t="s">
        <v>126</v>
      </c>
      <c r="B1985" s="215">
        <v>2325</v>
      </c>
      <c r="C1985" s="215" t="s">
        <v>304</v>
      </c>
      <c r="D1985" s="215">
        <v>504196302</v>
      </c>
      <c r="E1985" s="215">
        <v>1060</v>
      </c>
      <c r="F1985" s="215">
        <v>1274</v>
      </c>
      <c r="G1985" s="215">
        <v>1004</v>
      </c>
      <c r="I1985" s="215" t="s">
        <v>4396</v>
      </c>
      <c r="J1985" s="216" t="s">
        <v>330</v>
      </c>
      <c r="K1985" s="215" t="s">
        <v>319</v>
      </c>
      <c r="L1985" s="215" t="s">
        <v>2313</v>
      </c>
      <c r="AD1985" s="217"/>
    </row>
    <row r="1986" spans="1:30" s="215" customFormat="1" x14ac:dyDescent="0.25">
      <c r="A1986" s="215" t="s">
        <v>126</v>
      </c>
      <c r="B1986" s="215">
        <v>2325</v>
      </c>
      <c r="C1986" s="215" t="s">
        <v>304</v>
      </c>
      <c r="D1986" s="215">
        <v>504196303</v>
      </c>
      <c r="E1986" s="215">
        <v>1060</v>
      </c>
      <c r="F1986" s="215">
        <v>1274</v>
      </c>
      <c r="G1986" s="215">
        <v>1004</v>
      </c>
      <c r="I1986" s="215" t="s">
        <v>4397</v>
      </c>
      <c r="J1986" s="216" t="s">
        <v>330</v>
      </c>
      <c r="K1986" s="215" t="s">
        <v>319</v>
      </c>
      <c r="L1986" s="215" t="s">
        <v>2314</v>
      </c>
      <c r="AD1986" s="217"/>
    </row>
    <row r="1987" spans="1:30" s="215" customFormat="1" x14ac:dyDescent="0.25">
      <c r="A1987" s="215" t="s">
        <v>126</v>
      </c>
      <c r="B1987" s="215">
        <v>2325</v>
      </c>
      <c r="C1987" s="215" t="s">
        <v>304</v>
      </c>
      <c r="D1987" s="215">
        <v>504196304</v>
      </c>
      <c r="E1987" s="215">
        <v>1060</v>
      </c>
      <c r="F1987" s="215">
        <v>1274</v>
      </c>
      <c r="G1987" s="215">
        <v>1004</v>
      </c>
      <c r="I1987" s="215" t="s">
        <v>4398</v>
      </c>
      <c r="J1987" s="216" t="s">
        <v>330</v>
      </c>
      <c r="K1987" s="215" t="s">
        <v>319</v>
      </c>
      <c r="L1987" s="215" t="s">
        <v>2315</v>
      </c>
      <c r="AD1987" s="217"/>
    </row>
    <row r="1988" spans="1:30" s="215" customFormat="1" x14ac:dyDescent="0.25">
      <c r="A1988" s="215" t="s">
        <v>126</v>
      </c>
      <c r="B1988" s="215">
        <v>2325</v>
      </c>
      <c r="C1988" s="215" t="s">
        <v>304</v>
      </c>
      <c r="D1988" s="215">
        <v>504196305</v>
      </c>
      <c r="E1988" s="215">
        <v>1060</v>
      </c>
      <c r="F1988" s="215">
        <v>1274</v>
      </c>
      <c r="G1988" s="215">
        <v>1004</v>
      </c>
      <c r="I1988" s="215" t="s">
        <v>4399</v>
      </c>
      <c r="J1988" s="216" t="s">
        <v>330</v>
      </c>
      <c r="K1988" s="215" t="s">
        <v>319</v>
      </c>
      <c r="L1988" s="215" t="s">
        <v>2316</v>
      </c>
      <c r="AD1988" s="217"/>
    </row>
    <row r="1989" spans="1:30" s="215" customFormat="1" x14ac:dyDescent="0.25">
      <c r="A1989" s="215" t="s">
        <v>126</v>
      </c>
      <c r="B1989" s="215">
        <v>2325</v>
      </c>
      <c r="C1989" s="215" t="s">
        <v>304</v>
      </c>
      <c r="D1989" s="215">
        <v>504196307</v>
      </c>
      <c r="E1989" s="215">
        <v>1060</v>
      </c>
      <c r="F1989" s="215">
        <v>1271</v>
      </c>
      <c r="G1989" s="215">
        <v>1004</v>
      </c>
      <c r="I1989" s="215" t="s">
        <v>4400</v>
      </c>
      <c r="J1989" s="216" t="s">
        <v>330</v>
      </c>
      <c r="K1989" s="215" t="s">
        <v>319</v>
      </c>
      <c r="L1989" s="215" t="s">
        <v>2317</v>
      </c>
      <c r="AD1989" s="217"/>
    </row>
    <row r="1990" spans="1:30" s="215" customFormat="1" x14ac:dyDescent="0.25">
      <c r="A1990" s="215" t="s">
        <v>126</v>
      </c>
      <c r="B1990" s="215">
        <v>2325</v>
      </c>
      <c r="C1990" s="215" t="s">
        <v>304</v>
      </c>
      <c r="D1990" s="215">
        <v>504196308</v>
      </c>
      <c r="E1990" s="215">
        <v>1060</v>
      </c>
      <c r="F1990" s="215">
        <v>1274</v>
      </c>
      <c r="G1990" s="215">
        <v>1004</v>
      </c>
      <c r="I1990" s="215" t="s">
        <v>4401</v>
      </c>
      <c r="J1990" s="216" t="s">
        <v>330</v>
      </c>
      <c r="K1990" s="215" t="s">
        <v>319</v>
      </c>
      <c r="L1990" s="215" t="s">
        <v>2318</v>
      </c>
      <c r="AD1990" s="217"/>
    </row>
    <row r="1991" spans="1:30" s="215" customFormat="1" x14ac:dyDescent="0.25">
      <c r="A1991" s="215" t="s">
        <v>126</v>
      </c>
      <c r="B1991" s="215">
        <v>2325</v>
      </c>
      <c r="C1991" s="215" t="s">
        <v>304</v>
      </c>
      <c r="D1991" s="215">
        <v>504196309</v>
      </c>
      <c r="E1991" s="215">
        <v>1060</v>
      </c>
      <c r="F1991" s="215">
        <v>1274</v>
      </c>
      <c r="G1991" s="215">
        <v>1004</v>
      </c>
      <c r="I1991" s="215" t="s">
        <v>4402</v>
      </c>
      <c r="J1991" s="216" t="s">
        <v>330</v>
      </c>
      <c r="K1991" s="215" t="s">
        <v>319</v>
      </c>
      <c r="L1991" s="215" t="s">
        <v>2319</v>
      </c>
      <c r="AD1991" s="217"/>
    </row>
    <row r="1992" spans="1:30" s="215" customFormat="1" x14ac:dyDescent="0.25">
      <c r="A1992" s="215" t="s">
        <v>126</v>
      </c>
      <c r="B1992" s="215">
        <v>2325</v>
      </c>
      <c r="C1992" s="215" t="s">
        <v>304</v>
      </c>
      <c r="D1992" s="215">
        <v>504196310</v>
      </c>
      <c r="E1992" s="215">
        <v>1060</v>
      </c>
      <c r="F1992" s="215">
        <v>1274</v>
      </c>
      <c r="G1992" s="215">
        <v>1004</v>
      </c>
      <c r="I1992" s="215" t="s">
        <v>4403</v>
      </c>
      <c r="J1992" s="216" t="s">
        <v>330</v>
      </c>
      <c r="K1992" s="215" t="s">
        <v>319</v>
      </c>
      <c r="L1992" s="215" t="s">
        <v>2320</v>
      </c>
      <c r="AD1992" s="217"/>
    </row>
    <row r="1993" spans="1:30" s="215" customFormat="1" x14ac:dyDescent="0.25">
      <c r="A1993" s="215" t="s">
        <v>126</v>
      </c>
      <c r="B1993" s="215">
        <v>2325</v>
      </c>
      <c r="C1993" s="215" t="s">
        <v>304</v>
      </c>
      <c r="D1993" s="215">
        <v>504196311</v>
      </c>
      <c r="E1993" s="215">
        <v>1060</v>
      </c>
      <c r="F1993" s="215">
        <v>1274</v>
      </c>
      <c r="G1993" s="215">
        <v>1004</v>
      </c>
      <c r="I1993" s="215" t="s">
        <v>4404</v>
      </c>
      <c r="J1993" s="216" t="s">
        <v>330</v>
      </c>
      <c r="K1993" s="215" t="s">
        <v>319</v>
      </c>
      <c r="L1993" s="215" t="s">
        <v>2321</v>
      </c>
      <c r="AD1993" s="217"/>
    </row>
    <row r="1994" spans="1:30" s="215" customFormat="1" x14ac:dyDescent="0.25">
      <c r="A1994" s="215" t="s">
        <v>126</v>
      </c>
      <c r="B1994" s="215">
        <v>2325</v>
      </c>
      <c r="C1994" s="215" t="s">
        <v>304</v>
      </c>
      <c r="D1994" s="215">
        <v>504196312</v>
      </c>
      <c r="E1994" s="215">
        <v>1060</v>
      </c>
      <c r="F1994" s="215">
        <v>1274</v>
      </c>
      <c r="G1994" s="215">
        <v>1004</v>
      </c>
      <c r="I1994" s="215" t="s">
        <v>4405</v>
      </c>
      <c r="J1994" s="216" t="s">
        <v>330</v>
      </c>
      <c r="K1994" s="215" t="s">
        <v>319</v>
      </c>
      <c r="L1994" s="215" t="s">
        <v>2322</v>
      </c>
      <c r="AD1994" s="217"/>
    </row>
    <row r="1995" spans="1:30" s="215" customFormat="1" x14ac:dyDescent="0.25">
      <c r="A1995" s="215" t="s">
        <v>126</v>
      </c>
      <c r="B1995" s="215">
        <v>2325</v>
      </c>
      <c r="C1995" s="215" t="s">
        <v>304</v>
      </c>
      <c r="D1995" s="215">
        <v>504196313</v>
      </c>
      <c r="E1995" s="215">
        <v>1060</v>
      </c>
      <c r="F1995" s="215">
        <v>1274</v>
      </c>
      <c r="G1995" s="215">
        <v>1004</v>
      </c>
      <c r="I1995" s="215" t="s">
        <v>4406</v>
      </c>
      <c r="J1995" s="216" t="s">
        <v>330</v>
      </c>
      <c r="K1995" s="215" t="s">
        <v>319</v>
      </c>
      <c r="L1995" s="215" t="s">
        <v>2323</v>
      </c>
      <c r="AD1995" s="217"/>
    </row>
    <row r="1996" spans="1:30" s="215" customFormat="1" x14ac:dyDescent="0.25">
      <c r="A1996" s="215" t="s">
        <v>126</v>
      </c>
      <c r="B1996" s="215">
        <v>2325</v>
      </c>
      <c r="C1996" s="215" t="s">
        <v>304</v>
      </c>
      <c r="D1996" s="215">
        <v>504196314</v>
      </c>
      <c r="E1996" s="215">
        <v>1060</v>
      </c>
      <c r="F1996" s="215">
        <v>1274</v>
      </c>
      <c r="G1996" s="215">
        <v>1004</v>
      </c>
      <c r="I1996" s="215" t="s">
        <v>4407</v>
      </c>
      <c r="J1996" s="216" t="s">
        <v>330</v>
      </c>
      <c r="K1996" s="215" t="s">
        <v>319</v>
      </c>
      <c r="L1996" s="215" t="s">
        <v>2324</v>
      </c>
      <c r="AD1996" s="217"/>
    </row>
    <row r="1997" spans="1:30" s="215" customFormat="1" x14ac:dyDescent="0.25">
      <c r="A1997" s="215" t="s">
        <v>126</v>
      </c>
      <c r="B1997" s="215">
        <v>2325</v>
      </c>
      <c r="C1997" s="215" t="s">
        <v>304</v>
      </c>
      <c r="D1997" s="215">
        <v>504196315</v>
      </c>
      <c r="E1997" s="215">
        <v>1060</v>
      </c>
      <c r="F1997" s="215">
        <v>1274</v>
      </c>
      <c r="G1997" s="215">
        <v>1004</v>
      </c>
      <c r="I1997" s="215" t="s">
        <v>4408</v>
      </c>
      <c r="J1997" s="216" t="s">
        <v>330</v>
      </c>
      <c r="K1997" s="215" t="s">
        <v>319</v>
      </c>
      <c r="L1997" s="215" t="s">
        <v>2325</v>
      </c>
      <c r="AD1997" s="217"/>
    </row>
    <row r="1998" spans="1:30" s="215" customFormat="1" x14ac:dyDescent="0.25">
      <c r="A1998" s="215" t="s">
        <v>126</v>
      </c>
      <c r="B1998" s="215">
        <v>2325</v>
      </c>
      <c r="C1998" s="215" t="s">
        <v>304</v>
      </c>
      <c r="D1998" s="215">
        <v>504196316</v>
      </c>
      <c r="E1998" s="215">
        <v>1060</v>
      </c>
      <c r="F1998" s="215">
        <v>1274</v>
      </c>
      <c r="G1998" s="215">
        <v>1004</v>
      </c>
      <c r="I1998" s="215" t="s">
        <v>4409</v>
      </c>
      <c r="J1998" s="216" t="s">
        <v>330</v>
      </c>
      <c r="K1998" s="215" t="s">
        <v>319</v>
      </c>
      <c r="L1998" s="215" t="s">
        <v>2326</v>
      </c>
      <c r="AD1998" s="217"/>
    </row>
    <row r="1999" spans="1:30" s="215" customFormat="1" x14ac:dyDescent="0.25">
      <c r="A1999" s="215" t="s">
        <v>126</v>
      </c>
      <c r="B1999" s="215">
        <v>2325</v>
      </c>
      <c r="C1999" s="215" t="s">
        <v>304</v>
      </c>
      <c r="D1999" s="215">
        <v>504196317</v>
      </c>
      <c r="E1999" s="215">
        <v>1060</v>
      </c>
      <c r="F1999" s="215">
        <v>1271</v>
      </c>
      <c r="G1999" s="215">
        <v>1004</v>
      </c>
      <c r="I1999" s="215" t="s">
        <v>4410</v>
      </c>
      <c r="J1999" s="216" t="s">
        <v>330</v>
      </c>
      <c r="K1999" s="215" t="s">
        <v>319</v>
      </c>
      <c r="L1999" s="215" t="s">
        <v>2327</v>
      </c>
      <c r="AD1999" s="217"/>
    </row>
    <row r="2000" spans="1:30" s="215" customFormat="1" x14ac:dyDescent="0.25">
      <c r="A2000" s="215" t="s">
        <v>126</v>
      </c>
      <c r="B2000" s="215">
        <v>2325</v>
      </c>
      <c r="C2000" s="215" t="s">
        <v>304</v>
      </c>
      <c r="D2000" s="215">
        <v>504196318</v>
      </c>
      <c r="E2000" s="215">
        <v>1060</v>
      </c>
      <c r="F2000" s="215">
        <v>1274</v>
      </c>
      <c r="G2000" s="215">
        <v>1004</v>
      </c>
      <c r="I2000" s="215" t="s">
        <v>4411</v>
      </c>
      <c r="J2000" s="216" t="s">
        <v>330</v>
      </c>
      <c r="K2000" s="215" t="s">
        <v>319</v>
      </c>
      <c r="L2000" s="215" t="s">
        <v>2328</v>
      </c>
      <c r="AD2000" s="217"/>
    </row>
    <row r="2001" spans="1:30" s="215" customFormat="1" x14ac:dyDescent="0.25">
      <c r="A2001" s="215" t="s">
        <v>126</v>
      </c>
      <c r="B2001" s="215">
        <v>2325</v>
      </c>
      <c r="C2001" s="215" t="s">
        <v>304</v>
      </c>
      <c r="D2001" s="215">
        <v>504196319</v>
      </c>
      <c r="E2001" s="215">
        <v>1060</v>
      </c>
      <c r="F2001" s="215">
        <v>1271</v>
      </c>
      <c r="G2001" s="215">
        <v>1004</v>
      </c>
      <c r="I2001" s="215" t="s">
        <v>4412</v>
      </c>
      <c r="J2001" s="216" t="s">
        <v>330</v>
      </c>
      <c r="K2001" s="215" t="s">
        <v>319</v>
      </c>
      <c r="L2001" s="215" t="s">
        <v>2329</v>
      </c>
      <c r="AD2001" s="217"/>
    </row>
    <row r="2002" spans="1:30" s="215" customFormat="1" x14ac:dyDescent="0.25">
      <c r="A2002" s="215" t="s">
        <v>126</v>
      </c>
      <c r="B2002" s="215">
        <v>2325</v>
      </c>
      <c r="C2002" s="215" t="s">
        <v>304</v>
      </c>
      <c r="D2002" s="215">
        <v>504196320</v>
      </c>
      <c r="E2002" s="215">
        <v>1060</v>
      </c>
      <c r="F2002" s="215">
        <v>1251</v>
      </c>
      <c r="G2002" s="215">
        <v>1004</v>
      </c>
      <c r="I2002" s="215" t="s">
        <v>4413</v>
      </c>
      <c r="J2002" s="216" t="s">
        <v>330</v>
      </c>
      <c r="K2002" s="215" t="s">
        <v>319</v>
      </c>
      <c r="L2002" s="215" t="s">
        <v>2330</v>
      </c>
      <c r="AD2002" s="217"/>
    </row>
    <row r="2003" spans="1:30" s="215" customFormat="1" x14ac:dyDescent="0.25">
      <c r="A2003" s="215" t="s">
        <v>126</v>
      </c>
      <c r="B2003" s="215">
        <v>2325</v>
      </c>
      <c r="C2003" s="215" t="s">
        <v>304</v>
      </c>
      <c r="D2003" s="215">
        <v>504196321</v>
      </c>
      <c r="E2003" s="215">
        <v>1060</v>
      </c>
      <c r="F2003" s="215">
        <v>1251</v>
      </c>
      <c r="G2003" s="215">
        <v>1004</v>
      </c>
      <c r="I2003" s="215" t="s">
        <v>4414</v>
      </c>
      <c r="J2003" s="216" t="s">
        <v>330</v>
      </c>
      <c r="K2003" s="215" t="s">
        <v>319</v>
      </c>
      <c r="L2003" s="215" t="s">
        <v>2331</v>
      </c>
      <c r="AD2003" s="217"/>
    </row>
    <row r="2004" spans="1:30" s="215" customFormat="1" x14ac:dyDescent="0.25">
      <c r="A2004" s="215" t="s">
        <v>126</v>
      </c>
      <c r="B2004" s="215">
        <v>2325</v>
      </c>
      <c r="C2004" s="215" t="s">
        <v>304</v>
      </c>
      <c r="D2004" s="215">
        <v>504196325</v>
      </c>
      <c r="E2004" s="215">
        <v>1060</v>
      </c>
      <c r="F2004" s="215">
        <v>1274</v>
      </c>
      <c r="G2004" s="215">
        <v>1004</v>
      </c>
      <c r="I2004" s="215" t="s">
        <v>4415</v>
      </c>
      <c r="J2004" s="216" t="s">
        <v>330</v>
      </c>
      <c r="K2004" s="215" t="s">
        <v>319</v>
      </c>
      <c r="L2004" s="215" t="s">
        <v>2332</v>
      </c>
      <c r="AD2004" s="217"/>
    </row>
    <row r="2005" spans="1:30" s="215" customFormat="1" x14ac:dyDescent="0.25">
      <c r="A2005" s="215" t="s">
        <v>126</v>
      </c>
      <c r="B2005" s="215">
        <v>2325</v>
      </c>
      <c r="C2005" s="215" t="s">
        <v>304</v>
      </c>
      <c r="D2005" s="215">
        <v>504196326</v>
      </c>
      <c r="E2005" s="215">
        <v>1060</v>
      </c>
      <c r="F2005" s="215">
        <v>1274</v>
      </c>
      <c r="G2005" s="215">
        <v>1004</v>
      </c>
      <c r="I2005" s="215" t="s">
        <v>4416</v>
      </c>
      <c r="J2005" s="216" t="s">
        <v>330</v>
      </c>
      <c r="K2005" s="215" t="s">
        <v>319</v>
      </c>
      <c r="L2005" s="215" t="s">
        <v>2333</v>
      </c>
      <c r="AD2005" s="217"/>
    </row>
    <row r="2006" spans="1:30" s="215" customFormat="1" x14ac:dyDescent="0.25">
      <c r="A2006" s="215" t="s">
        <v>126</v>
      </c>
      <c r="B2006" s="215">
        <v>2325</v>
      </c>
      <c r="C2006" s="215" t="s">
        <v>304</v>
      </c>
      <c r="D2006" s="215">
        <v>504196327</v>
      </c>
      <c r="E2006" s="215">
        <v>1060</v>
      </c>
      <c r="F2006" s="215">
        <v>1274</v>
      </c>
      <c r="G2006" s="215">
        <v>1004</v>
      </c>
      <c r="I2006" s="215" t="s">
        <v>4417</v>
      </c>
      <c r="J2006" s="216" t="s">
        <v>330</v>
      </c>
      <c r="K2006" s="215" t="s">
        <v>319</v>
      </c>
      <c r="L2006" s="215" t="s">
        <v>2334</v>
      </c>
      <c r="AD2006" s="217"/>
    </row>
    <row r="2007" spans="1:30" s="215" customFormat="1" x14ac:dyDescent="0.25">
      <c r="A2007" s="215" t="s">
        <v>126</v>
      </c>
      <c r="B2007" s="215">
        <v>2325</v>
      </c>
      <c r="C2007" s="215" t="s">
        <v>304</v>
      </c>
      <c r="D2007" s="215">
        <v>504196328</v>
      </c>
      <c r="E2007" s="215">
        <v>1060</v>
      </c>
      <c r="F2007" s="215">
        <v>1274</v>
      </c>
      <c r="G2007" s="215">
        <v>1004</v>
      </c>
      <c r="I2007" s="215" t="s">
        <v>4418</v>
      </c>
      <c r="J2007" s="216" t="s">
        <v>330</v>
      </c>
      <c r="K2007" s="215" t="s">
        <v>319</v>
      </c>
      <c r="L2007" s="215" t="s">
        <v>2335</v>
      </c>
      <c r="AD2007" s="217"/>
    </row>
    <row r="2008" spans="1:30" s="215" customFormat="1" x14ac:dyDescent="0.25">
      <c r="A2008" s="215" t="s">
        <v>126</v>
      </c>
      <c r="B2008" s="215">
        <v>2325</v>
      </c>
      <c r="C2008" s="215" t="s">
        <v>304</v>
      </c>
      <c r="D2008" s="215">
        <v>504196329</v>
      </c>
      <c r="E2008" s="215">
        <v>1060</v>
      </c>
      <c r="F2008" s="215">
        <v>1271</v>
      </c>
      <c r="G2008" s="215">
        <v>1004</v>
      </c>
      <c r="I2008" s="215" t="s">
        <v>4419</v>
      </c>
      <c r="J2008" s="216" t="s">
        <v>330</v>
      </c>
      <c r="K2008" s="215" t="s">
        <v>319</v>
      </c>
      <c r="L2008" s="215" t="s">
        <v>2336</v>
      </c>
      <c r="AD2008" s="217"/>
    </row>
    <row r="2009" spans="1:30" s="215" customFormat="1" x14ac:dyDescent="0.25">
      <c r="A2009" s="215" t="s">
        <v>126</v>
      </c>
      <c r="B2009" s="215">
        <v>2325</v>
      </c>
      <c r="C2009" s="215" t="s">
        <v>304</v>
      </c>
      <c r="D2009" s="215">
        <v>504196330</v>
      </c>
      <c r="E2009" s="215">
        <v>1060</v>
      </c>
      <c r="F2009" s="215">
        <v>1251</v>
      </c>
      <c r="G2009" s="215">
        <v>1004</v>
      </c>
      <c r="I2009" s="215" t="s">
        <v>4420</v>
      </c>
      <c r="J2009" s="216" t="s">
        <v>330</v>
      </c>
      <c r="K2009" s="215" t="s">
        <v>319</v>
      </c>
      <c r="L2009" s="215" t="s">
        <v>2337</v>
      </c>
      <c r="AD2009" s="217"/>
    </row>
    <row r="2010" spans="1:30" s="215" customFormat="1" x14ac:dyDescent="0.25">
      <c r="A2010" s="215" t="s">
        <v>126</v>
      </c>
      <c r="B2010" s="215">
        <v>2325</v>
      </c>
      <c r="C2010" s="215" t="s">
        <v>304</v>
      </c>
      <c r="D2010" s="215">
        <v>504196331</v>
      </c>
      <c r="E2010" s="215">
        <v>1060</v>
      </c>
      <c r="F2010" s="215">
        <v>1271</v>
      </c>
      <c r="G2010" s="215">
        <v>1004</v>
      </c>
      <c r="I2010" s="215" t="s">
        <v>4421</v>
      </c>
      <c r="J2010" s="216" t="s">
        <v>330</v>
      </c>
      <c r="K2010" s="215" t="s">
        <v>319</v>
      </c>
      <c r="L2010" s="215" t="s">
        <v>2338</v>
      </c>
      <c r="AD2010" s="217"/>
    </row>
    <row r="2011" spans="1:30" s="215" customFormat="1" x14ac:dyDescent="0.25">
      <c r="A2011" s="215" t="s">
        <v>126</v>
      </c>
      <c r="B2011" s="215">
        <v>2325</v>
      </c>
      <c r="C2011" s="215" t="s">
        <v>304</v>
      </c>
      <c r="D2011" s="215">
        <v>504196332</v>
      </c>
      <c r="E2011" s="215">
        <v>1060</v>
      </c>
      <c r="F2011" s="215">
        <v>1274</v>
      </c>
      <c r="G2011" s="215">
        <v>1004</v>
      </c>
      <c r="I2011" s="215" t="s">
        <v>4422</v>
      </c>
      <c r="J2011" s="216" t="s">
        <v>330</v>
      </c>
      <c r="K2011" s="215" t="s">
        <v>319</v>
      </c>
      <c r="L2011" s="215" t="s">
        <v>2339</v>
      </c>
      <c r="AD2011" s="217"/>
    </row>
    <row r="2012" spans="1:30" s="215" customFormat="1" x14ac:dyDescent="0.25">
      <c r="A2012" s="215" t="s">
        <v>126</v>
      </c>
      <c r="B2012" s="215">
        <v>2325</v>
      </c>
      <c r="C2012" s="215" t="s">
        <v>304</v>
      </c>
      <c r="D2012" s="215">
        <v>504196333</v>
      </c>
      <c r="E2012" s="215">
        <v>1060</v>
      </c>
      <c r="F2012" s="215">
        <v>1274</v>
      </c>
      <c r="G2012" s="215">
        <v>1004</v>
      </c>
      <c r="I2012" s="215" t="s">
        <v>4423</v>
      </c>
      <c r="J2012" s="216" t="s">
        <v>330</v>
      </c>
      <c r="K2012" s="215" t="s">
        <v>319</v>
      </c>
      <c r="L2012" s="215" t="s">
        <v>2340</v>
      </c>
      <c r="AD2012" s="217"/>
    </row>
    <row r="2013" spans="1:30" s="215" customFormat="1" x14ac:dyDescent="0.25">
      <c r="A2013" s="215" t="s">
        <v>126</v>
      </c>
      <c r="B2013" s="215">
        <v>2325</v>
      </c>
      <c r="C2013" s="215" t="s">
        <v>304</v>
      </c>
      <c r="D2013" s="215">
        <v>504196334</v>
      </c>
      <c r="E2013" s="215">
        <v>1060</v>
      </c>
      <c r="F2013" s="215">
        <v>1274</v>
      </c>
      <c r="G2013" s="215">
        <v>1004</v>
      </c>
      <c r="I2013" s="215" t="s">
        <v>4424</v>
      </c>
      <c r="J2013" s="216" t="s">
        <v>330</v>
      </c>
      <c r="K2013" s="215" t="s">
        <v>319</v>
      </c>
      <c r="L2013" s="215" t="s">
        <v>2341</v>
      </c>
      <c r="AD2013" s="217"/>
    </row>
    <row r="2014" spans="1:30" s="215" customFormat="1" x14ac:dyDescent="0.25">
      <c r="A2014" s="215" t="s">
        <v>126</v>
      </c>
      <c r="B2014" s="215">
        <v>2325</v>
      </c>
      <c r="C2014" s="215" t="s">
        <v>304</v>
      </c>
      <c r="D2014" s="215">
        <v>504196335</v>
      </c>
      <c r="E2014" s="215">
        <v>1060</v>
      </c>
      <c r="F2014" s="215">
        <v>1271</v>
      </c>
      <c r="G2014" s="215">
        <v>1004</v>
      </c>
      <c r="I2014" s="215" t="s">
        <v>4425</v>
      </c>
      <c r="J2014" s="216" t="s">
        <v>330</v>
      </c>
      <c r="K2014" s="215" t="s">
        <v>319</v>
      </c>
      <c r="L2014" s="215" t="s">
        <v>2342</v>
      </c>
      <c r="AD2014" s="217"/>
    </row>
    <row r="2015" spans="1:30" s="215" customFormat="1" x14ac:dyDescent="0.25">
      <c r="A2015" s="215" t="s">
        <v>126</v>
      </c>
      <c r="B2015" s="215">
        <v>2325</v>
      </c>
      <c r="C2015" s="215" t="s">
        <v>304</v>
      </c>
      <c r="D2015" s="215">
        <v>504196336</v>
      </c>
      <c r="E2015" s="215">
        <v>1060</v>
      </c>
      <c r="F2015" s="215">
        <v>1274</v>
      </c>
      <c r="G2015" s="215">
        <v>1004</v>
      </c>
      <c r="I2015" s="215" t="s">
        <v>4426</v>
      </c>
      <c r="J2015" s="216" t="s">
        <v>330</v>
      </c>
      <c r="K2015" s="215" t="s">
        <v>319</v>
      </c>
      <c r="L2015" s="215" t="s">
        <v>2343</v>
      </c>
      <c r="AD2015" s="217"/>
    </row>
    <row r="2016" spans="1:30" s="215" customFormat="1" x14ac:dyDescent="0.25">
      <c r="A2016" s="215" t="s">
        <v>126</v>
      </c>
      <c r="B2016" s="215">
        <v>2325</v>
      </c>
      <c r="C2016" s="215" t="s">
        <v>304</v>
      </c>
      <c r="D2016" s="215">
        <v>504196338</v>
      </c>
      <c r="E2016" s="215">
        <v>1060</v>
      </c>
      <c r="F2016" s="215">
        <v>1274</v>
      </c>
      <c r="G2016" s="215">
        <v>1004</v>
      </c>
      <c r="I2016" s="215" t="s">
        <v>4427</v>
      </c>
      <c r="J2016" s="216" t="s">
        <v>330</v>
      </c>
      <c r="K2016" s="215" t="s">
        <v>319</v>
      </c>
      <c r="L2016" s="215" t="s">
        <v>2344</v>
      </c>
      <c r="AD2016" s="217"/>
    </row>
    <row r="2017" spans="1:30" s="215" customFormat="1" x14ac:dyDescent="0.25">
      <c r="A2017" s="215" t="s">
        <v>126</v>
      </c>
      <c r="B2017" s="215">
        <v>2325</v>
      </c>
      <c r="C2017" s="215" t="s">
        <v>304</v>
      </c>
      <c r="D2017" s="215">
        <v>504196339</v>
      </c>
      <c r="E2017" s="215">
        <v>1060</v>
      </c>
      <c r="F2017" s="215">
        <v>1274</v>
      </c>
      <c r="G2017" s="215">
        <v>1004</v>
      </c>
      <c r="I2017" s="215" t="s">
        <v>4428</v>
      </c>
      <c r="J2017" s="216" t="s">
        <v>330</v>
      </c>
      <c r="K2017" s="215" t="s">
        <v>319</v>
      </c>
      <c r="L2017" s="215" t="s">
        <v>2345</v>
      </c>
      <c r="AD2017" s="217"/>
    </row>
    <row r="2018" spans="1:30" s="215" customFormat="1" x14ac:dyDescent="0.25">
      <c r="A2018" s="215" t="s">
        <v>126</v>
      </c>
      <c r="B2018" s="215">
        <v>2325</v>
      </c>
      <c r="C2018" s="215" t="s">
        <v>304</v>
      </c>
      <c r="D2018" s="215">
        <v>504196341</v>
      </c>
      <c r="E2018" s="215">
        <v>1060</v>
      </c>
      <c r="F2018" s="215">
        <v>1274</v>
      </c>
      <c r="G2018" s="215">
        <v>1004</v>
      </c>
      <c r="I2018" s="215" t="s">
        <v>4429</v>
      </c>
      <c r="J2018" s="216" t="s">
        <v>330</v>
      </c>
      <c r="K2018" s="215" t="s">
        <v>319</v>
      </c>
      <c r="L2018" s="215" t="s">
        <v>2346</v>
      </c>
      <c r="AD2018" s="217"/>
    </row>
    <row r="2019" spans="1:30" s="215" customFormat="1" x14ac:dyDescent="0.25">
      <c r="A2019" s="215" t="s">
        <v>126</v>
      </c>
      <c r="B2019" s="215">
        <v>2325</v>
      </c>
      <c r="C2019" s="215" t="s">
        <v>304</v>
      </c>
      <c r="D2019" s="215">
        <v>504196342</v>
      </c>
      <c r="E2019" s="215">
        <v>1060</v>
      </c>
      <c r="F2019" s="215">
        <v>1274</v>
      </c>
      <c r="G2019" s="215">
        <v>1004</v>
      </c>
      <c r="I2019" s="215" t="s">
        <v>4430</v>
      </c>
      <c r="J2019" s="216" t="s">
        <v>330</v>
      </c>
      <c r="K2019" s="215" t="s">
        <v>319</v>
      </c>
      <c r="L2019" s="215" t="s">
        <v>2347</v>
      </c>
      <c r="AD2019" s="217"/>
    </row>
    <row r="2020" spans="1:30" s="215" customFormat="1" x14ac:dyDescent="0.25">
      <c r="A2020" s="215" t="s">
        <v>126</v>
      </c>
      <c r="B2020" s="215">
        <v>2325</v>
      </c>
      <c r="C2020" s="215" t="s">
        <v>304</v>
      </c>
      <c r="D2020" s="215">
        <v>504196343</v>
      </c>
      <c r="E2020" s="215">
        <v>1060</v>
      </c>
      <c r="F2020" s="215">
        <v>1274</v>
      </c>
      <c r="G2020" s="215">
        <v>1004</v>
      </c>
      <c r="I2020" s="215" t="s">
        <v>4431</v>
      </c>
      <c r="J2020" s="216" t="s">
        <v>330</v>
      </c>
      <c r="K2020" s="215" t="s">
        <v>319</v>
      </c>
      <c r="L2020" s="215" t="s">
        <v>2348</v>
      </c>
      <c r="AD2020" s="217"/>
    </row>
    <row r="2021" spans="1:30" s="215" customFormat="1" x14ac:dyDescent="0.25">
      <c r="A2021" s="215" t="s">
        <v>126</v>
      </c>
      <c r="B2021" s="215">
        <v>2325</v>
      </c>
      <c r="C2021" s="215" t="s">
        <v>304</v>
      </c>
      <c r="D2021" s="215">
        <v>504196344</v>
      </c>
      <c r="E2021" s="215">
        <v>1060</v>
      </c>
      <c r="F2021" s="215">
        <v>1274</v>
      </c>
      <c r="G2021" s="215">
        <v>1004</v>
      </c>
      <c r="I2021" s="215" t="s">
        <v>4432</v>
      </c>
      <c r="J2021" s="216" t="s">
        <v>330</v>
      </c>
      <c r="K2021" s="215" t="s">
        <v>319</v>
      </c>
      <c r="L2021" s="215" t="s">
        <v>2349</v>
      </c>
      <c r="AD2021" s="217"/>
    </row>
    <row r="2022" spans="1:30" s="215" customFormat="1" x14ac:dyDescent="0.25">
      <c r="A2022" s="215" t="s">
        <v>126</v>
      </c>
      <c r="B2022" s="215">
        <v>2325</v>
      </c>
      <c r="C2022" s="215" t="s">
        <v>304</v>
      </c>
      <c r="D2022" s="215">
        <v>504196345</v>
      </c>
      <c r="E2022" s="215">
        <v>1060</v>
      </c>
      <c r="F2022" s="215">
        <v>1274</v>
      </c>
      <c r="G2022" s="215">
        <v>1004</v>
      </c>
      <c r="I2022" s="215" t="s">
        <v>4433</v>
      </c>
      <c r="J2022" s="216" t="s">
        <v>330</v>
      </c>
      <c r="K2022" s="215" t="s">
        <v>319</v>
      </c>
      <c r="L2022" s="215" t="s">
        <v>2350</v>
      </c>
      <c r="AD2022" s="217"/>
    </row>
    <row r="2023" spans="1:30" s="215" customFormat="1" x14ac:dyDescent="0.25">
      <c r="A2023" s="215" t="s">
        <v>126</v>
      </c>
      <c r="B2023" s="215">
        <v>2325</v>
      </c>
      <c r="C2023" s="215" t="s">
        <v>304</v>
      </c>
      <c r="D2023" s="215">
        <v>504196346</v>
      </c>
      <c r="E2023" s="215">
        <v>1060</v>
      </c>
      <c r="F2023" s="215">
        <v>1274</v>
      </c>
      <c r="G2023" s="215">
        <v>1004</v>
      </c>
      <c r="I2023" s="215" t="s">
        <v>4434</v>
      </c>
      <c r="J2023" s="216" t="s">
        <v>330</v>
      </c>
      <c r="K2023" s="215" t="s">
        <v>319</v>
      </c>
      <c r="L2023" s="215" t="s">
        <v>2351</v>
      </c>
      <c r="AD2023" s="217"/>
    </row>
    <row r="2024" spans="1:30" s="215" customFormat="1" x14ac:dyDescent="0.25">
      <c r="A2024" s="215" t="s">
        <v>126</v>
      </c>
      <c r="B2024" s="215">
        <v>2325</v>
      </c>
      <c r="C2024" s="215" t="s">
        <v>304</v>
      </c>
      <c r="D2024" s="215">
        <v>504196347</v>
      </c>
      <c r="E2024" s="215">
        <v>1060</v>
      </c>
      <c r="F2024" s="215">
        <v>1274</v>
      </c>
      <c r="G2024" s="215">
        <v>1004</v>
      </c>
      <c r="I2024" s="215" t="s">
        <v>4435</v>
      </c>
      <c r="J2024" s="216" t="s">
        <v>330</v>
      </c>
      <c r="K2024" s="215" t="s">
        <v>319</v>
      </c>
      <c r="L2024" s="215" t="s">
        <v>2352</v>
      </c>
      <c r="AD2024" s="217"/>
    </row>
    <row r="2025" spans="1:30" s="215" customFormat="1" x14ac:dyDescent="0.25">
      <c r="A2025" s="215" t="s">
        <v>126</v>
      </c>
      <c r="B2025" s="215">
        <v>2325</v>
      </c>
      <c r="C2025" s="215" t="s">
        <v>304</v>
      </c>
      <c r="D2025" s="215">
        <v>504196348</v>
      </c>
      <c r="E2025" s="215">
        <v>1060</v>
      </c>
      <c r="F2025" s="215">
        <v>1274</v>
      </c>
      <c r="G2025" s="215">
        <v>1004</v>
      </c>
      <c r="I2025" s="215" t="s">
        <v>4436</v>
      </c>
      <c r="J2025" s="216" t="s">
        <v>330</v>
      </c>
      <c r="K2025" s="215" t="s">
        <v>319</v>
      </c>
      <c r="L2025" s="215" t="s">
        <v>2353</v>
      </c>
      <c r="AD2025" s="217"/>
    </row>
    <row r="2026" spans="1:30" s="215" customFormat="1" x14ac:dyDescent="0.25">
      <c r="A2026" s="215" t="s">
        <v>126</v>
      </c>
      <c r="B2026" s="215">
        <v>2325</v>
      </c>
      <c r="C2026" s="215" t="s">
        <v>304</v>
      </c>
      <c r="D2026" s="215">
        <v>504196349</v>
      </c>
      <c r="E2026" s="215">
        <v>1060</v>
      </c>
      <c r="F2026" s="215">
        <v>1274</v>
      </c>
      <c r="G2026" s="215">
        <v>1004</v>
      </c>
      <c r="I2026" s="215" t="s">
        <v>4437</v>
      </c>
      <c r="J2026" s="216" t="s">
        <v>330</v>
      </c>
      <c r="K2026" s="215" t="s">
        <v>319</v>
      </c>
      <c r="L2026" s="215" t="s">
        <v>2354</v>
      </c>
      <c r="AD2026" s="217"/>
    </row>
    <row r="2027" spans="1:30" s="215" customFormat="1" x14ac:dyDescent="0.25">
      <c r="A2027" s="215" t="s">
        <v>126</v>
      </c>
      <c r="B2027" s="215">
        <v>2325</v>
      </c>
      <c r="C2027" s="215" t="s">
        <v>304</v>
      </c>
      <c r="D2027" s="215">
        <v>504196350</v>
      </c>
      <c r="E2027" s="215">
        <v>1060</v>
      </c>
      <c r="F2027" s="215">
        <v>1274</v>
      </c>
      <c r="G2027" s="215">
        <v>1004</v>
      </c>
      <c r="I2027" s="215" t="s">
        <v>4438</v>
      </c>
      <c r="J2027" s="216" t="s">
        <v>330</v>
      </c>
      <c r="K2027" s="215" t="s">
        <v>319</v>
      </c>
      <c r="L2027" s="215" t="s">
        <v>2355</v>
      </c>
      <c r="AD2027" s="217"/>
    </row>
    <row r="2028" spans="1:30" s="215" customFormat="1" x14ac:dyDescent="0.25">
      <c r="A2028" s="215" t="s">
        <v>126</v>
      </c>
      <c r="B2028" s="215">
        <v>2325</v>
      </c>
      <c r="C2028" s="215" t="s">
        <v>304</v>
      </c>
      <c r="D2028" s="215">
        <v>504196351</v>
      </c>
      <c r="E2028" s="215">
        <v>1060</v>
      </c>
      <c r="F2028" s="215">
        <v>1274</v>
      </c>
      <c r="G2028" s="215">
        <v>1004</v>
      </c>
      <c r="I2028" s="215" t="s">
        <v>4439</v>
      </c>
      <c r="J2028" s="216" t="s">
        <v>330</v>
      </c>
      <c r="K2028" s="215" t="s">
        <v>319</v>
      </c>
      <c r="L2028" s="215" t="s">
        <v>2356</v>
      </c>
      <c r="AD2028" s="217"/>
    </row>
    <row r="2029" spans="1:30" s="215" customFormat="1" x14ac:dyDescent="0.25">
      <c r="A2029" s="215" t="s">
        <v>126</v>
      </c>
      <c r="B2029" s="215">
        <v>2325</v>
      </c>
      <c r="C2029" s="215" t="s">
        <v>304</v>
      </c>
      <c r="D2029" s="215">
        <v>504196352</v>
      </c>
      <c r="E2029" s="215">
        <v>1060</v>
      </c>
      <c r="F2029" s="215">
        <v>1272</v>
      </c>
      <c r="G2029" s="215">
        <v>1004</v>
      </c>
      <c r="I2029" s="215" t="s">
        <v>4440</v>
      </c>
      <c r="J2029" s="216" t="s">
        <v>330</v>
      </c>
      <c r="K2029" s="215" t="s">
        <v>319</v>
      </c>
      <c r="L2029" s="215" t="s">
        <v>2357</v>
      </c>
      <c r="AD2029" s="217"/>
    </row>
    <row r="2030" spans="1:30" s="215" customFormat="1" x14ac:dyDescent="0.25">
      <c r="A2030" s="215" t="s">
        <v>126</v>
      </c>
      <c r="B2030" s="215">
        <v>2325</v>
      </c>
      <c r="C2030" s="215" t="s">
        <v>304</v>
      </c>
      <c r="D2030" s="215">
        <v>504196353</v>
      </c>
      <c r="E2030" s="215">
        <v>1060</v>
      </c>
      <c r="F2030" s="215">
        <v>1274</v>
      </c>
      <c r="G2030" s="215">
        <v>1004</v>
      </c>
      <c r="I2030" s="215" t="s">
        <v>4441</v>
      </c>
      <c r="J2030" s="216" t="s">
        <v>330</v>
      </c>
      <c r="K2030" s="215" t="s">
        <v>319</v>
      </c>
      <c r="L2030" s="215" t="s">
        <v>2358</v>
      </c>
      <c r="AD2030" s="217"/>
    </row>
    <row r="2031" spans="1:30" s="215" customFormat="1" x14ac:dyDescent="0.25">
      <c r="A2031" s="215" t="s">
        <v>126</v>
      </c>
      <c r="B2031" s="215">
        <v>2325</v>
      </c>
      <c r="C2031" s="215" t="s">
        <v>304</v>
      </c>
      <c r="D2031" s="215">
        <v>504196354</v>
      </c>
      <c r="E2031" s="215">
        <v>1060</v>
      </c>
      <c r="F2031" s="215">
        <v>1272</v>
      </c>
      <c r="G2031" s="215">
        <v>1004</v>
      </c>
      <c r="I2031" s="215" t="s">
        <v>4442</v>
      </c>
      <c r="J2031" s="216" t="s">
        <v>330</v>
      </c>
      <c r="K2031" s="215" t="s">
        <v>319</v>
      </c>
      <c r="L2031" s="215" t="s">
        <v>2359</v>
      </c>
      <c r="AD2031" s="217"/>
    </row>
    <row r="2032" spans="1:30" s="215" customFormat="1" x14ac:dyDescent="0.25">
      <c r="A2032" s="215" t="s">
        <v>126</v>
      </c>
      <c r="B2032" s="215">
        <v>2325</v>
      </c>
      <c r="C2032" s="215" t="s">
        <v>304</v>
      </c>
      <c r="D2032" s="215">
        <v>504196355</v>
      </c>
      <c r="E2032" s="215">
        <v>1060</v>
      </c>
      <c r="F2032" s="215">
        <v>1274</v>
      </c>
      <c r="G2032" s="215">
        <v>1004</v>
      </c>
      <c r="I2032" s="215" t="s">
        <v>4443</v>
      </c>
      <c r="J2032" s="216" t="s">
        <v>330</v>
      </c>
      <c r="K2032" s="215" t="s">
        <v>319</v>
      </c>
      <c r="L2032" s="215" t="s">
        <v>2360</v>
      </c>
      <c r="AD2032" s="217"/>
    </row>
    <row r="2033" spans="1:30" s="215" customFormat="1" x14ac:dyDescent="0.25">
      <c r="A2033" s="215" t="s">
        <v>126</v>
      </c>
      <c r="B2033" s="215">
        <v>2325</v>
      </c>
      <c r="C2033" s="215" t="s">
        <v>304</v>
      </c>
      <c r="D2033" s="215">
        <v>504196356</v>
      </c>
      <c r="E2033" s="215">
        <v>1060</v>
      </c>
      <c r="F2033" s="215">
        <v>1274</v>
      </c>
      <c r="G2033" s="215">
        <v>1004</v>
      </c>
      <c r="I2033" s="215" t="s">
        <v>4444</v>
      </c>
      <c r="J2033" s="216" t="s">
        <v>330</v>
      </c>
      <c r="K2033" s="215" t="s">
        <v>319</v>
      </c>
      <c r="L2033" s="215" t="s">
        <v>2361</v>
      </c>
      <c r="AD2033" s="217"/>
    </row>
    <row r="2034" spans="1:30" s="215" customFormat="1" x14ac:dyDescent="0.25">
      <c r="A2034" s="215" t="s">
        <v>126</v>
      </c>
      <c r="B2034" s="215">
        <v>2325</v>
      </c>
      <c r="C2034" s="215" t="s">
        <v>304</v>
      </c>
      <c r="D2034" s="215">
        <v>504199353</v>
      </c>
      <c r="E2034" s="215">
        <v>1060</v>
      </c>
      <c r="F2034" s="215">
        <v>1274</v>
      </c>
      <c r="G2034" s="215">
        <v>1004</v>
      </c>
      <c r="I2034" s="215" t="s">
        <v>4445</v>
      </c>
      <c r="J2034" s="216" t="s">
        <v>330</v>
      </c>
      <c r="K2034" s="215" t="s">
        <v>331</v>
      </c>
      <c r="L2034" s="215" t="s">
        <v>5622</v>
      </c>
      <c r="AD2034" s="217"/>
    </row>
    <row r="2035" spans="1:30" s="215" customFormat="1" x14ac:dyDescent="0.25">
      <c r="A2035" s="215" t="s">
        <v>126</v>
      </c>
      <c r="B2035" s="215">
        <v>2325</v>
      </c>
      <c r="C2035" s="215" t="s">
        <v>304</v>
      </c>
      <c r="D2035" s="215">
        <v>504199354</v>
      </c>
      <c r="E2035" s="215">
        <v>1060</v>
      </c>
      <c r="F2035" s="215">
        <v>1274</v>
      </c>
      <c r="G2035" s="215">
        <v>1004</v>
      </c>
      <c r="I2035" s="215" t="s">
        <v>4446</v>
      </c>
      <c r="J2035" s="216" t="s">
        <v>330</v>
      </c>
      <c r="K2035" s="215" t="s">
        <v>319</v>
      </c>
      <c r="L2035" s="215" t="s">
        <v>5604</v>
      </c>
      <c r="AD2035" s="217"/>
    </row>
    <row r="2036" spans="1:30" s="215" customFormat="1" x14ac:dyDescent="0.25">
      <c r="A2036" s="215" t="s">
        <v>126</v>
      </c>
      <c r="B2036" s="215">
        <v>2325</v>
      </c>
      <c r="C2036" s="215" t="s">
        <v>304</v>
      </c>
      <c r="D2036" s="215">
        <v>504199355</v>
      </c>
      <c r="E2036" s="215">
        <v>1060</v>
      </c>
      <c r="F2036" s="215">
        <v>1242</v>
      </c>
      <c r="G2036" s="215">
        <v>1004</v>
      </c>
      <c r="I2036" s="215" t="s">
        <v>4447</v>
      </c>
      <c r="J2036" s="216" t="s">
        <v>330</v>
      </c>
      <c r="K2036" s="215" t="s">
        <v>319</v>
      </c>
      <c r="L2036" s="215" t="s">
        <v>5605</v>
      </c>
      <c r="AD2036" s="217"/>
    </row>
    <row r="2037" spans="1:30" s="215" customFormat="1" x14ac:dyDescent="0.25">
      <c r="A2037" s="215" t="s">
        <v>126</v>
      </c>
      <c r="B2037" s="215">
        <v>2325</v>
      </c>
      <c r="C2037" s="215" t="s">
        <v>304</v>
      </c>
      <c r="D2037" s="215">
        <v>504199356</v>
      </c>
      <c r="E2037" s="215">
        <v>1060</v>
      </c>
      <c r="F2037" s="215">
        <v>1242</v>
      </c>
      <c r="G2037" s="215">
        <v>1004</v>
      </c>
      <c r="I2037" s="215" t="s">
        <v>4448</v>
      </c>
      <c r="J2037" s="216" t="s">
        <v>330</v>
      </c>
      <c r="K2037" s="215" t="s">
        <v>319</v>
      </c>
      <c r="L2037" s="215" t="s">
        <v>5606</v>
      </c>
      <c r="AD2037" s="217"/>
    </row>
    <row r="2038" spans="1:30" s="215" customFormat="1" x14ac:dyDescent="0.25">
      <c r="A2038" s="215" t="s">
        <v>126</v>
      </c>
      <c r="B2038" s="215">
        <v>2325</v>
      </c>
      <c r="C2038" s="215" t="s">
        <v>304</v>
      </c>
      <c r="D2038" s="215">
        <v>504199362</v>
      </c>
      <c r="E2038" s="215">
        <v>1060</v>
      </c>
      <c r="F2038" s="215">
        <v>1274</v>
      </c>
      <c r="G2038" s="215">
        <v>1004</v>
      </c>
      <c r="I2038" s="215" t="s">
        <v>4449</v>
      </c>
      <c r="J2038" s="216" t="s">
        <v>330</v>
      </c>
      <c r="K2038" s="215" t="s">
        <v>319</v>
      </c>
      <c r="L2038" s="215" t="s">
        <v>5607</v>
      </c>
      <c r="AD2038" s="217"/>
    </row>
    <row r="2039" spans="1:30" s="215" customFormat="1" x14ac:dyDescent="0.25">
      <c r="A2039" s="215" t="s">
        <v>126</v>
      </c>
      <c r="B2039" s="215">
        <v>2325</v>
      </c>
      <c r="C2039" s="215" t="s">
        <v>304</v>
      </c>
      <c r="D2039" s="215">
        <v>504199363</v>
      </c>
      <c r="E2039" s="215">
        <v>1060</v>
      </c>
      <c r="F2039" s="215">
        <v>1274</v>
      </c>
      <c r="G2039" s="215">
        <v>1004</v>
      </c>
      <c r="I2039" s="215" t="s">
        <v>4450</v>
      </c>
      <c r="J2039" s="216" t="s">
        <v>330</v>
      </c>
      <c r="K2039" s="215" t="s">
        <v>319</v>
      </c>
      <c r="L2039" s="215" t="s">
        <v>5608</v>
      </c>
      <c r="AD2039" s="217"/>
    </row>
    <row r="2040" spans="1:30" s="215" customFormat="1" x14ac:dyDescent="0.25">
      <c r="A2040" s="215" t="s">
        <v>126</v>
      </c>
      <c r="B2040" s="215">
        <v>2325</v>
      </c>
      <c r="C2040" s="215" t="s">
        <v>304</v>
      </c>
      <c r="D2040" s="215">
        <v>504199366</v>
      </c>
      <c r="E2040" s="215">
        <v>1060</v>
      </c>
      <c r="F2040" s="215">
        <v>1272</v>
      </c>
      <c r="G2040" s="215">
        <v>1004</v>
      </c>
      <c r="I2040" s="215" t="s">
        <v>4451</v>
      </c>
      <c r="J2040" s="216" t="s">
        <v>330</v>
      </c>
      <c r="K2040" s="215" t="s">
        <v>331</v>
      </c>
      <c r="L2040" s="215" t="s">
        <v>5623</v>
      </c>
      <c r="AD2040" s="217"/>
    </row>
    <row r="2041" spans="1:30" s="215" customFormat="1" x14ac:dyDescent="0.25">
      <c r="A2041" s="215" t="s">
        <v>126</v>
      </c>
      <c r="B2041" s="215">
        <v>2325</v>
      </c>
      <c r="C2041" s="215" t="s">
        <v>304</v>
      </c>
      <c r="D2041" s="215">
        <v>504199367</v>
      </c>
      <c r="E2041" s="215">
        <v>1060</v>
      </c>
      <c r="F2041" s="215">
        <v>1274</v>
      </c>
      <c r="G2041" s="215">
        <v>1004</v>
      </c>
      <c r="I2041" s="215" t="s">
        <v>4234</v>
      </c>
      <c r="J2041" s="216" t="s">
        <v>330</v>
      </c>
      <c r="K2041" s="215" t="s">
        <v>319</v>
      </c>
      <c r="L2041" s="215" t="s">
        <v>5609</v>
      </c>
      <c r="AD2041" s="217"/>
    </row>
    <row r="2042" spans="1:30" s="215" customFormat="1" x14ac:dyDescent="0.25">
      <c r="A2042" s="215" t="s">
        <v>126</v>
      </c>
      <c r="B2042" s="215">
        <v>2325</v>
      </c>
      <c r="C2042" s="215" t="s">
        <v>304</v>
      </c>
      <c r="D2042" s="215">
        <v>504199374</v>
      </c>
      <c r="E2042" s="215">
        <v>1060</v>
      </c>
      <c r="F2042" s="215">
        <v>1274</v>
      </c>
      <c r="G2042" s="215">
        <v>1004</v>
      </c>
      <c r="I2042" s="215" t="s">
        <v>4452</v>
      </c>
      <c r="J2042" s="216" t="s">
        <v>330</v>
      </c>
      <c r="K2042" s="215" t="s">
        <v>319</v>
      </c>
      <c r="L2042" s="215" t="s">
        <v>5610</v>
      </c>
      <c r="AD2042" s="217"/>
    </row>
    <row r="2043" spans="1:30" s="215" customFormat="1" x14ac:dyDescent="0.25">
      <c r="A2043" s="215" t="s">
        <v>126</v>
      </c>
      <c r="B2043" s="215">
        <v>2325</v>
      </c>
      <c r="C2043" s="215" t="s">
        <v>304</v>
      </c>
      <c r="D2043" s="215">
        <v>504199377</v>
      </c>
      <c r="E2043" s="215">
        <v>1060</v>
      </c>
      <c r="F2043" s="215">
        <v>1274</v>
      </c>
      <c r="G2043" s="215">
        <v>1004</v>
      </c>
      <c r="I2043" s="215" t="s">
        <v>4453</v>
      </c>
      <c r="J2043" s="216" t="s">
        <v>330</v>
      </c>
      <c r="K2043" s="215" t="s">
        <v>319</v>
      </c>
      <c r="L2043" s="215" t="s">
        <v>5611</v>
      </c>
      <c r="AD2043" s="217"/>
    </row>
    <row r="2044" spans="1:30" s="215" customFormat="1" x14ac:dyDescent="0.25">
      <c r="A2044" s="215" t="s">
        <v>126</v>
      </c>
      <c r="B2044" s="215">
        <v>2325</v>
      </c>
      <c r="C2044" s="215" t="s">
        <v>304</v>
      </c>
      <c r="D2044" s="215">
        <v>504199378</v>
      </c>
      <c r="E2044" s="215">
        <v>1060</v>
      </c>
      <c r="F2044" s="215">
        <v>1274</v>
      </c>
      <c r="G2044" s="215">
        <v>1004</v>
      </c>
      <c r="I2044" s="215" t="s">
        <v>4454</v>
      </c>
      <c r="J2044" s="216" t="s">
        <v>330</v>
      </c>
      <c r="K2044" s="215" t="s">
        <v>319</v>
      </c>
      <c r="L2044" s="215" t="s">
        <v>5612</v>
      </c>
      <c r="AD2044" s="217"/>
    </row>
    <row r="2045" spans="1:30" s="215" customFormat="1" x14ac:dyDescent="0.25">
      <c r="A2045" s="215" t="s">
        <v>126</v>
      </c>
      <c r="B2045" s="215">
        <v>2325</v>
      </c>
      <c r="C2045" s="215" t="s">
        <v>304</v>
      </c>
      <c r="D2045" s="215">
        <v>504199380</v>
      </c>
      <c r="E2045" s="215">
        <v>1060</v>
      </c>
      <c r="F2045" s="215">
        <v>1274</v>
      </c>
      <c r="G2045" s="215">
        <v>1004</v>
      </c>
      <c r="I2045" s="215" t="s">
        <v>4455</v>
      </c>
      <c r="J2045" s="216" t="s">
        <v>330</v>
      </c>
      <c r="K2045" s="215" t="s">
        <v>319</v>
      </c>
      <c r="L2045" s="215" t="s">
        <v>5613</v>
      </c>
      <c r="AD2045" s="217"/>
    </row>
    <row r="2046" spans="1:30" s="215" customFormat="1" x14ac:dyDescent="0.25">
      <c r="A2046" s="215" t="s">
        <v>126</v>
      </c>
      <c r="B2046" s="215">
        <v>2325</v>
      </c>
      <c r="C2046" s="215" t="s">
        <v>304</v>
      </c>
      <c r="D2046" s="215">
        <v>504199382</v>
      </c>
      <c r="E2046" s="215">
        <v>1060</v>
      </c>
      <c r="F2046" s="215">
        <v>1274</v>
      </c>
      <c r="G2046" s="215">
        <v>1004</v>
      </c>
      <c r="I2046" s="215" t="s">
        <v>4456</v>
      </c>
      <c r="J2046" s="216" t="s">
        <v>330</v>
      </c>
      <c r="K2046" s="215" t="s">
        <v>331</v>
      </c>
      <c r="L2046" s="215" t="s">
        <v>5624</v>
      </c>
      <c r="AD2046" s="217"/>
    </row>
    <row r="2047" spans="1:30" s="215" customFormat="1" x14ac:dyDescent="0.25">
      <c r="A2047" s="215" t="s">
        <v>126</v>
      </c>
      <c r="B2047" s="215">
        <v>2325</v>
      </c>
      <c r="C2047" s="215" t="s">
        <v>304</v>
      </c>
      <c r="D2047" s="215">
        <v>504199383</v>
      </c>
      <c r="E2047" s="215">
        <v>1060</v>
      </c>
      <c r="F2047" s="215">
        <v>1274</v>
      </c>
      <c r="G2047" s="215">
        <v>1004</v>
      </c>
      <c r="I2047" s="215" t="s">
        <v>4457</v>
      </c>
      <c r="J2047" s="216" t="s">
        <v>330</v>
      </c>
      <c r="K2047" s="215" t="s">
        <v>319</v>
      </c>
      <c r="L2047" s="215" t="s">
        <v>5614</v>
      </c>
      <c r="AD2047" s="217"/>
    </row>
    <row r="2048" spans="1:30" s="215" customFormat="1" x14ac:dyDescent="0.25">
      <c r="A2048" s="215" t="s">
        <v>126</v>
      </c>
      <c r="B2048" s="215">
        <v>2325</v>
      </c>
      <c r="C2048" s="215" t="s">
        <v>304</v>
      </c>
      <c r="D2048" s="215">
        <v>504199384</v>
      </c>
      <c r="E2048" s="215">
        <v>1060</v>
      </c>
      <c r="F2048" s="215">
        <v>1274</v>
      </c>
      <c r="G2048" s="215">
        <v>1004</v>
      </c>
      <c r="I2048" s="215" t="s">
        <v>4458</v>
      </c>
      <c r="J2048" s="216" t="s">
        <v>330</v>
      </c>
      <c r="K2048" s="215" t="s">
        <v>319</v>
      </c>
      <c r="L2048" s="215" t="s">
        <v>5615</v>
      </c>
      <c r="AD2048" s="217"/>
    </row>
    <row r="2049" spans="1:30" s="215" customFormat="1" x14ac:dyDescent="0.25">
      <c r="A2049" s="215" t="s">
        <v>126</v>
      </c>
      <c r="B2049" s="215">
        <v>2325</v>
      </c>
      <c r="C2049" s="215" t="s">
        <v>304</v>
      </c>
      <c r="D2049" s="215">
        <v>504199385</v>
      </c>
      <c r="E2049" s="215">
        <v>1060</v>
      </c>
      <c r="F2049" s="215">
        <v>1274</v>
      </c>
      <c r="G2049" s="215">
        <v>1004</v>
      </c>
      <c r="I2049" s="215" t="s">
        <v>4459</v>
      </c>
      <c r="J2049" s="216" t="s">
        <v>330</v>
      </c>
      <c r="K2049" s="215" t="s">
        <v>319</v>
      </c>
      <c r="L2049" s="215" t="s">
        <v>5616</v>
      </c>
      <c r="AD2049" s="217"/>
    </row>
    <row r="2050" spans="1:30" s="215" customFormat="1" x14ac:dyDescent="0.25">
      <c r="A2050" s="215" t="s">
        <v>126</v>
      </c>
      <c r="B2050" s="215">
        <v>2325</v>
      </c>
      <c r="C2050" s="215" t="s">
        <v>304</v>
      </c>
      <c r="D2050" s="215">
        <v>504199386</v>
      </c>
      <c r="E2050" s="215">
        <v>1060</v>
      </c>
      <c r="F2050" s="215">
        <v>1271</v>
      </c>
      <c r="G2050" s="215">
        <v>1004</v>
      </c>
      <c r="I2050" s="215" t="s">
        <v>4460</v>
      </c>
      <c r="J2050" s="216" t="s">
        <v>330</v>
      </c>
      <c r="K2050" s="215" t="s">
        <v>331</v>
      </c>
      <c r="L2050" s="215" t="s">
        <v>5625</v>
      </c>
      <c r="AD2050" s="217"/>
    </row>
    <row r="2051" spans="1:30" s="215" customFormat="1" x14ac:dyDescent="0.25">
      <c r="A2051" s="215" t="s">
        <v>126</v>
      </c>
      <c r="B2051" s="215">
        <v>2325</v>
      </c>
      <c r="C2051" s="215" t="s">
        <v>304</v>
      </c>
      <c r="D2051" s="215">
        <v>504199389</v>
      </c>
      <c r="E2051" s="215">
        <v>1060</v>
      </c>
      <c r="F2051" s="215">
        <v>1274</v>
      </c>
      <c r="G2051" s="215">
        <v>1004</v>
      </c>
      <c r="I2051" s="215" t="s">
        <v>4461</v>
      </c>
      <c r="J2051" s="216" t="s">
        <v>330</v>
      </c>
      <c r="K2051" s="215" t="s">
        <v>331</v>
      </c>
      <c r="L2051" s="215" t="s">
        <v>5626</v>
      </c>
      <c r="AD2051" s="217"/>
    </row>
    <row r="2052" spans="1:30" s="215" customFormat="1" x14ac:dyDescent="0.25">
      <c r="A2052" s="215" t="s">
        <v>126</v>
      </c>
      <c r="B2052" s="215">
        <v>2325</v>
      </c>
      <c r="C2052" s="215" t="s">
        <v>304</v>
      </c>
      <c r="D2052" s="215">
        <v>504199390</v>
      </c>
      <c r="E2052" s="215">
        <v>1060</v>
      </c>
      <c r="F2052" s="215">
        <v>1242</v>
      </c>
      <c r="G2052" s="215">
        <v>1004</v>
      </c>
      <c r="I2052" s="215" t="s">
        <v>4462</v>
      </c>
      <c r="J2052" s="216" t="s">
        <v>330</v>
      </c>
      <c r="K2052" s="215" t="s">
        <v>331</v>
      </c>
      <c r="L2052" s="215" t="s">
        <v>5627</v>
      </c>
      <c r="AD2052" s="217"/>
    </row>
    <row r="2053" spans="1:30" s="215" customFormat="1" x14ac:dyDescent="0.25">
      <c r="A2053" s="215" t="s">
        <v>126</v>
      </c>
      <c r="B2053" s="215">
        <v>2325</v>
      </c>
      <c r="C2053" s="215" t="s">
        <v>304</v>
      </c>
      <c r="D2053" s="215">
        <v>504199391</v>
      </c>
      <c r="E2053" s="215">
        <v>1060</v>
      </c>
      <c r="F2053" s="215">
        <v>1251</v>
      </c>
      <c r="G2053" s="215">
        <v>1004</v>
      </c>
      <c r="I2053" s="215" t="s">
        <v>4463</v>
      </c>
      <c r="J2053" s="216" t="s">
        <v>330</v>
      </c>
      <c r="K2053" s="215" t="s">
        <v>331</v>
      </c>
      <c r="L2053" s="215" t="s">
        <v>5628</v>
      </c>
      <c r="AD2053" s="217"/>
    </row>
    <row r="2054" spans="1:30" s="215" customFormat="1" x14ac:dyDescent="0.25">
      <c r="A2054" s="215" t="s">
        <v>126</v>
      </c>
      <c r="B2054" s="215">
        <v>2325</v>
      </c>
      <c r="C2054" s="215" t="s">
        <v>304</v>
      </c>
      <c r="D2054" s="215">
        <v>504199392</v>
      </c>
      <c r="E2054" s="215">
        <v>1060</v>
      </c>
      <c r="F2054" s="215">
        <v>1242</v>
      </c>
      <c r="G2054" s="215">
        <v>1004</v>
      </c>
      <c r="I2054" s="215" t="s">
        <v>4464</v>
      </c>
      <c r="J2054" s="216" t="s">
        <v>330</v>
      </c>
      <c r="K2054" s="215" t="s">
        <v>319</v>
      </c>
      <c r="L2054" s="215" t="s">
        <v>5617</v>
      </c>
      <c r="AD2054" s="217"/>
    </row>
    <row r="2055" spans="1:30" s="215" customFormat="1" x14ac:dyDescent="0.25">
      <c r="A2055" s="215" t="s">
        <v>126</v>
      </c>
      <c r="B2055" s="215">
        <v>2325</v>
      </c>
      <c r="C2055" s="215" t="s">
        <v>304</v>
      </c>
      <c r="D2055" s="215">
        <v>504199393</v>
      </c>
      <c r="E2055" s="215">
        <v>1060</v>
      </c>
      <c r="F2055" s="215">
        <v>1251</v>
      </c>
      <c r="G2055" s="215">
        <v>1004</v>
      </c>
      <c r="I2055" s="215" t="s">
        <v>4465</v>
      </c>
      <c r="J2055" s="216" t="s">
        <v>330</v>
      </c>
      <c r="K2055" s="215" t="s">
        <v>331</v>
      </c>
      <c r="L2055" s="215" t="s">
        <v>966</v>
      </c>
      <c r="AD2055" s="217"/>
    </row>
    <row r="2056" spans="1:30" s="215" customFormat="1" x14ac:dyDescent="0.25">
      <c r="A2056" s="215" t="s">
        <v>126</v>
      </c>
      <c r="B2056" s="215">
        <v>2325</v>
      </c>
      <c r="C2056" s="215" t="s">
        <v>304</v>
      </c>
      <c r="D2056" s="215">
        <v>504199394</v>
      </c>
      <c r="E2056" s="215">
        <v>1060</v>
      </c>
      <c r="F2056" s="215">
        <v>1274</v>
      </c>
      <c r="G2056" s="215">
        <v>1004</v>
      </c>
      <c r="I2056" s="215" t="s">
        <v>4466</v>
      </c>
      <c r="J2056" s="216" t="s">
        <v>330</v>
      </c>
      <c r="K2056" s="215" t="s">
        <v>331</v>
      </c>
      <c r="L2056" s="215" t="s">
        <v>966</v>
      </c>
      <c r="AD2056" s="217"/>
    </row>
    <row r="2057" spans="1:30" s="215" customFormat="1" x14ac:dyDescent="0.25">
      <c r="A2057" s="215" t="s">
        <v>126</v>
      </c>
      <c r="B2057" s="215">
        <v>2325</v>
      </c>
      <c r="C2057" s="215" t="s">
        <v>304</v>
      </c>
      <c r="D2057" s="215">
        <v>504199395</v>
      </c>
      <c r="E2057" s="215">
        <v>1060</v>
      </c>
      <c r="F2057" s="215">
        <v>1274</v>
      </c>
      <c r="G2057" s="215">
        <v>1004</v>
      </c>
      <c r="I2057" s="215" t="s">
        <v>4467</v>
      </c>
      <c r="J2057" s="216" t="s">
        <v>330</v>
      </c>
      <c r="K2057" s="215" t="s">
        <v>331</v>
      </c>
      <c r="L2057" s="215" t="s">
        <v>5629</v>
      </c>
      <c r="AD2057" s="217"/>
    </row>
    <row r="2058" spans="1:30" s="215" customFormat="1" x14ac:dyDescent="0.25">
      <c r="A2058" s="215" t="s">
        <v>126</v>
      </c>
      <c r="B2058" s="215">
        <v>2325</v>
      </c>
      <c r="C2058" s="215" t="s">
        <v>304</v>
      </c>
      <c r="D2058" s="215">
        <v>504199396</v>
      </c>
      <c r="E2058" s="215">
        <v>1060</v>
      </c>
      <c r="F2058" s="215">
        <v>1274</v>
      </c>
      <c r="G2058" s="215">
        <v>1004</v>
      </c>
      <c r="I2058" s="215" t="s">
        <v>4468</v>
      </c>
      <c r="J2058" s="216" t="s">
        <v>330</v>
      </c>
      <c r="K2058" s="215" t="s">
        <v>331</v>
      </c>
      <c r="L2058" s="215" t="s">
        <v>5629</v>
      </c>
      <c r="AD2058" s="217"/>
    </row>
    <row r="2059" spans="1:30" s="215" customFormat="1" x14ac:dyDescent="0.25">
      <c r="A2059" s="215" t="s">
        <v>126</v>
      </c>
      <c r="B2059" s="215">
        <v>2325</v>
      </c>
      <c r="C2059" s="215" t="s">
        <v>304</v>
      </c>
      <c r="D2059" s="215">
        <v>504199397</v>
      </c>
      <c r="E2059" s="215">
        <v>1060</v>
      </c>
      <c r="F2059" s="215">
        <v>1274</v>
      </c>
      <c r="G2059" s="215">
        <v>1004</v>
      </c>
      <c r="I2059" s="215" t="s">
        <v>4469</v>
      </c>
      <c r="J2059" s="216" t="s">
        <v>330</v>
      </c>
      <c r="K2059" s="215" t="s">
        <v>319</v>
      </c>
      <c r="L2059" s="215" t="s">
        <v>5618</v>
      </c>
      <c r="AD2059" s="217"/>
    </row>
    <row r="2060" spans="1:30" s="215" customFormat="1" x14ac:dyDescent="0.25">
      <c r="A2060" s="215" t="s">
        <v>126</v>
      </c>
      <c r="B2060" s="215">
        <v>2328</v>
      </c>
      <c r="C2060" s="215" t="s">
        <v>305</v>
      </c>
      <c r="D2060" s="215">
        <v>190214412</v>
      </c>
      <c r="E2060" s="215">
        <v>1020</v>
      </c>
      <c r="F2060" s="215">
        <v>1110</v>
      </c>
      <c r="G2060" s="215">
        <v>1004</v>
      </c>
      <c r="I2060" s="215" t="s">
        <v>4470</v>
      </c>
      <c r="J2060" s="216" t="s">
        <v>330</v>
      </c>
      <c r="K2060" s="215" t="s">
        <v>319</v>
      </c>
      <c r="L2060" s="215" t="s">
        <v>743</v>
      </c>
      <c r="AD2060" s="217"/>
    </row>
    <row r="2061" spans="1:30" s="215" customFormat="1" x14ac:dyDescent="0.25">
      <c r="A2061" s="215" t="s">
        <v>126</v>
      </c>
      <c r="B2061" s="215">
        <v>2328</v>
      </c>
      <c r="C2061" s="215" t="s">
        <v>305</v>
      </c>
      <c r="D2061" s="215">
        <v>191633493</v>
      </c>
      <c r="E2061" s="215">
        <v>1040</v>
      </c>
      <c r="F2061" s="215">
        <v>1251</v>
      </c>
      <c r="G2061" s="215">
        <v>1003</v>
      </c>
      <c r="I2061" s="215" t="s">
        <v>4471</v>
      </c>
      <c r="J2061" s="216" t="s">
        <v>330</v>
      </c>
      <c r="K2061" s="215" t="s">
        <v>319</v>
      </c>
      <c r="L2061" s="215" t="s">
        <v>1391</v>
      </c>
      <c r="AD2061" s="217"/>
    </row>
    <row r="2062" spans="1:30" s="215" customFormat="1" x14ac:dyDescent="0.25">
      <c r="A2062" s="215" t="s">
        <v>126</v>
      </c>
      <c r="B2062" s="215">
        <v>2328</v>
      </c>
      <c r="C2062" s="215" t="s">
        <v>305</v>
      </c>
      <c r="D2062" s="215">
        <v>191871268</v>
      </c>
      <c r="E2062" s="215">
        <v>1020</v>
      </c>
      <c r="F2062" s="215">
        <v>1122</v>
      </c>
      <c r="G2062" s="215">
        <v>1004</v>
      </c>
      <c r="I2062" s="215" t="s">
        <v>4472</v>
      </c>
      <c r="J2062" s="216" t="s">
        <v>330</v>
      </c>
      <c r="K2062" s="215" t="s">
        <v>320</v>
      </c>
      <c r="L2062" s="215" t="s">
        <v>417</v>
      </c>
      <c r="AD2062" s="217"/>
    </row>
    <row r="2063" spans="1:30" s="215" customFormat="1" x14ac:dyDescent="0.25">
      <c r="A2063" s="215" t="s">
        <v>126</v>
      </c>
      <c r="B2063" s="215">
        <v>2328</v>
      </c>
      <c r="C2063" s="215" t="s">
        <v>305</v>
      </c>
      <c r="D2063" s="215">
        <v>191871273</v>
      </c>
      <c r="E2063" s="215">
        <v>1020</v>
      </c>
      <c r="F2063" s="215">
        <v>1122</v>
      </c>
      <c r="G2063" s="215">
        <v>1004</v>
      </c>
      <c r="I2063" s="215" t="s">
        <v>4473</v>
      </c>
      <c r="J2063" s="216" t="s">
        <v>330</v>
      </c>
      <c r="K2063" s="215" t="s">
        <v>320</v>
      </c>
      <c r="L2063" s="215" t="s">
        <v>417</v>
      </c>
      <c r="AD2063" s="217"/>
    </row>
    <row r="2064" spans="1:30" s="215" customFormat="1" x14ac:dyDescent="0.25">
      <c r="A2064" s="215" t="s">
        <v>126</v>
      </c>
      <c r="B2064" s="215">
        <v>2328</v>
      </c>
      <c r="C2064" s="215" t="s">
        <v>305</v>
      </c>
      <c r="D2064" s="215">
        <v>191947558</v>
      </c>
      <c r="E2064" s="215">
        <v>1060</v>
      </c>
      <c r="F2064" s="215">
        <v>1242</v>
      </c>
      <c r="G2064" s="215">
        <v>1004</v>
      </c>
      <c r="I2064" s="215" t="s">
        <v>4474</v>
      </c>
      <c r="J2064" s="216" t="s">
        <v>330</v>
      </c>
      <c r="K2064" s="215" t="s">
        <v>331</v>
      </c>
      <c r="L2064" s="215" t="s">
        <v>1524</v>
      </c>
      <c r="AD2064" s="217"/>
    </row>
    <row r="2065" spans="1:30" s="215" customFormat="1" x14ac:dyDescent="0.25">
      <c r="A2065" s="215" t="s">
        <v>126</v>
      </c>
      <c r="B2065" s="215">
        <v>2328</v>
      </c>
      <c r="C2065" s="215" t="s">
        <v>305</v>
      </c>
      <c r="D2065" s="215">
        <v>191979560</v>
      </c>
      <c r="E2065" s="215">
        <v>1020</v>
      </c>
      <c r="F2065" s="215">
        <v>1122</v>
      </c>
      <c r="G2065" s="215">
        <v>1004</v>
      </c>
      <c r="I2065" s="215" t="s">
        <v>4475</v>
      </c>
      <c r="J2065" s="216" t="s">
        <v>330</v>
      </c>
      <c r="K2065" s="215" t="s">
        <v>331</v>
      </c>
      <c r="L2065" s="215" t="s">
        <v>2101</v>
      </c>
      <c r="AD2065" s="217"/>
    </row>
    <row r="2066" spans="1:30" s="215" customFormat="1" x14ac:dyDescent="0.25">
      <c r="A2066" s="215" t="s">
        <v>126</v>
      </c>
      <c r="B2066" s="215">
        <v>2333</v>
      </c>
      <c r="C2066" s="215" t="s">
        <v>306</v>
      </c>
      <c r="D2066" s="215">
        <v>191803535</v>
      </c>
      <c r="E2066" s="215">
        <v>1020</v>
      </c>
      <c r="F2066" s="215">
        <v>1121</v>
      </c>
      <c r="G2066" s="215">
        <v>1004</v>
      </c>
      <c r="I2066" s="215" t="s">
        <v>4476</v>
      </c>
      <c r="J2066" s="216" t="s">
        <v>330</v>
      </c>
      <c r="K2066" s="215" t="s">
        <v>320</v>
      </c>
      <c r="L2066" s="215" t="s">
        <v>1556</v>
      </c>
      <c r="AD2066" s="217"/>
    </row>
    <row r="2067" spans="1:30" s="215" customFormat="1" x14ac:dyDescent="0.25">
      <c r="A2067" s="215" t="s">
        <v>126</v>
      </c>
      <c r="B2067" s="215">
        <v>2333</v>
      </c>
      <c r="C2067" s="215" t="s">
        <v>306</v>
      </c>
      <c r="D2067" s="215">
        <v>191854343</v>
      </c>
      <c r="E2067" s="215">
        <v>1020</v>
      </c>
      <c r="F2067" s="215">
        <v>1121</v>
      </c>
      <c r="G2067" s="215">
        <v>1004</v>
      </c>
      <c r="I2067" s="215" t="s">
        <v>4476</v>
      </c>
      <c r="J2067" s="216" t="s">
        <v>330</v>
      </c>
      <c r="K2067" s="215" t="s">
        <v>320</v>
      </c>
      <c r="L2067" s="215" t="s">
        <v>1556</v>
      </c>
      <c r="AD2067" s="217"/>
    </row>
    <row r="2068" spans="1:30" s="215" customFormat="1" x14ac:dyDescent="0.25">
      <c r="A2068" s="215" t="s">
        <v>126</v>
      </c>
      <c r="B2068" s="215">
        <v>2333</v>
      </c>
      <c r="C2068" s="215" t="s">
        <v>306</v>
      </c>
      <c r="D2068" s="215">
        <v>192048026</v>
      </c>
      <c r="E2068" s="215">
        <v>1060</v>
      </c>
      <c r="F2068" s="215">
        <v>1271</v>
      </c>
      <c r="G2068" s="215">
        <v>1004</v>
      </c>
      <c r="I2068" s="215" t="s">
        <v>4477</v>
      </c>
      <c r="J2068" s="216" t="s">
        <v>330</v>
      </c>
      <c r="K2068" s="215" t="s">
        <v>319</v>
      </c>
      <c r="L2068" s="215" t="s">
        <v>2444</v>
      </c>
      <c r="AD2068" s="217"/>
    </row>
    <row r="2069" spans="1:30" s="215" customFormat="1" x14ac:dyDescent="0.25">
      <c r="A2069" s="215" t="s">
        <v>126</v>
      </c>
      <c r="B2069" s="215">
        <v>2333</v>
      </c>
      <c r="C2069" s="215" t="s">
        <v>306</v>
      </c>
      <c r="D2069" s="215">
        <v>192051913</v>
      </c>
      <c r="E2069" s="215">
        <v>1060</v>
      </c>
      <c r="F2069" s="215">
        <v>1271</v>
      </c>
      <c r="G2069" s="215">
        <v>1004</v>
      </c>
      <c r="I2069" s="215" t="s">
        <v>4478</v>
      </c>
      <c r="J2069" s="216" t="s">
        <v>330</v>
      </c>
      <c r="K2069" s="215" t="s">
        <v>319</v>
      </c>
      <c r="L2069" s="215" t="s">
        <v>2362</v>
      </c>
      <c r="AD2069" s="217"/>
    </row>
    <row r="2070" spans="1:30" s="215" customFormat="1" x14ac:dyDescent="0.25">
      <c r="A2070" s="215" t="s">
        <v>126</v>
      </c>
      <c r="B2070" s="215">
        <v>2333</v>
      </c>
      <c r="C2070" s="215" t="s">
        <v>306</v>
      </c>
      <c r="D2070" s="215">
        <v>504100357</v>
      </c>
      <c r="E2070" s="215">
        <v>1060</v>
      </c>
      <c r="F2070" s="215">
        <v>1242</v>
      </c>
      <c r="G2070" s="215">
        <v>1004</v>
      </c>
      <c r="I2070" s="215" t="s">
        <v>4479</v>
      </c>
      <c r="J2070" s="216" t="s">
        <v>330</v>
      </c>
      <c r="K2070" s="215" t="s">
        <v>319</v>
      </c>
      <c r="L2070" s="215" t="s">
        <v>744</v>
      </c>
      <c r="AD2070" s="217"/>
    </row>
    <row r="2071" spans="1:30" s="215" customFormat="1" x14ac:dyDescent="0.25">
      <c r="A2071" s="215" t="s">
        <v>126</v>
      </c>
      <c r="B2071" s="215">
        <v>2333</v>
      </c>
      <c r="C2071" s="215" t="s">
        <v>306</v>
      </c>
      <c r="D2071" s="215">
        <v>504100360</v>
      </c>
      <c r="E2071" s="215">
        <v>1060</v>
      </c>
      <c r="F2071" s="215">
        <v>1271</v>
      </c>
      <c r="G2071" s="215">
        <v>1004</v>
      </c>
      <c r="I2071" s="215" t="s">
        <v>4480</v>
      </c>
      <c r="J2071" s="216" t="s">
        <v>330</v>
      </c>
      <c r="K2071" s="215" t="s">
        <v>319</v>
      </c>
      <c r="L2071" s="215" t="s">
        <v>1396</v>
      </c>
      <c r="AD2071" s="217"/>
    </row>
    <row r="2072" spans="1:30" s="215" customFormat="1" x14ac:dyDescent="0.25">
      <c r="A2072" s="215" t="s">
        <v>126</v>
      </c>
      <c r="B2072" s="215">
        <v>2333</v>
      </c>
      <c r="C2072" s="215" t="s">
        <v>306</v>
      </c>
      <c r="D2072" s="215">
        <v>504100485</v>
      </c>
      <c r="E2072" s="215">
        <v>1060</v>
      </c>
      <c r="F2072" s="215">
        <v>1274</v>
      </c>
      <c r="G2072" s="215">
        <v>1004</v>
      </c>
      <c r="I2072" s="215" t="s">
        <v>4481</v>
      </c>
      <c r="J2072" s="216" t="s">
        <v>330</v>
      </c>
      <c r="K2072" s="215" t="s">
        <v>319</v>
      </c>
      <c r="L2072" s="215" t="s">
        <v>1784</v>
      </c>
      <c r="AD2072" s="217"/>
    </row>
    <row r="2073" spans="1:30" s="215" customFormat="1" x14ac:dyDescent="0.25">
      <c r="A2073" s="215" t="s">
        <v>126</v>
      </c>
      <c r="B2073" s="215">
        <v>2335</v>
      </c>
      <c r="C2073" s="215" t="s">
        <v>307</v>
      </c>
      <c r="D2073" s="215">
        <v>192052280</v>
      </c>
      <c r="E2073" s="215">
        <v>1060</v>
      </c>
      <c r="F2073" s="215">
        <v>1274</v>
      </c>
      <c r="G2073" s="215">
        <v>1004</v>
      </c>
      <c r="I2073" s="215" t="s">
        <v>4482</v>
      </c>
      <c r="J2073" s="216" t="s">
        <v>330</v>
      </c>
      <c r="K2073" s="215" t="s">
        <v>319</v>
      </c>
      <c r="L2073" s="215" t="s">
        <v>2408</v>
      </c>
      <c r="AD2073" s="217"/>
    </row>
    <row r="2074" spans="1:30" s="215" customFormat="1" x14ac:dyDescent="0.25">
      <c r="A2074" s="215" t="s">
        <v>126</v>
      </c>
      <c r="B2074" s="215">
        <v>2335</v>
      </c>
      <c r="C2074" s="215" t="s">
        <v>307</v>
      </c>
      <c r="D2074" s="215">
        <v>504100790</v>
      </c>
      <c r="E2074" s="215">
        <v>1060</v>
      </c>
      <c r="F2074" s="215">
        <v>1271</v>
      </c>
      <c r="G2074" s="215">
        <v>1004</v>
      </c>
      <c r="I2074" s="215" t="s">
        <v>4483</v>
      </c>
      <c r="J2074" s="216" t="s">
        <v>330</v>
      </c>
      <c r="K2074" s="215" t="s">
        <v>319</v>
      </c>
      <c r="L2074" s="215" t="s">
        <v>1414</v>
      </c>
      <c r="AD2074" s="217"/>
    </row>
    <row r="2075" spans="1:30" s="215" customFormat="1" x14ac:dyDescent="0.25">
      <c r="A2075" s="215" t="s">
        <v>126</v>
      </c>
      <c r="B2075" s="215">
        <v>2335</v>
      </c>
      <c r="C2075" s="215" t="s">
        <v>307</v>
      </c>
      <c r="D2075" s="215">
        <v>504100989</v>
      </c>
      <c r="E2075" s="215">
        <v>1060</v>
      </c>
      <c r="F2075" s="215">
        <v>1271</v>
      </c>
      <c r="G2075" s="215">
        <v>1004</v>
      </c>
      <c r="I2075" s="215" t="s">
        <v>4484</v>
      </c>
      <c r="J2075" s="216" t="s">
        <v>330</v>
      </c>
      <c r="K2075" s="215" t="s">
        <v>319</v>
      </c>
      <c r="L2075" s="215" t="s">
        <v>745</v>
      </c>
      <c r="AD2075" s="217"/>
    </row>
    <row r="2076" spans="1:30" s="215" customFormat="1" x14ac:dyDescent="0.25">
      <c r="A2076" s="215" t="s">
        <v>126</v>
      </c>
      <c r="B2076" s="215">
        <v>2336</v>
      </c>
      <c r="C2076" s="215" t="s">
        <v>308</v>
      </c>
      <c r="D2076" s="215">
        <v>191860190</v>
      </c>
      <c r="E2076" s="215">
        <v>1020</v>
      </c>
      <c r="F2076" s="215">
        <v>1122</v>
      </c>
      <c r="G2076" s="215">
        <v>1004</v>
      </c>
      <c r="I2076" s="215" t="s">
        <v>4485</v>
      </c>
      <c r="J2076" s="216" t="s">
        <v>330</v>
      </c>
      <c r="K2076" s="215" t="s">
        <v>331</v>
      </c>
      <c r="L2076" s="215" t="s">
        <v>1297</v>
      </c>
      <c r="AD2076" s="217"/>
    </row>
    <row r="2077" spans="1:30" s="215" customFormat="1" x14ac:dyDescent="0.25">
      <c r="A2077" s="215" t="s">
        <v>126</v>
      </c>
      <c r="B2077" s="215">
        <v>2336</v>
      </c>
      <c r="C2077" s="215" t="s">
        <v>308</v>
      </c>
      <c r="D2077" s="215">
        <v>191955801</v>
      </c>
      <c r="E2077" s="215">
        <v>1020</v>
      </c>
      <c r="F2077" s="215">
        <v>1121</v>
      </c>
      <c r="G2077" s="215">
        <v>1004</v>
      </c>
      <c r="I2077" s="215" t="s">
        <v>4486</v>
      </c>
      <c r="J2077" s="216" t="s">
        <v>330</v>
      </c>
      <c r="K2077" s="215" t="s">
        <v>331</v>
      </c>
      <c r="L2077" s="215" t="s">
        <v>970</v>
      </c>
      <c r="AD2077" s="217"/>
    </row>
    <row r="2078" spans="1:30" s="215" customFormat="1" x14ac:dyDescent="0.25">
      <c r="A2078" s="215" t="s">
        <v>126</v>
      </c>
      <c r="B2078" s="215">
        <v>2336</v>
      </c>
      <c r="C2078" s="215" t="s">
        <v>308</v>
      </c>
      <c r="D2078" s="215">
        <v>191963846</v>
      </c>
      <c r="E2078" s="215">
        <v>1080</v>
      </c>
      <c r="F2078" s="215">
        <v>1274</v>
      </c>
      <c r="G2078" s="215">
        <v>1004</v>
      </c>
      <c r="I2078" s="215" t="s">
        <v>4487</v>
      </c>
      <c r="J2078" s="216" t="s">
        <v>330</v>
      </c>
      <c r="K2078" s="215" t="s">
        <v>319</v>
      </c>
      <c r="L2078" s="215" t="s">
        <v>746</v>
      </c>
      <c r="AD2078" s="217"/>
    </row>
    <row r="2079" spans="1:30" s="215" customFormat="1" x14ac:dyDescent="0.25">
      <c r="A2079" s="215" t="s">
        <v>126</v>
      </c>
      <c r="B2079" s="215">
        <v>2336</v>
      </c>
      <c r="C2079" s="215" t="s">
        <v>308</v>
      </c>
      <c r="D2079" s="215">
        <v>191994370</v>
      </c>
      <c r="E2079" s="215">
        <v>1060</v>
      </c>
      <c r="F2079" s="215">
        <v>1252</v>
      </c>
      <c r="G2079" s="215">
        <v>1004</v>
      </c>
      <c r="I2079" s="215" t="s">
        <v>4488</v>
      </c>
      <c r="J2079" s="216" t="s">
        <v>330</v>
      </c>
      <c r="K2079" s="215" t="s">
        <v>319</v>
      </c>
      <c r="L2079" s="215" t="s">
        <v>1215</v>
      </c>
      <c r="AD2079" s="217"/>
    </row>
    <row r="2080" spans="1:30" s="215" customFormat="1" x14ac:dyDescent="0.25">
      <c r="A2080" s="215" t="s">
        <v>126</v>
      </c>
      <c r="B2080" s="215">
        <v>2336</v>
      </c>
      <c r="C2080" s="215" t="s">
        <v>308</v>
      </c>
      <c r="D2080" s="215">
        <v>191994379</v>
      </c>
      <c r="E2080" s="215">
        <v>1060</v>
      </c>
      <c r="F2080" s="215">
        <v>1274</v>
      </c>
      <c r="G2080" s="215">
        <v>1004</v>
      </c>
      <c r="I2080" s="215" t="s">
        <v>4489</v>
      </c>
      <c r="J2080" s="216" t="s">
        <v>330</v>
      </c>
      <c r="K2080" s="215" t="s">
        <v>319</v>
      </c>
      <c r="L2080" s="215" t="s">
        <v>1682</v>
      </c>
      <c r="AD2080" s="217"/>
    </row>
    <row r="2081" spans="1:30" s="215" customFormat="1" x14ac:dyDescent="0.25">
      <c r="A2081" s="215" t="s">
        <v>126</v>
      </c>
      <c r="B2081" s="215">
        <v>2336</v>
      </c>
      <c r="C2081" s="215" t="s">
        <v>308</v>
      </c>
      <c r="D2081" s="215">
        <v>191995498</v>
      </c>
      <c r="E2081" s="215">
        <v>1060</v>
      </c>
      <c r="F2081" s="215">
        <v>1252</v>
      </c>
      <c r="G2081" s="215">
        <v>1004</v>
      </c>
      <c r="I2081" s="215" t="s">
        <v>4490</v>
      </c>
      <c r="J2081" s="216" t="s">
        <v>330</v>
      </c>
      <c r="K2081" s="215" t="s">
        <v>319</v>
      </c>
      <c r="L2081" s="215" t="s">
        <v>1216</v>
      </c>
      <c r="AD2081" s="217"/>
    </row>
    <row r="2082" spans="1:30" s="215" customFormat="1" x14ac:dyDescent="0.25">
      <c r="A2082" s="215" t="s">
        <v>126</v>
      </c>
      <c r="B2082" s="215">
        <v>2337</v>
      </c>
      <c r="C2082" s="215" t="s">
        <v>309</v>
      </c>
      <c r="D2082" s="215">
        <v>1551024</v>
      </c>
      <c r="E2082" s="215">
        <v>1020</v>
      </c>
      <c r="F2082" s="215">
        <v>1110</v>
      </c>
      <c r="G2082" s="215">
        <v>1004</v>
      </c>
      <c r="I2082" s="215" t="s">
        <v>4491</v>
      </c>
      <c r="J2082" s="216" t="s">
        <v>330</v>
      </c>
      <c r="K2082" s="215" t="s">
        <v>331</v>
      </c>
      <c r="L2082" s="215" t="s">
        <v>1674</v>
      </c>
      <c r="AD2082" s="217"/>
    </row>
    <row r="2083" spans="1:30" s="215" customFormat="1" x14ac:dyDescent="0.25">
      <c r="A2083" s="215" t="s">
        <v>126</v>
      </c>
      <c r="B2083" s="215">
        <v>2337</v>
      </c>
      <c r="C2083" s="215" t="s">
        <v>309</v>
      </c>
      <c r="D2083" s="215">
        <v>191704292</v>
      </c>
      <c r="E2083" s="215">
        <v>1060</v>
      </c>
      <c r="F2083" s="215">
        <v>1242</v>
      </c>
      <c r="G2083" s="215">
        <v>1004</v>
      </c>
      <c r="I2083" s="215" t="s">
        <v>4492</v>
      </c>
      <c r="J2083" s="216" t="s">
        <v>330</v>
      </c>
      <c r="K2083" s="215" t="s">
        <v>319</v>
      </c>
      <c r="L2083" s="215" t="s">
        <v>747</v>
      </c>
      <c r="AD2083" s="217"/>
    </row>
    <row r="2084" spans="1:30" s="215" customFormat="1" x14ac:dyDescent="0.25">
      <c r="A2084" s="215" t="s">
        <v>126</v>
      </c>
      <c r="B2084" s="215">
        <v>2337</v>
      </c>
      <c r="C2084" s="215" t="s">
        <v>309</v>
      </c>
      <c r="D2084" s="215">
        <v>504101600</v>
      </c>
      <c r="E2084" s="215">
        <v>1060</v>
      </c>
      <c r="F2084" s="215">
        <v>1274</v>
      </c>
      <c r="G2084" s="215">
        <v>1004</v>
      </c>
      <c r="I2084" s="215" t="s">
        <v>4493</v>
      </c>
      <c r="J2084" s="216" t="s">
        <v>330</v>
      </c>
      <c r="K2084" s="215" t="s">
        <v>319</v>
      </c>
      <c r="L2084" s="215" t="s">
        <v>1622</v>
      </c>
      <c r="AD2084" s="217"/>
    </row>
    <row r="2085" spans="1:30" s="215" customFormat="1" x14ac:dyDescent="0.25">
      <c r="A2085" s="215" t="s">
        <v>126</v>
      </c>
      <c r="B2085" s="215">
        <v>2338</v>
      </c>
      <c r="C2085" s="215" t="s">
        <v>310</v>
      </c>
      <c r="D2085" s="215">
        <v>191724919</v>
      </c>
      <c r="E2085" s="215">
        <v>1020</v>
      </c>
      <c r="F2085" s="215">
        <v>1110</v>
      </c>
      <c r="G2085" s="215">
        <v>1004</v>
      </c>
      <c r="I2085" s="215" t="s">
        <v>4494</v>
      </c>
      <c r="J2085" s="216" t="s">
        <v>330</v>
      </c>
      <c r="K2085" s="215" t="s">
        <v>331</v>
      </c>
      <c r="L2085" s="215" t="s">
        <v>971</v>
      </c>
      <c r="AD2085" s="217"/>
    </row>
    <row r="2086" spans="1:30" s="215" customFormat="1" x14ac:dyDescent="0.25">
      <c r="A2086" s="215" t="s">
        <v>126</v>
      </c>
      <c r="B2086" s="215">
        <v>2338</v>
      </c>
      <c r="C2086" s="215" t="s">
        <v>310</v>
      </c>
      <c r="D2086" s="215">
        <v>191729917</v>
      </c>
      <c r="E2086" s="215">
        <v>1060</v>
      </c>
      <c r="F2086" s="215">
        <v>1242</v>
      </c>
      <c r="G2086" s="215">
        <v>1004</v>
      </c>
      <c r="I2086" s="215" t="s">
        <v>4495</v>
      </c>
      <c r="J2086" s="216" t="s">
        <v>330</v>
      </c>
      <c r="K2086" s="215" t="s">
        <v>319</v>
      </c>
      <c r="L2086" s="215" t="s">
        <v>748</v>
      </c>
      <c r="AD2086" s="217"/>
    </row>
    <row r="2087" spans="1:30" s="215" customFormat="1" x14ac:dyDescent="0.25">
      <c r="A2087" s="215" t="s">
        <v>126</v>
      </c>
      <c r="B2087" s="215">
        <v>2338</v>
      </c>
      <c r="C2087" s="215" t="s">
        <v>310</v>
      </c>
      <c r="D2087" s="215">
        <v>504101875</v>
      </c>
      <c r="E2087" s="215">
        <v>1060</v>
      </c>
      <c r="F2087" s="215">
        <v>1271</v>
      </c>
      <c r="G2087" s="215">
        <v>1004</v>
      </c>
      <c r="I2087" s="215" t="s">
        <v>4496</v>
      </c>
      <c r="J2087" s="216" t="s">
        <v>330</v>
      </c>
      <c r="K2087" s="215" t="s">
        <v>319</v>
      </c>
      <c r="L2087" s="215" t="s">
        <v>749</v>
      </c>
      <c r="AD2087" s="217"/>
    </row>
    <row r="2088" spans="1:30" s="215" customFormat="1" x14ac:dyDescent="0.25">
      <c r="A2088" s="215" t="s">
        <v>126</v>
      </c>
      <c r="B2088" s="215">
        <v>2338</v>
      </c>
      <c r="C2088" s="215" t="s">
        <v>310</v>
      </c>
      <c r="D2088" s="215">
        <v>504101923</v>
      </c>
      <c r="E2088" s="215">
        <v>1060</v>
      </c>
      <c r="F2088" s="215">
        <v>1274</v>
      </c>
      <c r="G2088" s="215">
        <v>1004</v>
      </c>
      <c r="I2088" s="215" t="s">
        <v>4497</v>
      </c>
      <c r="J2088" s="216" t="s">
        <v>330</v>
      </c>
      <c r="K2088" s="215" t="s">
        <v>331</v>
      </c>
      <c r="L2088" s="215" t="s">
        <v>1233</v>
      </c>
      <c r="AD2088" s="217"/>
    </row>
    <row r="2089" spans="1:30" s="215" customFormat="1" x14ac:dyDescent="0.25">
      <c r="A2089" s="215" t="s">
        <v>126</v>
      </c>
      <c r="B2089" s="215">
        <v>2338</v>
      </c>
      <c r="C2089" s="215" t="s">
        <v>310</v>
      </c>
      <c r="D2089" s="215">
        <v>504101936</v>
      </c>
      <c r="E2089" s="215">
        <v>1060</v>
      </c>
      <c r="F2089" s="215">
        <v>1274</v>
      </c>
      <c r="G2089" s="215">
        <v>1004</v>
      </c>
      <c r="I2089" s="215" t="s">
        <v>4498</v>
      </c>
      <c r="J2089" s="216" t="s">
        <v>330</v>
      </c>
      <c r="K2089" s="215" t="s">
        <v>331</v>
      </c>
      <c r="L2089" s="215" t="s">
        <v>1233</v>
      </c>
      <c r="AD2089" s="217"/>
    </row>
    <row r="2090" spans="1:30" s="215" customFormat="1" x14ac:dyDescent="0.25">
      <c r="A2090" s="215" t="s">
        <v>126</v>
      </c>
      <c r="B2090" s="215">
        <v>2338</v>
      </c>
      <c r="C2090" s="215" t="s">
        <v>310</v>
      </c>
      <c r="D2090" s="215">
        <v>504102137</v>
      </c>
      <c r="E2090" s="215">
        <v>1060</v>
      </c>
      <c r="F2090" s="215">
        <v>1274</v>
      </c>
      <c r="G2090" s="215">
        <v>1004</v>
      </c>
      <c r="I2090" s="215" t="s">
        <v>4499</v>
      </c>
      <c r="J2090" s="216" t="s">
        <v>330</v>
      </c>
      <c r="K2090" s="215" t="s">
        <v>319</v>
      </c>
      <c r="L2090" s="215" t="s">
        <v>750</v>
      </c>
      <c r="AD2090" s="217"/>
    </row>
    <row r="2091" spans="1:30" s="215" customFormat="1" x14ac:dyDescent="0.25">
      <c r="A2091" s="215" t="s">
        <v>126</v>
      </c>
      <c r="B2091" s="215">
        <v>2338</v>
      </c>
      <c r="C2091" s="215" t="s">
        <v>310</v>
      </c>
      <c r="D2091" s="215">
        <v>504102162</v>
      </c>
      <c r="E2091" s="215">
        <v>1060</v>
      </c>
      <c r="F2091" s="215">
        <v>1274</v>
      </c>
      <c r="G2091" s="215">
        <v>1004</v>
      </c>
      <c r="I2091" s="215" t="s">
        <v>4500</v>
      </c>
      <c r="J2091" s="216" t="s">
        <v>330</v>
      </c>
      <c r="K2091" s="215" t="s">
        <v>319</v>
      </c>
      <c r="L2091" s="215" t="s">
        <v>1673</v>
      </c>
      <c r="AD2091" s="217"/>
    </row>
    <row r="2092" spans="1:30" s="215" customFormat="1" x14ac:dyDescent="0.25">
      <c r="A2092" s="215" t="s">
        <v>126</v>
      </c>
      <c r="B2092" s="215">
        <v>2338</v>
      </c>
      <c r="C2092" s="215" t="s">
        <v>310</v>
      </c>
      <c r="D2092" s="215">
        <v>504102195</v>
      </c>
      <c r="E2092" s="215">
        <v>1060</v>
      </c>
      <c r="F2092" s="215">
        <v>1274</v>
      </c>
      <c r="G2092" s="215">
        <v>1004</v>
      </c>
      <c r="I2092" s="215" t="s">
        <v>4501</v>
      </c>
      <c r="J2092" s="216" t="s">
        <v>330</v>
      </c>
      <c r="K2092" s="215" t="s">
        <v>319</v>
      </c>
      <c r="L2092" s="215" t="s">
        <v>751</v>
      </c>
      <c r="AD2092" s="217"/>
    </row>
  </sheetData>
  <autoFilter ref="A5:L5" xr:uid="{00000000-0009-0000-0000-000007000000}"/>
  <mergeCells count="3">
    <mergeCell ref="D3:H3"/>
    <mergeCell ref="I3:L3"/>
    <mergeCell ref="A2:L2"/>
  </mergeCells>
  <conditionalFormatting sqref="D6:D2092">
    <cfRule type="duplicateValues" dxfId="0" priority="1"/>
  </conditionalFormatting>
  <hyperlinks>
    <hyperlink ref="D3" r:id="rId1" display="Voir les instructions" xr:uid="{00000000-0004-0000-0700-000000000000}"/>
    <hyperlink ref="D3:F3" r:id="rId2" display="Instructions" xr:uid="{00000000-0004-0000-0700-000001000000}"/>
    <hyperlink ref="J6" r:id="rId3" xr:uid="{34D90E8F-4DD5-4C3B-9E91-81C0F4833DFE}"/>
    <hyperlink ref="J7" r:id="rId4" xr:uid="{FA9661A6-227E-42B3-BAC9-6E3AFCDBAB6D}"/>
    <hyperlink ref="J8" r:id="rId5" xr:uid="{F22F6A53-3FC3-4370-82B2-655B5F13CEE4}"/>
    <hyperlink ref="J9" r:id="rId6" xr:uid="{DA16A7F3-A6EC-48E9-90A5-7CA8EA258070}"/>
    <hyperlink ref="J10" r:id="rId7" xr:uid="{0526A539-C980-4245-AD10-6AA797BA9242}"/>
    <hyperlink ref="J11" r:id="rId8" xr:uid="{D38A2EDE-06A5-4637-952A-A875EAE872B8}"/>
    <hyperlink ref="J12" r:id="rId9" xr:uid="{C02B1107-C041-487B-AAA6-16FC4DF373A1}"/>
    <hyperlink ref="J13" r:id="rId10" xr:uid="{E01DC9AA-84B3-429F-AECE-ABDEF47AE455}"/>
    <hyperlink ref="J14" r:id="rId11" xr:uid="{F1C77B54-5047-49A5-BD1D-725E693B5A6D}"/>
    <hyperlink ref="J15" r:id="rId12" xr:uid="{EDC09603-9B90-42E6-AC3B-8675E4BED77C}"/>
    <hyperlink ref="J16" r:id="rId13" xr:uid="{03133BCE-4CAB-452B-A5A8-C3CA254A117E}"/>
    <hyperlink ref="J17" r:id="rId14" xr:uid="{C086E199-74F3-4E5E-8A95-E46B5CA1F4E8}"/>
    <hyperlink ref="J18" r:id="rId15" xr:uid="{CBF67F83-BEB8-4687-B5DB-0126ED67EFDC}"/>
    <hyperlink ref="J19" r:id="rId16" xr:uid="{D97A30AA-792B-4224-9460-B2377C2C4DEA}"/>
    <hyperlink ref="J20" r:id="rId17" xr:uid="{28787CCE-9439-4EC2-8B8F-E140171323FE}"/>
    <hyperlink ref="J21" r:id="rId18" xr:uid="{A2BEAEE5-5F1C-4E2C-86C1-612FBF2D3527}"/>
    <hyperlink ref="J22" r:id="rId19" xr:uid="{CDDD4DF2-BEBA-4E6A-8A6B-036C9C6B6057}"/>
    <hyperlink ref="J23" r:id="rId20" xr:uid="{79204820-D8D7-47BB-BE4B-86641C9A440C}"/>
    <hyperlink ref="J24" r:id="rId21" xr:uid="{5BC0BAFA-8E36-4DDF-9BAC-6388529F8792}"/>
    <hyperlink ref="J25" r:id="rId22" xr:uid="{D3746369-C328-401B-B449-94BCE83D1151}"/>
    <hyperlink ref="J26" r:id="rId23" xr:uid="{1EBDA1D9-AA5F-4193-8872-A1AD698A763F}"/>
    <hyperlink ref="J27" r:id="rId24" xr:uid="{DC685DEA-58A8-46A1-93C9-BA2A3555E09B}"/>
    <hyperlink ref="J28" r:id="rId25" xr:uid="{BBAA1F33-C18C-495C-9CE1-3365DC462FEE}"/>
    <hyperlink ref="J29" r:id="rId26" xr:uid="{3753CC32-EC60-4F44-85BB-6EF9AF58920E}"/>
    <hyperlink ref="J30" r:id="rId27" xr:uid="{439C32B6-93E4-47B9-B3FC-BA54495FAEF8}"/>
    <hyperlink ref="J31" r:id="rId28" xr:uid="{BC7C6F0A-41C6-4C81-9E09-4F6A9486AE77}"/>
    <hyperlink ref="J32" r:id="rId29" xr:uid="{9D0852AE-D868-4CA2-82C8-9A3BBA03DB71}"/>
    <hyperlink ref="J33" r:id="rId30" xr:uid="{954AE532-4199-4810-83AA-CA13D5ADB917}"/>
    <hyperlink ref="J34" r:id="rId31" xr:uid="{F7766F9C-807C-46E1-A3EA-8B9C5B670015}"/>
    <hyperlink ref="J35" r:id="rId32" xr:uid="{903885A3-E85D-47E4-AE5C-1F9969B02C07}"/>
    <hyperlink ref="J36" r:id="rId33" xr:uid="{AE678B3C-6AE9-400D-B45F-1AB64B2CC537}"/>
    <hyperlink ref="J37" r:id="rId34" xr:uid="{6A37807E-DBA6-4AA0-91C8-1FFA6B6158FE}"/>
    <hyperlink ref="J38" r:id="rId35" xr:uid="{5633B0B2-C6EE-447F-9C29-13369D9BB653}"/>
    <hyperlink ref="J39" r:id="rId36" xr:uid="{038DC963-D7DD-44EE-B2A2-4EFA6778DC41}"/>
    <hyperlink ref="J40" r:id="rId37" xr:uid="{E89E1164-AA6E-4A7A-BDA3-35A3636F10B4}"/>
    <hyperlink ref="J41" r:id="rId38" xr:uid="{EF5332CE-E7CA-4304-95E0-D7849919FDF8}"/>
    <hyperlink ref="J42" r:id="rId39" xr:uid="{38B06405-6ED5-4DD6-A4FE-EB4429E69F05}"/>
    <hyperlink ref="J43" r:id="rId40" xr:uid="{E699C58D-2CE8-409C-9CB7-F26BE67D2C7E}"/>
    <hyperlink ref="J44" r:id="rId41" xr:uid="{FE4F2CF7-6CE3-41B8-91C5-F6D9E1E3F08C}"/>
    <hyperlink ref="J45" r:id="rId42" xr:uid="{452AC089-5E5E-46B4-A8BC-96A00B958AA3}"/>
    <hyperlink ref="J46" r:id="rId43" xr:uid="{6FC38328-7429-4FA9-A3C9-698130DD5036}"/>
    <hyperlink ref="J47" r:id="rId44" xr:uid="{CFAB791E-DE17-427A-A1C2-0D5E3F01E96D}"/>
    <hyperlink ref="J48" r:id="rId45" xr:uid="{88F57BA7-7378-4DD0-A7E7-159F937E441D}"/>
    <hyperlink ref="J49" r:id="rId46" xr:uid="{6A07188D-7C57-4549-BFAC-D08F86A63A18}"/>
    <hyperlink ref="J50" r:id="rId47" xr:uid="{D95823B2-F574-4A2F-8131-1C6EC1180471}"/>
    <hyperlink ref="J51" r:id="rId48" xr:uid="{3768EC69-F5B8-484C-A36F-FA887AC411EA}"/>
    <hyperlink ref="J52" r:id="rId49" xr:uid="{C7379D5B-64A4-4F9B-93B7-AD87EDF64240}"/>
    <hyperlink ref="J53" r:id="rId50" xr:uid="{43C98D9D-F1FD-48B4-AD8B-8A8CEE7F22CB}"/>
    <hyperlink ref="J54" r:id="rId51" xr:uid="{682FE3E5-8F0A-430B-AC6A-BD117C6B630F}"/>
    <hyperlink ref="J55" r:id="rId52" xr:uid="{997BDD1B-39A7-4F1C-A01B-4FDCF3B4E59B}"/>
    <hyperlink ref="J56" r:id="rId53" xr:uid="{3EFF040E-06EF-4DF7-A668-B439B129A1ED}"/>
    <hyperlink ref="J57" r:id="rId54" xr:uid="{344A2187-6D6A-4A49-98BC-5B2AC00774D7}"/>
    <hyperlink ref="J58" r:id="rId55" xr:uid="{87A4C103-6036-417E-BFAB-73104595CEF3}"/>
    <hyperlink ref="J59" r:id="rId56" xr:uid="{FFBDFB7B-1E63-453F-9452-223483EC0FA2}"/>
    <hyperlink ref="J60" r:id="rId57" xr:uid="{86F33516-0BF0-4215-A266-29A9D19B9FE8}"/>
    <hyperlink ref="J61" r:id="rId58" xr:uid="{6CE678DF-99EF-41C7-9241-8A48C40A4BC5}"/>
    <hyperlink ref="J62" r:id="rId59" xr:uid="{515BFE21-63F7-46C4-9491-6E25292813A0}"/>
    <hyperlink ref="J63" r:id="rId60" xr:uid="{A0F44433-2042-4313-B676-9C575D332D3E}"/>
    <hyperlink ref="J64" r:id="rId61" xr:uid="{57EC0389-80ED-4F2C-A0E3-8F3BD0E31664}"/>
    <hyperlink ref="J65" r:id="rId62" xr:uid="{603A1573-8B3D-4472-951F-4B404C8F2078}"/>
    <hyperlink ref="J66" r:id="rId63" xr:uid="{CA6D20DE-13B0-45AB-BE48-DE118E2676B4}"/>
    <hyperlink ref="J67" r:id="rId64" xr:uid="{C143E7B4-2829-4899-BE3D-54CEAF36B068}"/>
    <hyperlink ref="J68" r:id="rId65" xr:uid="{D3372EE4-513A-46A4-BA1B-D41F7C519A93}"/>
    <hyperlink ref="J69" r:id="rId66" xr:uid="{5531C101-3A45-498E-83C8-4FBA321C8643}"/>
    <hyperlink ref="J70" r:id="rId67" xr:uid="{DAF5954C-41F6-45D3-984D-C30BD34E473B}"/>
    <hyperlink ref="J71" r:id="rId68" xr:uid="{451A10A0-D7E9-4BFA-A4D5-7DE395BCA8BE}"/>
    <hyperlink ref="J72" r:id="rId69" xr:uid="{4AF72EF9-BBE3-413A-A21A-2B2CAA235EB8}"/>
    <hyperlink ref="J73" r:id="rId70" xr:uid="{06009054-CF4D-4D3A-91AA-0F77D72FBEB8}"/>
    <hyperlink ref="J74" r:id="rId71" xr:uid="{83A43A7E-6103-4EA8-B926-E207831190C6}"/>
    <hyperlink ref="J75" r:id="rId72" xr:uid="{B3BB0860-F37E-43D4-BEBE-0D066B766FE5}"/>
    <hyperlink ref="J76" r:id="rId73" xr:uid="{3C9C9D45-CDB5-4D51-9B3F-8FC628E7C30A}"/>
    <hyperlink ref="J77" r:id="rId74" xr:uid="{E375E972-3755-4F68-B8BD-0331EC9A6544}"/>
    <hyperlink ref="J78" r:id="rId75" xr:uid="{FDE194F0-748D-49DD-A610-E6BEA95439E2}"/>
    <hyperlink ref="J79" r:id="rId76" xr:uid="{84842E74-778F-4323-AF64-561137520339}"/>
    <hyperlink ref="J80" r:id="rId77" xr:uid="{46EEBF06-732E-4BE5-ACAF-44A79690A17E}"/>
    <hyperlink ref="J81" r:id="rId78" xr:uid="{D9E82A59-9D85-46AC-804A-56D70A1B91E4}"/>
    <hyperlink ref="J82" r:id="rId79" xr:uid="{B10A0811-07F7-4D0E-A7EF-8173D75B454C}"/>
    <hyperlink ref="J83" r:id="rId80" xr:uid="{650FF183-4A8A-4F21-ABE6-39BBD0A676AA}"/>
    <hyperlink ref="J84" r:id="rId81" xr:uid="{137CEAF5-D3A8-4628-8C64-8CA820704AE3}"/>
    <hyperlink ref="J85" r:id="rId82" xr:uid="{884BFA04-5901-4838-A826-AC15AB071DAD}"/>
    <hyperlink ref="J86" r:id="rId83" xr:uid="{A1251AED-BEFB-47B2-BDE3-EE2CADD5C162}"/>
    <hyperlink ref="J87" r:id="rId84" xr:uid="{5964041F-BB60-43BF-965C-9A1BBF153195}"/>
    <hyperlink ref="J88" r:id="rId85" xr:uid="{4208C06F-BE9D-48C3-B130-865222E41048}"/>
    <hyperlink ref="J89" r:id="rId86" xr:uid="{634111F4-9D46-4D96-86AB-9F6662A45940}"/>
    <hyperlink ref="J90" r:id="rId87" xr:uid="{920D4A0E-F0D7-40F5-99E4-C4E2CEC67268}"/>
    <hyperlink ref="J91" r:id="rId88" xr:uid="{15710F01-CFCB-448B-B254-702C1202829B}"/>
    <hyperlink ref="J92" r:id="rId89" xr:uid="{6C2CC74F-FF2B-4B4E-ABCB-B0D1AF908695}"/>
    <hyperlink ref="J93" r:id="rId90" xr:uid="{F7A3F967-B105-4FFD-9819-0F67D54D85F2}"/>
    <hyperlink ref="J94" r:id="rId91" xr:uid="{62FD8C4C-DB0E-4352-A074-4F02F204F9A3}"/>
    <hyperlink ref="J95" r:id="rId92" xr:uid="{97B78A98-3702-40F0-A2CA-E786F400D45F}"/>
    <hyperlink ref="J96" r:id="rId93" xr:uid="{DB3D3E18-3F11-49B3-B57B-23EAEAA45AC9}"/>
    <hyperlink ref="J97" r:id="rId94" xr:uid="{C05889A3-BE24-44A8-91C0-F47D9F9642BB}"/>
    <hyperlink ref="J98" r:id="rId95" xr:uid="{EF3DE851-04A2-42B2-ADA2-EE3B18B96AAA}"/>
    <hyperlink ref="J99" r:id="rId96" xr:uid="{11A51022-98FE-4A63-BA91-297EA26F3569}"/>
    <hyperlink ref="J100" r:id="rId97" xr:uid="{A52345A8-3CE3-4A8A-B53B-24B075DEC619}"/>
    <hyperlink ref="J101" r:id="rId98" xr:uid="{FE86D899-702A-4F94-9CC7-2FDFCF7A3CA5}"/>
    <hyperlink ref="J102" r:id="rId99" xr:uid="{A9842175-1441-47EB-8707-7AF9CB7FEFD0}"/>
    <hyperlink ref="J103" r:id="rId100" xr:uid="{9517EAF8-83F9-4560-93F0-D99BE20FE7AC}"/>
    <hyperlink ref="J104" r:id="rId101" xr:uid="{1F86B36F-1AF1-40B3-BEDB-257E14BC692A}"/>
    <hyperlink ref="J105" r:id="rId102" xr:uid="{EF851366-221E-410F-835C-4BA07364BA50}"/>
    <hyperlink ref="J106" r:id="rId103" xr:uid="{D1E1F2EA-7C25-48D1-B36C-C3116DE5DA31}"/>
    <hyperlink ref="J107" r:id="rId104" xr:uid="{FCB0DCEC-34BF-42AB-A4E8-93D79C55CEDE}"/>
    <hyperlink ref="J108" r:id="rId105" xr:uid="{114099F6-8D3F-4B38-8F68-E36DA27FB231}"/>
    <hyperlink ref="J109" r:id="rId106" xr:uid="{FB8EDD57-8DF5-4668-9F33-63EC37C81592}"/>
    <hyperlink ref="J110" r:id="rId107" xr:uid="{7F86BF09-DF97-44CE-AD7F-ED8CAC0F1D0B}"/>
    <hyperlink ref="J111" r:id="rId108" xr:uid="{1CF94648-574A-44B2-859B-A9690A89992D}"/>
    <hyperlink ref="J112" r:id="rId109" xr:uid="{B8A6D489-72BC-4FED-B3CF-A05A4A568389}"/>
    <hyperlink ref="J113" r:id="rId110" xr:uid="{F3831A16-0E4D-4E93-96BD-E3E014CD7A31}"/>
    <hyperlink ref="J114" r:id="rId111" xr:uid="{D776088E-D10C-4FA0-A3C8-CD7AFDAD1B2A}"/>
    <hyperlink ref="J115" r:id="rId112" xr:uid="{2E527648-D733-4A61-9480-B61E4A8EF8B2}"/>
    <hyperlink ref="J116" r:id="rId113" xr:uid="{B35C1F22-471D-4761-8EE3-254BC1DD109A}"/>
    <hyperlink ref="J117" r:id="rId114" xr:uid="{FF48453C-B908-4B5F-846C-6A93E2D21369}"/>
    <hyperlink ref="J118" r:id="rId115" xr:uid="{08392D62-9998-4ED6-A610-D7C40FC95694}"/>
    <hyperlink ref="J119" r:id="rId116" xr:uid="{18381C0B-A9E3-430F-8050-3CBE514EC0B5}"/>
    <hyperlink ref="J120" r:id="rId117" xr:uid="{73DD1295-A03B-4657-9B82-FD3FEA7B7C38}"/>
    <hyperlink ref="J121" r:id="rId118" xr:uid="{00CBF78B-6B1F-4C14-A957-5B6A1B1F2DFE}"/>
    <hyperlink ref="J122" r:id="rId119" xr:uid="{EFB23E97-DBB0-4BA2-9212-FD8F33FDC724}"/>
    <hyperlink ref="J123" r:id="rId120" xr:uid="{AF1E3194-20DA-4A7C-93F9-2AE033B4933B}"/>
    <hyperlink ref="J124" r:id="rId121" xr:uid="{37ED5C95-4635-4F5D-A05D-E1B571F93A1B}"/>
    <hyperlink ref="J125" r:id="rId122" xr:uid="{D782567F-2FE5-4D6D-904B-DCADEB4441A7}"/>
    <hyperlink ref="J126" r:id="rId123" xr:uid="{D42E290D-83D3-4863-9ABE-77E0B637249E}"/>
    <hyperlink ref="J127" r:id="rId124" xr:uid="{A0399077-C516-4D57-A58A-182A54958823}"/>
    <hyperlink ref="J128" r:id="rId125" xr:uid="{5A2661F6-A5F2-4DEF-A305-8A9FD9F0BD9C}"/>
    <hyperlink ref="J129" r:id="rId126" xr:uid="{661350E4-6D57-47EA-841E-D653E35A8D49}"/>
    <hyperlink ref="J130" r:id="rId127" xr:uid="{8E9C001E-0359-470F-8B3D-B1B7A526E4B8}"/>
    <hyperlink ref="J131" r:id="rId128" xr:uid="{EE3732ED-B1EC-4F54-A34A-7A050436B942}"/>
    <hyperlink ref="J132" r:id="rId129" xr:uid="{5CB4E390-DF3E-4DF8-ABCB-329307467A2F}"/>
    <hyperlink ref="J133" r:id="rId130" xr:uid="{3DD0DE4E-CA32-4886-9547-F588FF907290}"/>
    <hyperlink ref="J134" r:id="rId131" xr:uid="{8BD9A04F-B8C5-40FC-A081-F2C391BF0934}"/>
    <hyperlink ref="J135" r:id="rId132" xr:uid="{6621CC95-295D-4B72-9DF9-A3A91ADF1DF0}"/>
    <hyperlink ref="J136" r:id="rId133" xr:uid="{808671BF-1B2B-41D0-AE1B-3A10C6CFE128}"/>
    <hyperlink ref="J137" r:id="rId134" xr:uid="{17662F1A-818A-4D86-B3EF-E69EDAE66E3C}"/>
    <hyperlink ref="J138" r:id="rId135" xr:uid="{FF75E69B-6093-4BE9-AA5C-02CD050B790E}"/>
    <hyperlink ref="J139" r:id="rId136" xr:uid="{062AB0B1-6952-49C6-85F5-1AC1E2090B16}"/>
    <hyperlink ref="J140" r:id="rId137" xr:uid="{20D87FB0-DE48-4886-8F50-F238D3A9F49E}"/>
    <hyperlink ref="J141" r:id="rId138" xr:uid="{7F3424F8-C606-4A7C-ADC2-FB71D2DE2FED}"/>
    <hyperlink ref="J142" r:id="rId139" xr:uid="{154269FC-98A1-45FD-A537-5583234CCDE4}"/>
    <hyperlink ref="J143" r:id="rId140" xr:uid="{C579CB63-5F32-4DF1-A5B5-3BEE2914DA8B}"/>
    <hyperlink ref="J144" r:id="rId141" xr:uid="{0959276B-5669-496C-ACD5-78BEA6A94EEF}"/>
    <hyperlink ref="J145" r:id="rId142" xr:uid="{7B650471-AC35-4574-B5DF-13023DBBBCB2}"/>
    <hyperlink ref="J146" r:id="rId143" xr:uid="{B6D81D66-E1E6-4F3D-8CF8-3642BDC308B1}"/>
    <hyperlink ref="J147" r:id="rId144" xr:uid="{6A25B74B-F182-4795-BB82-602C0ABB0680}"/>
    <hyperlink ref="J148" r:id="rId145" xr:uid="{E25E5E9E-8655-48AC-ABC3-DBE135B8AC2C}"/>
    <hyperlink ref="J149" r:id="rId146" xr:uid="{B244AC7C-A1C1-4123-971F-4911B518C48E}"/>
    <hyperlink ref="J150" r:id="rId147" xr:uid="{EC4B4667-316D-4EA3-9AD3-4F79BB3C4189}"/>
    <hyperlink ref="J151" r:id="rId148" xr:uid="{D94F4143-0C9A-459B-9CFE-A1E51868C3FC}"/>
    <hyperlink ref="J152" r:id="rId149" xr:uid="{9217C845-35C3-46B7-B2F1-6458F5044EA3}"/>
    <hyperlink ref="J153" r:id="rId150" xr:uid="{2E8D4120-8A48-4E02-B5F7-AF41B843F3A9}"/>
    <hyperlink ref="J154" r:id="rId151" xr:uid="{9FFD952B-3D89-4DC7-BD7B-3F7DC24E1196}"/>
    <hyperlink ref="J155" r:id="rId152" xr:uid="{493B4270-387D-4060-A65C-0299C793FAD1}"/>
    <hyperlink ref="J156" r:id="rId153" xr:uid="{F2CC53C0-5F17-4B42-B688-C7BFED3B508C}"/>
    <hyperlink ref="J157" r:id="rId154" xr:uid="{8EFB615E-3D8E-40D9-9C6E-46C26FF97AFD}"/>
    <hyperlink ref="J158" r:id="rId155" xr:uid="{7EB5FD95-8872-44F5-8CDE-52DA89C7D8C0}"/>
    <hyperlink ref="J159" r:id="rId156" xr:uid="{1439A741-4A4A-446A-A292-E682A07B4CF9}"/>
    <hyperlink ref="J160" r:id="rId157" xr:uid="{6A4D0E37-0560-4E39-9F13-2E8D0FA3CFF1}"/>
    <hyperlink ref="J161" r:id="rId158" xr:uid="{29DF9B10-FE80-467C-A15A-FC3A4293424B}"/>
    <hyperlink ref="J162" r:id="rId159" xr:uid="{A1818145-238E-42A4-B210-69212A7ED62D}"/>
    <hyperlink ref="J163" r:id="rId160" xr:uid="{860ED45D-5D25-4E3A-ABCA-D5DD7B46617F}"/>
    <hyperlink ref="J164" r:id="rId161" xr:uid="{18368134-560C-475C-920A-41EE6C1FB72C}"/>
    <hyperlink ref="J165" r:id="rId162" xr:uid="{349CE440-B3DD-4835-ABBF-063A682243A7}"/>
    <hyperlink ref="J166" r:id="rId163" xr:uid="{D2801885-CE10-4894-939F-5DA2CE8F5E08}"/>
    <hyperlink ref="J167" r:id="rId164" xr:uid="{0BE8167B-164B-4412-BE1C-56F25A4E323C}"/>
    <hyperlink ref="J168" r:id="rId165" xr:uid="{CB9A2B9C-2BF4-4F6E-8670-DEE9058CEDB9}"/>
    <hyperlink ref="J169" r:id="rId166" xr:uid="{802EF750-ECD7-449C-AD5A-2C5452F57E1D}"/>
    <hyperlink ref="J170" r:id="rId167" xr:uid="{C45F8DC8-E005-46C8-BCE3-B49FC48212EF}"/>
    <hyperlink ref="J171" r:id="rId168" xr:uid="{32FF69CE-BA07-47F8-8645-79D4CE4731F0}"/>
    <hyperlink ref="J172" r:id="rId169" xr:uid="{CDDA91CD-8D2A-4647-AEA1-972F59D83B76}"/>
    <hyperlink ref="J173" r:id="rId170" xr:uid="{5CC675DA-5632-40EC-BACF-BA370FB3F060}"/>
    <hyperlink ref="J174" r:id="rId171" xr:uid="{ADA828BB-9097-419A-881D-985C7C26F076}"/>
    <hyperlink ref="J175" r:id="rId172" xr:uid="{5C5302B5-9E30-407E-A60D-7D7D763CE8C7}"/>
    <hyperlink ref="J176" r:id="rId173" xr:uid="{2BBBABB5-3589-4976-9FFF-B5E2F3103222}"/>
    <hyperlink ref="J177" r:id="rId174" xr:uid="{D6AA63F8-D4C7-4053-9DF0-0D51CEE254AA}"/>
    <hyperlink ref="J178" r:id="rId175" xr:uid="{5C28B1A4-8261-44AE-A530-04A788C6C7CF}"/>
    <hyperlink ref="J179" r:id="rId176" xr:uid="{283C1BA8-C9DB-4F30-A596-99B56006CEA3}"/>
    <hyperlink ref="J180" r:id="rId177" xr:uid="{358BCCAC-361A-452A-979D-80B24F8728E3}"/>
    <hyperlink ref="J181" r:id="rId178" xr:uid="{E1E72842-1C1F-475B-8ADD-AA921FB18FB3}"/>
    <hyperlink ref="J182" r:id="rId179" xr:uid="{50D148E5-D12F-44DE-A56A-410C45C79E1A}"/>
    <hyperlink ref="J183" r:id="rId180" xr:uid="{D4A7E7B2-9105-4FDC-B47A-063DFC9DC13E}"/>
    <hyperlink ref="J184" r:id="rId181" xr:uid="{4A9A2757-04E0-4BE3-86E8-DE12B67AAD9D}"/>
    <hyperlink ref="J185" r:id="rId182" xr:uid="{A6010043-05C1-418B-A6F7-B0DC49932667}"/>
    <hyperlink ref="J186" r:id="rId183" xr:uid="{7E2B3D6C-BB30-46FD-BC4F-E96A6639EA09}"/>
    <hyperlink ref="J187" r:id="rId184" xr:uid="{7D73A0E3-4961-4062-9D33-1F04DEF174AE}"/>
    <hyperlink ref="J188" r:id="rId185" xr:uid="{85E7606C-8E30-47B3-8CC6-CB26B772838C}"/>
    <hyperlink ref="J189" r:id="rId186" xr:uid="{C23566E2-CCCD-48AF-8640-0348C6C207F2}"/>
    <hyperlink ref="J190" r:id="rId187" xr:uid="{2F88D329-7EE4-4A39-AC60-C10C638E1F95}"/>
    <hyperlink ref="J191" r:id="rId188" xr:uid="{D73F8A7E-41C6-4580-925C-4C8BF97EDB0B}"/>
    <hyperlink ref="J192" r:id="rId189" xr:uid="{C538667C-DB92-445B-98FB-F0DC5BCEFA99}"/>
    <hyperlink ref="J193" r:id="rId190" xr:uid="{54617A63-1BB4-404A-8CDD-60CECE67CB3C}"/>
    <hyperlink ref="J194" r:id="rId191" xr:uid="{D160551C-4A76-41BE-87E5-514EDC794E43}"/>
    <hyperlink ref="J195" r:id="rId192" xr:uid="{64AC9E74-8C30-401E-921E-D8B2A0EC9BB1}"/>
    <hyperlink ref="J196" r:id="rId193" xr:uid="{60DE1F09-00CF-451E-9E0B-B87A055F6FDF}"/>
    <hyperlink ref="J197" r:id="rId194" xr:uid="{0517F885-EB38-4CE8-A30F-686110B7807B}"/>
    <hyperlink ref="J198" r:id="rId195" xr:uid="{D23F0B45-E2F0-4C49-9199-04F970B338F3}"/>
    <hyperlink ref="J199" r:id="rId196" xr:uid="{26AF8D1C-67FE-4073-A629-7D7716F48F7F}"/>
    <hyperlink ref="J200" r:id="rId197" xr:uid="{E1FC3E08-4C51-418B-994B-4699EFEDAA59}"/>
    <hyperlink ref="J201" r:id="rId198" xr:uid="{50CF89D3-8707-463C-82C0-1DB5483A33C1}"/>
    <hyperlink ref="J202" r:id="rId199" xr:uid="{E8C8321E-D322-43F7-A010-D6A865DF8529}"/>
    <hyperlink ref="J203" r:id="rId200" xr:uid="{2451AAAF-ED1C-4D35-BA42-4EF5ADB118A2}"/>
    <hyperlink ref="J204" r:id="rId201" xr:uid="{B15326C6-537A-4D60-8367-549BF19D4629}"/>
    <hyperlink ref="J205" r:id="rId202" xr:uid="{D65FBD21-F0F2-49AA-9144-E0949344855A}"/>
    <hyperlink ref="J206" r:id="rId203" xr:uid="{BB9A63F9-DCA7-43DD-8AD7-0503CEC6E7E0}"/>
    <hyperlink ref="J207" r:id="rId204" xr:uid="{975E6235-4652-465E-ACC6-36999350483F}"/>
    <hyperlink ref="J208" r:id="rId205" xr:uid="{2AE20C7B-F017-4ADE-8597-E9895D3526DB}"/>
    <hyperlink ref="J209" r:id="rId206" xr:uid="{6BE6276D-6638-473D-92DF-26F4ED4980DF}"/>
    <hyperlink ref="J210" r:id="rId207" xr:uid="{8EC428E0-94F6-4043-894B-B91805A59FB4}"/>
    <hyperlink ref="J211" r:id="rId208" xr:uid="{EE97C11C-F68D-44B8-8F1B-01D807BC6249}"/>
    <hyperlink ref="J212" r:id="rId209" xr:uid="{2A3E8CDF-ADC3-4095-B992-095CEC244A09}"/>
    <hyperlink ref="J213" r:id="rId210" xr:uid="{FB8E1DF8-B5F8-41AC-BDF8-1B69066493A0}"/>
    <hyperlink ref="J214" r:id="rId211" xr:uid="{FA798ADA-9FA5-4D24-A9D8-2304DD4D4E64}"/>
    <hyperlink ref="J215" r:id="rId212" xr:uid="{15339B8F-018B-4868-87A4-A443BFD59AEF}"/>
    <hyperlink ref="J216" r:id="rId213" xr:uid="{D16EE819-755F-4565-8C7C-BE09A4EA1823}"/>
    <hyperlink ref="J217" r:id="rId214" xr:uid="{1E23597A-628B-4F0B-8372-B3E7EBA7F557}"/>
    <hyperlink ref="J218" r:id="rId215" xr:uid="{065CB07A-EAC7-42FA-BB8D-E4342C6C3D3F}"/>
    <hyperlink ref="J219" r:id="rId216" xr:uid="{4B32E8F9-FB2D-4D67-AAD1-EBB1852694EA}"/>
    <hyperlink ref="J220" r:id="rId217" xr:uid="{53FAA4A6-3BAD-41B2-97FB-C77A773FE519}"/>
    <hyperlink ref="J221" r:id="rId218" xr:uid="{B781CE48-2402-4356-8967-698095622784}"/>
    <hyperlink ref="J222" r:id="rId219" xr:uid="{3513783C-B2D2-4E1D-A1D9-C32F19F104ED}"/>
    <hyperlink ref="J223" r:id="rId220" xr:uid="{1C0EAB6B-12A7-476F-88D2-2CB563F75767}"/>
    <hyperlink ref="J224" r:id="rId221" xr:uid="{FE1D9E06-E60B-40A3-B243-79E65294722B}"/>
    <hyperlink ref="J225" r:id="rId222" xr:uid="{2213E168-BB97-403A-8151-1294E202B381}"/>
    <hyperlink ref="J226" r:id="rId223" xr:uid="{B45F54A1-DD93-4342-ACC9-8EC4BFF8E9D5}"/>
    <hyperlink ref="J227" r:id="rId224" xr:uid="{32A6DD4E-955F-47F1-BD62-97866114EE21}"/>
    <hyperlink ref="J228" r:id="rId225" xr:uid="{12312432-2F6D-4E91-A82D-29F09C04528D}"/>
    <hyperlink ref="J229" r:id="rId226" xr:uid="{642420D2-6E58-43F2-8E24-09F2ACD45CC4}"/>
    <hyperlink ref="J230" r:id="rId227" xr:uid="{D07D7792-5B76-4973-BCA5-3BAE5ECBA04D}"/>
    <hyperlink ref="J231" r:id="rId228" xr:uid="{56388351-0AF1-45FA-B927-77DABF288DA2}"/>
    <hyperlink ref="J232" r:id="rId229" xr:uid="{0D2D4364-EC41-4753-8591-74AF8FB51B2D}"/>
    <hyperlink ref="J233" r:id="rId230" xr:uid="{E8A6342C-42BD-4395-BA8E-F47B01A48C41}"/>
    <hyperlink ref="J234" r:id="rId231" xr:uid="{281F4AC7-F263-41BD-947F-CEB5CE6BEF07}"/>
    <hyperlink ref="J235" r:id="rId232" xr:uid="{96188E29-BC4E-40F3-85E5-F1C2FFE808DB}"/>
    <hyperlink ref="J236" r:id="rId233" xr:uid="{B0E6EB48-005B-4E14-A692-7B53E0D4FA07}"/>
    <hyperlink ref="J237" r:id="rId234" xr:uid="{61648827-A1CA-4194-B042-D3DF72BE3766}"/>
    <hyperlink ref="J238" r:id="rId235" xr:uid="{D93AA53C-9399-467F-9E3A-2075928917D1}"/>
    <hyperlink ref="J239" r:id="rId236" xr:uid="{93359DE8-9492-49ED-A6C4-A9D5BCD8C7F3}"/>
    <hyperlink ref="J240" r:id="rId237" xr:uid="{68723046-543D-4ADD-A216-5B681E29B21A}"/>
    <hyperlink ref="J241" r:id="rId238" xr:uid="{94BCE2F7-9054-4288-816A-D1AA7F248CC2}"/>
    <hyperlink ref="J242" r:id="rId239" xr:uid="{594D9A26-8BF1-40E5-8D60-11E60694D9FB}"/>
    <hyperlink ref="J243" r:id="rId240" xr:uid="{D07A7510-0B64-4263-A968-E7E42364BFA2}"/>
    <hyperlink ref="J244" r:id="rId241" xr:uid="{0BBC8610-CFA3-4E25-AC66-3DAC56B7CFAE}"/>
    <hyperlink ref="J245" r:id="rId242" xr:uid="{118127AC-8F90-4E02-8D1C-79654877BC12}"/>
    <hyperlink ref="J246" r:id="rId243" xr:uid="{16780E8D-DAEE-45AB-9C3A-0E842C885961}"/>
    <hyperlink ref="J247" r:id="rId244" xr:uid="{A4B944DB-ADAC-4CFC-BA33-11F88F200156}"/>
    <hyperlink ref="J248" r:id="rId245" xr:uid="{3E077190-732D-4CE1-A035-61899F516510}"/>
    <hyperlink ref="J249" r:id="rId246" xr:uid="{FA751BAB-59C7-47FD-8C4F-8CBFF5A28F75}"/>
    <hyperlink ref="J250" r:id="rId247" xr:uid="{CE783695-6891-490B-8709-C3358CC41E62}"/>
    <hyperlink ref="J251" r:id="rId248" xr:uid="{3A06BF22-3294-4274-AD5B-EA1A564385EF}"/>
    <hyperlink ref="J252" r:id="rId249" xr:uid="{3BA2F992-7463-4F29-9087-C436A1E5CCF5}"/>
    <hyperlink ref="J253" r:id="rId250" xr:uid="{9290C00B-A29B-4519-938D-BC513BF70CB9}"/>
    <hyperlink ref="J254" r:id="rId251" xr:uid="{4C9FF664-2A92-4AC7-AC9C-32A1D43469E2}"/>
    <hyperlink ref="J255" r:id="rId252" xr:uid="{FE46B78C-3B80-4166-B50B-F00601F853C7}"/>
    <hyperlink ref="J256" r:id="rId253" xr:uid="{A4B1AC00-D5E0-4F78-AF93-5B1B869E063B}"/>
    <hyperlink ref="J257" r:id="rId254" xr:uid="{D861DE71-B910-44FF-84CD-E7368F35DE0C}"/>
    <hyperlink ref="J258" r:id="rId255" xr:uid="{7B02AD26-E78B-487E-9A35-75FBE120B6F1}"/>
    <hyperlink ref="J259" r:id="rId256" xr:uid="{AC2318A4-A0BC-4951-BA5F-E60B40EA1091}"/>
    <hyperlink ref="J260" r:id="rId257" xr:uid="{E26F0500-0B4F-4F8A-A71D-E55E19A6F829}"/>
    <hyperlink ref="J261" r:id="rId258" xr:uid="{BE8B66F6-7796-4520-848F-3430824E2995}"/>
    <hyperlink ref="J262" r:id="rId259" xr:uid="{61E3CDDA-779F-4FEE-9BD9-0B52F73C999B}"/>
    <hyperlink ref="J263" r:id="rId260" xr:uid="{1B56A9D8-BB89-4752-AFAC-0DD9F991C489}"/>
    <hyperlink ref="J264" r:id="rId261" xr:uid="{2398CD86-F2F8-4C05-8D83-93F609A6CEB6}"/>
    <hyperlink ref="J265" r:id="rId262" xr:uid="{1751E580-BF34-4127-B3EC-2170F7C1D898}"/>
    <hyperlink ref="J266" r:id="rId263" xr:uid="{35098C46-615C-48AD-8A7D-127A733683D8}"/>
    <hyperlink ref="J267" r:id="rId264" xr:uid="{D93B8336-EF7C-4981-AE58-428F98D830AE}"/>
    <hyperlink ref="J268" r:id="rId265" xr:uid="{CF8A0B3D-2A28-4461-942C-77917F06AA63}"/>
    <hyperlink ref="J269" r:id="rId266" xr:uid="{0898615B-CAF3-4366-8817-84782EB8661C}"/>
    <hyperlink ref="J270" r:id="rId267" xr:uid="{3CF0603D-3E80-4CB4-8E65-C4CD4776033B}"/>
    <hyperlink ref="J271" r:id="rId268" xr:uid="{28207CBF-0499-4284-8702-F6DB01A4894D}"/>
    <hyperlink ref="J272" r:id="rId269" xr:uid="{1603C138-9A6C-41D2-A035-5CDEADECCFAD}"/>
    <hyperlink ref="J273" r:id="rId270" xr:uid="{7CBF1AE0-9AB0-408D-B736-5D19EBFD395F}"/>
    <hyperlink ref="J274" r:id="rId271" xr:uid="{0D43EC0A-D84D-4143-AA65-CFD2CAC8E97E}"/>
    <hyperlink ref="J275" r:id="rId272" xr:uid="{3732F257-E266-4B50-916C-2C31EEDBE6F1}"/>
    <hyperlink ref="J276" r:id="rId273" xr:uid="{5D64C122-71F2-4AF4-A772-064DCE720648}"/>
    <hyperlink ref="J277" r:id="rId274" xr:uid="{DA68667B-9CCC-4F4D-B313-6200E51E4CA5}"/>
    <hyperlink ref="J278" r:id="rId275" xr:uid="{5A50D6E9-A8C0-468C-9113-AB3E7F8E370C}"/>
    <hyperlink ref="J279" r:id="rId276" xr:uid="{9C674023-E23F-4A32-B9F0-D9201558982E}"/>
    <hyperlink ref="J280" r:id="rId277" xr:uid="{8B2A81CE-154F-46E0-9FAE-94FAF4E80A6F}"/>
    <hyperlink ref="J281" r:id="rId278" xr:uid="{8AFB3A54-EB9E-43FF-B3F3-6941ECF6BCFC}"/>
    <hyperlink ref="J282" r:id="rId279" xr:uid="{794E7795-80ED-4BCA-816A-0D70FDF86FF1}"/>
    <hyperlink ref="J283" r:id="rId280" xr:uid="{52480C4F-6893-497E-BCEB-CB85953A1EDB}"/>
    <hyperlink ref="J284" r:id="rId281" xr:uid="{A8BEB358-CE1F-49AE-A9C0-F70C47C5DB67}"/>
    <hyperlink ref="J285" r:id="rId282" xr:uid="{39A60E56-A225-4556-A7CA-AD5B565C4B87}"/>
    <hyperlink ref="J286" r:id="rId283" xr:uid="{6204B6E8-10B2-4DE8-A277-947832CF4EFE}"/>
    <hyperlink ref="J287" r:id="rId284" xr:uid="{634EC5F4-4F95-4B4C-B8CE-A7018879BBAE}"/>
    <hyperlink ref="J288" r:id="rId285" xr:uid="{F8463DA4-004E-4ADF-8A5C-746B5CE1F1F1}"/>
    <hyperlink ref="J289" r:id="rId286" xr:uid="{23D9919B-B6CD-4014-83F4-569697B85645}"/>
    <hyperlink ref="J290" r:id="rId287" xr:uid="{C70BE268-B40F-4749-88B3-11BE8BF75A08}"/>
    <hyperlink ref="J291" r:id="rId288" xr:uid="{B56AA33E-7D8C-472F-9164-1D0419EBE0E9}"/>
    <hyperlink ref="J292" r:id="rId289" xr:uid="{5E93B4CD-3731-4A7F-9196-2FFF36A7F1B9}"/>
    <hyperlink ref="J293" r:id="rId290" xr:uid="{8C3CE8E0-9793-4FCA-B480-CB749A9B378C}"/>
    <hyperlink ref="J294" r:id="rId291" xr:uid="{02B86D84-8E2F-405D-877D-342DD8B92BFC}"/>
    <hyperlink ref="J295" r:id="rId292" xr:uid="{C635ACAF-8290-4AD0-A8C3-93414972F8E4}"/>
    <hyperlink ref="J296" r:id="rId293" xr:uid="{10C83155-0B59-4498-9410-71B8C5E3CDFD}"/>
    <hyperlink ref="J297" r:id="rId294" xr:uid="{64C142F4-5C8E-4B38-802C-2C7C9191F0C5}"/>
    <hyperlink ref="J298" r:id="rId295" xr:uid="{A26F00E8-69B0-4A27-A891-AC88E2A15793}"/>
    <hyperlink ref="J299" r:id="rId296" xr:uid="{C77B1BB7-C07A-4019-B43B-036C9125DE52}"/>
    <hyperlink ref="J300" r:id="rId297" xr:uid="{156CC6CF-41B3-4555-82D3-77A546217624}"/>
    <hyperlink ref="J301" r:id="rId298" xr:uid="{E1194D76-7ED1-44E4-BB12-86DDDC518901}"/>
    <hyperlink ref="J302" r:id="rId299" xr:uid="{607C58D4-6C50-4E56-97F9-3FFE2F60E8D1}"/>
    <hyperlink ref="J303" r:id="rId300" xr:uid="{24B283D8-19D1-4083-8F3C-FAC6107F645B}"/>
    <hyperlink ref="J304" r:id="rId301" xr:uid="{6894A93E-272F-43D7-B379-59FD7D8BBB9C}"/>
    <hyperlink ref="J305" r:id="rId302" xr:uid="{F809E552-E445-4DA2-A0CC-E291855C2F59}"/>
    <hyperlink ref="J306" r:id="rId303" xr:uid="{03DFB309-316D-4348-9B6B-A16204566906}"/>
    <hyperlink ref="J307" r:id="rId304" xr:uid="{8FA54D43-F3BB-4ACE-9F99-C0627A3239FE}"/>
    <hyperlink ref="J308" r:id="rId305" xr:uid="{4989AE2F-D338-42B0-9644-FC26B3C0528A}"/>
    <hyperlink ref="J309" r:id="rId306" xr:uid="{22A66334-4EB6-4571-B354-CA4DC83B457B}"/>
    <hyperlink ref="J310" r:id="rId307" xr:uid="{438B18A2-D87A-444A-9BDD-E0BB3CDF7AA8}"/>
    <hyperlink ref="J311" r:id="rId308" xr:uid="{D8024638-2730-44B9-9850-96BB93C84FC7}"/>
    <hyperlink ref="J312" r:id="rId309" xr:uid="{93D1762B-4C42-408B-85A0-B0ED98A661CB}"/>
    <hyperlink ref="J313" r:id="rId310" xr:uid="{6A67B246-833B-47B9-AD11-66CE7642A6BA}"/>
    <hyperlink ref="J314" r:id="rId311" xr:uid="{1B8BC3D4-4747-4347-844B-76F1DE8D0F43}"/>
    <hyperlink ref="J315" r:id="rId312" xr:uid="{9B1CEDB4-032B-4B8E-889D-2A89F6A97F3A}"/>
    <hyperlink ref="J316" r:id="rId313" xr:uid="{6DA2D4C2-BF95-4D06-9100-809955B5B5EF}"/>
    <hyperlink ref="J317" r:id="rId314" xr:uid="{B5F33247-21E0-4D24-A21B-8C42015BEB3E}"/>
    <hyperlink ref="J318" r:id="rId315" xr:uid="{5AB86B96-0115-48D7-BD6C-EE415BA54C51}"/>
    <hyperlink ref="J319" r:id="rId316" xr:uid="{5B5F1716-9B55-47F3-BF77-1E6200D63261}"/>
    <hyperlink ref="J320" r:id="rId317" xr:uid="{1FA7EC78-9D68-42CC-AB61-631DDFE5FFA7}"/>
    <hyperlink ref="J321" r:id="rId318" xr:uid="{5FA7791A-BC89-4C20-8735-65461049EC86}"/>
    <hyperlink ref="J322" r:id="rId319" xr:uid="{8C886BC0-7CC0-4040-851F-3556D2F36C9A}"/>
    <hyperlink ref="J323" r:id="rId320" xr:uid="{94E0A2F5-77E4-424B-8364-92BC54A7DBE4}"/>
    <hyperlink ref="J324" r:id="rId321" xr:uid="{A54BB06A-29F9-45DA-A513-B58298A09B09}"/>
    <hyperlink ref="J325" r:id="rId322" xr:uid="{0783BA29-53AD-4E39-A1A9-AAA3478BBE85}"/>
    <hyperlink ref="J326" r:id="rId323" xr:uid="{A702334F-E5A8-492A-BDC4-E9A6F151EB3E}"/>
    <hyperlink ref="J327" r:id="rId324" xr:uid="{2A2672E8-2535-4BB0-B087-665D4478DBB9}"/>
    <hyperlink ref="J328" r:id="rId325" xr:uid="{C3B71A71-D165-423E-8B39-B9912F6CF2AF}"/>
    <hyperlink ref="J329" r:id="rId326" xr:uid="{5D938886-BD75-44EB-983B-554E7F1CDB35}"/>
    <hyperlink ref="J330" r:id="rId327" xr:uid="{4F1E29A9-3585-4A72-91FF-BFDF5A3BE47A}"/>
    <hyperlink ref="J331" r:id="rId328" xr:uid="{C5D3E864-E693-401A-B782-9C237AFC77D7}"/>
    <hyperlink ref="J332" r:id="rId329" xr:uid="{B90F7727-C706-4CCC-ADA3-248B9469A1C5}"/>
    <hyperlink ref="J333" r:id="rId330" xr:uid="{972547A6-FD0E-4392-AED0-3246AB2CA287}"/>
    <hyperlink ref="J334" r:id="rId331" xr:uid="{D0952831-FD39-4D7E-A674-6DBC651CE8F2}"/>
    <hyperlink ref="J335" r:id="rId332" xr:uid="{EEAD9009-6502-4234-89C3-B315EC9F7537}"/>
    <hyperlink ref="J336" r:id="rId333" xr:uid="{D5040C8F-9727-4DED-90BA-61D38410A47A}"/>
    <hyperlink ref="J337" r:id="rId334" xr:uid="{F2CAA742-197B-4317-82DB-FDF4613FD5B4}"/>
    <hyperlink ref="J338" r:id="rId335" xr:uid="{B02D5FCB-3B70-4D37-9B40-7ABCF127D4AD}"/>
    <hyperlink ref="J339" r:id="rId336" xr:uid="{848D262B-4997-4DF5-B0D3-7858B0E09A69}"/>
    <hyperlink ref="J340" r:id="rId337" xr:uid="{D02EA96E-8881-4819-AC6A-576902AF38D1}"/>
    <hyperlink ref="J341" r:id="rId338" xr:uid="{A5C03F68-9E67-456B-9397-7056EF68CD63}"/>
    <hyperlink ref="J342" r:id="rId339" xr:uid="{54E16EE6-271F-4366-8774-51706CC5C2AA}"/>
    <hyperlink ref="J343" r:id="rId340" xr:uid="{314EF996-2A5E-4C3F-93FA-F91E6C47F939}"/>
    <hyperlink ref="J344" r:id="rId341" xr:uid="{45192F0D-7920-4070-AAE9-C09BE478E32A}"/>
    <hyperlink ref="J345" r:id="rId342" xr:uid="{0C97811A-5F12-4A0A-926B-F17E2613E742}"/>
    <hyperlink ref="J346" r:id="rId343" xr:uid="{2D0FC5D5-FABC-4E35-988B-D4E363F30C5D}"/>
    <hyperlink ref="J347" r:id="rId344" xr:uid="{D9925655-0356-4E17-9278-A19FE193E01F}"/>
    <hyperlink ref="J348" r:id="rId345" xr:uid="{CD570A15-BA9D-45AC-94D6-A464D51D09A8}"/>
    <hyperlink ref="J349" r:id="rId346" xr:uid="{CB4FC67C-A12D-419D-A4C6-FA7CD3111D83}"/>
    <hyperlink ref="J350" r:id="rId347" xr:uid="{6BA4494C-27E4-4AA6-B359-2EC63FF5396F}"/>
    <hyperlink ref="J351" r:id="rId348" xr:uid="{5944AB1C-872F-45BC-8FE8-ACCB54CDDE2E}"/>
    <hyperlink ref="J352" r:id="rId349" xr:uid="{CFDF674C-C182-46DC-9F4D-D601E5A71060}"/>
    <hyperlink ref="J353" r:id="rId350" xr:uid="{4901D17B-30D0-41B7-96BA-D2548096940D}"/>
    <hyperlink ref="J354" r:id="rId351" xr:uid="{7057C1E8-BB69-437C-85C9-E680A5F1A7F4}"/>
    <hyperlink ref="J355" r:id="rId352" xr:uid="{09757ABB-B972-4443-9B87-94CFAD2CB02A}"/>
    <hyperlink ref="J356" r:id="rId353" xr:uid="{225A837E-27E8-41A0-80D7-40759C0C0550}"/>
    <hyperlink ref="J357" r:id="rId354" xr:uid="{DFDA40FD-B849-4500-B9A5-35E389168E89}"/>
    <hyperlink ref="J358" r:id="rId355" xr:uid="{8DC838D0-94A8-43F9-BD85-3644C51CB7E8}"/>
    <hyperlink ref="J359" r:id="rId356" xr:uid="{CAFBDAD3-C9FE-44A9-97E2-4D32C86F601C}"/>
    <hyperlink ref="J360" r:id="rId357" xr:uid="{6D0FDAF2-734A-4CB9-98A1-DF6CFF681823}"/>
    <hyperlink ref="J361" r:id="rId358" xr:uid="{E3D1C5E1-D0AF-4FC1-BE61-CD2B0E79A5AC}"/>
    <hyperlink ref="J362" r:id="rId359" xr:uid="{FA40E298-8A90-4CB5-814B-713D83B35F67}"/>
    <hyperlink ref="J363" r:id="rId360" xr:uid="{7852FC75-FC5D-4222-957F-D43234AD4AEB}"/>
    <hyperlink ref="J364" r:id="rId361" xr:uid="{7830D1BC-A0FC-4F4F-B09F-EAA5150603F4}"/>
    <hyperlink ref="J365" r:id="rId362" xr:uid="{1C55D5FF-DF34-424C-AA70-BA335A6B874F}"/>
    <hyperlink ref="J366" r:id="rId363" xr:uid="{D8939F93-4A02-4E14-8A1E-69120EF11695}"/>
    <hyperlink ref="J367" r:id="rId364" xr:uid="{2D67975A-49F0-43E3-960B-8288E6A343A2}"/>
    <hyperlink ref="J368" r:id="rId365" xr:uid="{78BCDED0-3820-4FC2-9069-A0A73228E0E2}"/>
    <hyperlink ref="J369" r:id="rId366" xr:uid="{74E09885-99C6-406E-A297-DD068C94295D}"/>
    <hyperlink ref="J370" r:id="rId367" xr:uid="{3188A07A-C4D5-4EA4-A37F-DA61A995C5C2}"/>
    <hyperlink ref="J371" r:id="rId368" xr:uid="{BD84C573-0ED4-4784-ADD2-644FE5AF1E09}"/>
    <hyperlink ref="J372" r:id="rId369" xr:uid="{B3CCF7D8-4747-42EB-931A-C267829FCA9A}"/>
    <hyperlink ref="J373" r:id="rId370" xr:uid="{E81F281F-F457-4B90-AD08-4ECE3583E6ED}"/>
    <hyperlink ref="J374" r:id="rId371" xr:uid="{A0DFA7EB-112F-4AD1-B403-7CE7F3B82669}"/>
    <hyperlink ref="J375" r:id="rId372" xr:uid="{8AC89CAE-7EBA-44AE-9637-FCE3B129456A}"/>
    <hyperlink ref="J376" r:id="rId373" xr:uid="{1DE8A2D4-457A-4F15-B548-55F9309B7F7F}"/>
    <hyperlink ref="J377" r:id="rId374" xr:uid="{90257F33-5369-458E-9E10-2A5180BD51A6}"/>
    <hyperlink ref="J378" r:id="rId375" xr:uid="{808F5FDE-96A0-49B4-9454-02DEC1A53AB5}"/>
    <hyperlink ref="J379" r:id="rId376" xr:uid="{07A5C207-D86A-4FA9-B37A-9253B72EEA9A}"/>
    <hyperlink ref="J380" r:id="rId377" xr:uid="{B9FA0C78-C782-48DB-B9B2-247EB5BE7E90}"/>
    <hyperlink ref="J381" r:id="rId378" xr:uid="{38C128A2-E349-4E3B-AE3A-8CC17ADD744F}"/>
    <hyperlink ref="J382" r:id="rId379" xr:uid="{803F1A34-E735-4D6C-914E-DB4DDF296A5D}"/>
    <hyperlink ref="J383" r:id="rId380" xr:uid="{4CAEBA3A-B20D-4703-95B2-339814D2391B}"/>
    <hyperlink ref="J384" r:id="rId381" xr:uid="{1D83E852-3D9C-4CB5-B5D8-F686BB0BF267}"/>
    <hyperlink ref="J385" r:id="rId382" xr:uid="{DEDA3930-4BF2-40A7-9DA8-29A13947B68C}"/>
    <hyperlink ref="J386" r:id="rId383" xr:uid="{CB2888AA-CD69-45BD-A979-1067F58051B9}"/>
    <hyperlink ref="J387" r:id="rId384" xr:uid="{18B9F4FE-C296-428D-81EE-3246961DFAD6}"/>
    <hyperlink ref="J388" r:id="rId385" xr:uid="{8C9B62B0-20C7-4B39-A36F-A70E05DC9E40}"/>
    <hyperlink ref="J389" r:id="rId386" xr:uid="{840A1422-10EF-47AD-957B-5C9B9C51390B}"/>
    <hyperlink ref="J390" r:id="rId387" xr:uid="{07BC1CD3-65F4-4461-A314-69436E0DA98D}"/>
    <hyperlink ref="J391" r:id="rId388" xr:uid="{EE1F77E6-BC65-4AD1-8EA6-FDDD11B953E4}"/>
    <hyperlink ref="J392" r:id="rId389" xr:uid="{75CBCA21-A633-445E-8373-96BA4D991D18}"/>
    <hyperlink ref="J393" r:id="rId390" xr:uid="{81D18B75-23E1-41CA-8132-7AEC1A636DCF}"/>
    <hyperlink ref="J394" r:id="rId391" xr:uid="{8BF0E10E-9352-4D99-8F6B-D9C5CD9470DB}"/>
    <hyperlink ref="J395" r:id="rId392" xr:uid="{D6EBFF13-CF63-42F1-8D41-B0E39F04CCF5}"/>
    <hyperlink ref="J396" r:id="rId393" xr:uid="{8E66C2E3-D2D5-4B21-97E5-B337641C91D7}"/>
    <hyperlink ref="J397" r:id="rId394" xr:uid="{140C164E-CBC6-4C5E-BC8C-6D83FADC8D76}"/>
    <hyperlink ref="J398" r:id="rId395" xr:uid="{4BE5DBB8-61BF-4EC6-BA63-0DF5B9EB35FC}"/>
    <hyperlink ref="J399" r:id="rId396" xr:uid="{E1CFED0A-99A6-428C-B202-C883AF8B5077}"/>
    <hyperlink ref="J400" r:id="rId397" xr:uid="{8318C058-BFB6-4724-A6B6-A3CAC52EB684}"/>
    <hyperlink ref="J401" r:id="rId398" xr:uid="{C1FDF35E-3FC1-4A8E-A419-25E09FAABF35}"/>
    <hyperlink ref="J402" r:id="rId399" xr:uid="{A2E3345E-6A9C-45DD-980A-FBBF73EAACB6}"/>
    <hyperlink ref="J403" r:id="rId400" xr:uid="{1660ECD9-2134-497F-820A-446BDC1DCF9E}"/>
    <hyperlink ref="J404" r:id="rId401" xr:uid="{22B19E00-FDBD-4C7F-AD03-A04E69AB4E19}"/>
    <hyperlink ref="J405" r:id="rId402" xr:uid="{6738ECE5-ED13-41BA-8D42-1C28AB837452}"/>
    <hyperlink ref="J406" r:id="rId403" xr:uid="{E3132187-F857-4AF0-AB6C-22E3199D6493}"/>
    <hyperlink ref="J407" r:id="rId404" xr:uid="{15E19A38-4427-4720-BF69-0862EA23C803}"/>
    <hyperlink ref="J408" r:id="rId405" xr:uid="{F360B85E-9C7A-4E34-9C5A-CC361F3ACBBE}"/>
    <hyperlink ref="J409" r:id="rId406" xr:uid="{76E12A3E-3537-4BF0-95CD-CA6C1660019A}"/>
    <hyperlink ref="J410" r:id="rId407" xr:uid="{A2848893-3F0F-427C-877C-1984B271DFE2}"/>
    <hyperlink ref="J411" r:id="rId408" xr:uid="{59F54EF1-DB90-4DE7-8DB3-D2DBAA1D678B}"/>
    <hyperlink ref="J412" r:id="rId409" xr:uid="{8B1AA0C8-6859-400F-8226-2FAE97EC43F7}"/>
    <hyperlink ref="J413" r:id="rId410" xr:uid="{DE8F82DD-09E7-4454-9966-DB3A7D8063DC}"/>
    <hyperlink ref="J414" r:id="rId411" xr:uid="{E400B8C1-E7EF-43A7-AF8E-1E23BEF0291A}"/>
    <hyperlink ref="J415" r:id="rId412" xr:uid="{E813A0B5-2B50-4AAA-BB95-B5DD6BC52FB3}"/>
    <hyperlink ref="J416" r:id="rId413" xr:uid="{D9C1B781-4812-4FCD-995E-85A038653054}"/>
    <hyperlink ref="J417" r:id="rId414" xr:uid="{1E62C466-02E0-4BCA-8EF8-468D0D4B22B4}"/>
    <hyperlink ref="J418" r:id="rId415" xr:uid="{4E116049-56E9-4C58-A249-4B05D4C1ACC1}"/>
    <hyperlink ref="J419" r:id="rId416" xr:uid="{C547E097-056F-4C12-9689-CB1986D39B3F}"/>
    <hyperlink ref="J420" r:id="rId417" xr:uid="{4AC1DDD5-2B51-4A21-A7CF-CEF481A53ECE}"/>
    <hyperlink ref="J421" r:id="rId418" xr:uid="{CFF3236D-3E35-4C05-974A-674262890071}"/>
    <hyperlink ref="J422" r:id="rId419" xr:uid="{9C271F43-A0BC-4A7A-8F0F-5C992D4110F7}"/>
    <hyperlink ref="J423" r:id="rId420" xr:uid="{02987507-572D-44A1-B6D4-7F6AA1FF793F}"/>
    <hyperlink ref="J424" r:id="rId421" xr:uid="{0FBEF855-8FE7-4550-9CC9-F2FA29F0EBCD}"/>
    <hyperlink ref="J425" r:id="rId422" xr:uid="{70EA8403-1E65-4BCD-8C44-E3C044F2E775}"/>
    <hyperlink ref="J426" r:id="rId423" xr:uid="{DDFE87B6-52B5-4E2D-9B93-7CDFB8D5EC8C}"/>
    <hyperlink ref="J427" r:id="rId424" xr:uid="{9DB3F746-C03C-4F54-B79B-9CBEDCE00921}"/>
    <hyperlink ref="J428" r:id="rId425" xr:uid="{022E4096-21FA-4202-AE21-84A4B4522474}"/>
    <hyperlink ref="J429" r:id="rId426" xr:uid="{FE2C4CA4-76C2-4014-888C-93097DA0FFCD}"/>
    <hyperlink ref="J430" r:id="rId427" xr:uid="{7AB10B0E-0F02-4467-9A9B-D58BFAF2CCE6}"/>
    <hyperlink ref="J431" r:id="rId428" xr:uid="{3C24950F-4CFD-46FB-877A-F8CD91BBCC4F}"/>
    <hyperlink ref="J432" r:id="rId429" xr:uid="{A1B68E1A-56BF-44D6-B0DC-C6C25E06CCEB}"/>
    <hyperlink ref="J433" r:id="rId430" xr:uid="{E6F72E11-96A7-4976-8895-850C781BDBBD}"/>
    <hyperlink ref="J434" r:id="rId431" xr:uid="{1B58B473-D26B-443A-B303-7AA0C2D75BD7}"/>
    <hyperlink ref="J435" r:id="rId432" xr:uid="{C701ADD0-9954-41F7-964E-61184738986C}"/>
    <hyperlink ref="J436" r:id="rId433" xr:uid="{411E760D-143E-458F-8CD0-BF5CAF6A8B84}"/>
    <hyperlink ref="J437" r:id="rId434" xr:uid="{3073ECC2-04C8-4433-8C32-82FD92D14CB7}"/>
    <hyperlink ref="J438" r:id="rId435" xr:uid="{57CE79AC-DCA5-46EE-B281-7B6D0818D678}"/>
    <hyperlink ref="J439" r:id="rId436" xr:uid="{7D824C3E-ADC4-46F3-B003-681FDDAFA9BA}"/>
    <hyperlink ref="J440" r:id="rId437" xr:uid="{AE7BF0FE-2AB6-4D81-B2A6-CC6022B61F03}"/>
    <hyperlink ref="J441" r:id="rId438" xr:uid="{F0CC801E-3191-4D63-8EE3-815B476CA9A3}"/>
    <hyperlink ref="J442" r:id="rId439" xr:uid="{75A9E811-A17A-45FA-997D-22DAAA33A4C0}"/>
    <hyperlink ref="J443" r:id="rId440" xr:uid="{99916A35-2D74-4CDE-ABC3-DC69CAE93CF7}"/>
    <hyperlink ref="J444" r:id="rId441" xr:uid="{352F0BCB-968A-410E-A7EA-48D427783CD6}"/>
    <hyperlink ref="J445" r:id="rId442" xr:uid="{25E35CED-D243-422B-8F9A-73DEBCEC51CD}"/>
    <hyperlink ref="J446" r:id="rId443" xr:uid="{EF596679-D0AF-41CE-92ED-DF4CBCCF8EFE}"/>
    <hyperlink ref="J447" r:id="rId444" xr:uid="{3BE8CE92-D57D-4C26-8E95-FAD34E1BF5C7}"/>
    <hyperlink ref="J448" r:id="rId445" xr:uid="{4E21CE26-0C17-4A10-BEFB-A989353BE0C4}"/>
    <hyperlink ref="J449" r:id="rId446" xr:uid="{EFD3592E-DC0D-4EB5-9B39-30E002AA15D2}"/>
    <hyperlink ref="J450" r:id="rId447" xr:uid="{BFA359D9-D7B1-44C0-8A3A-16C38FB8065A}"/>
    <hyperlink ref="J451" r:id="rId448" xr:uid="{807214E3-1D1A-4E01-AEB4-E3457255755F}"/>
    <hyperlink ref="J452" r:id="rId449" xr:uid="{2FC717E6-EA54-44D0-92CA-8459021199FB}"/>
    <hyperlink ref="J453" r:id="rId450" xr:uid="{7D86E5EC-7CF9-4A18-9B9A-090AC80596FE}"/>
    <hyperlink ref="J454" r:id="rId451" xr:uid="{9AFED0AF-5D16-428C-9792-5C3B58775117}"/>
    <hyperlink ref="J455" r:id="rId452" xr:uid="{E4308F7C-B918-41D6-A9B8-E72B3AA1CF55}"/>
    <hyperlink ref="J456" r:id="rId453" xr:uid="{C4A3D3E7-FE5C-4D34-A3CE-DE329872E20D}"/>
    <hyperlink ref="J457" r:id="rId454" xr:uid="{5826EAB2-7345-467F-BC4F-FEF2A1221D9D}"/>
    <hyperlink ref="J458" r:id="rId455" xr:uid="{3C21543E-470C-4593-B643-957751BF94E7}"/>
    <hyperlink ref="J459" r:id="rId456" xr:uid="{AE4CDF1D-90C3-4EFD-B250-06298A915C67}"/>
    <hyperlink ref="J460" r:id="rId457" xr:uid="{DC14125B-BA55-478E-B816-56DF262A244F}"/>
    <hyperlink ref="J461" r:id="rId458" xr:uid="{99762294-A61B-4C17-B972-76304BEC6F91}"/>
    <hyperlink ref="J462" r:id="rId459" xr:uid="{0F987499-E1C4-4061-80A5-545D36597112}"/>
    <hyperlink ref="J463" r:id="rId460" xr:uid="{34B0A300-A67A-4602-B398-92AC0CD4E790}"/>
    <hyperlink ref="J464" r:id="rId461" xr:uid="{58C64CF6-6B98-4D26-AF92-429844B86FA6}"/>
    <hyperlink ref="J465" r:id="rId462" xr:uid="{82998F5F-FD9B-4E50-BCBA-6F1CF69BA2A6}"/>
    <hyperlink ref="J466" r:id="rId463" xr:uid="{857C370B-E5A2-44D5-96CA-4D4A7B4BDDED}"/>
    <hyperlink ref="J467" r:id="rId464" xr:uid="{CA809312-CEB3-482A-9031-344275B4C157}"/>
    <hyperlink ref="J468" r:id="rId465" xr:uid="{978AF4E5-5930-485C-9CD7-2E30A1D91B6B}"/>
    <hyperlink ref="J469" r:id="rId466" xr:uid="{777EC678-1345-443E-9163-53C374F3E37B}"/>
    <hyperlink ref="J470" r:id="rId467" xr:uid="{72A9FCFF-1C68-40E8-9D25-FE49BF64F45D}"/>
    <hyperlink ref="J471" r:id="rId468" xr:uid="{0FBD4243-E405-45FE-B116-9DC29D76DFB5}"/>
    <hyperlink ref="J472" r:id="rId469" xr:uid="{6B7C9BA6-53E6-4E33-9528-6F4266717AAD}"/>
    <hyperlink ref="J473" r:id="rId470" xr:uid="{52CE11A5-767C-488D-8C3B-7597905CE5C0}"/>
    <hyperlink ref="J474" r:id="rId471" xr:uid="{790516DA-57A2-42EA-90C9-22ED3D33A541}"/>
    <hyperlink ref="J475" r:id="rId472" xr:uid="{F0356A0F-7007-45CD-8C1F-01D8AF7F8057}"/>
    <hyperlink ref="J476" r:id="rId473" xr:uid="{DDFDDACF-61F3-49B5-AC71-23BABD732617}"/>
    <hyperlink ref="J477" r:id="rId474" xr:uid="{CC2C03F3-1137-48F7-8728-38A54BDDB547}"/>
    <hyperlink ref="J478" r:id="rId475" xr:uid="{B2DD4584-5306-45EC-894F-44B40FFDF56A}"/>
    <hyperlink ref="J479" r:id="rId476" xr:uid="{28DF4407-ACD5-4383-BF63-7AC9809060EB}"/>
    <hyperlink ref="J480" r:id="rId477" xr:uid="{1CFD45BF-B2BF-40C5-ACF3-4EE0990FB29F}"/>
    <hyperlink ref="J481" r:id="rId478" xr:uid="{6FAC4FD2-DA4A-4428-94AC-4ADB5576F162}"/>
    <hyperlink ref="J482" r:id="rId479" xr:uid="{CFBD2290-E122-4509-9E3E-0F6E6D465C7F}"/>
    <hyperlink ref="J483" r:id="rId480" xr:uid="{B9569AF2-5751-4949-912C-98566AC80152}"/>
    <hyperlink ref="J484" r:id="rId481" xr:uid="{A43C3A83-95F0-42DD-AE28-AC64C985C9F7}"/>
    <hyperlink ref="J485" r:id="rId482" xr:uid="{98CA3CC3-7B56-4C3E-A15F-53161E39BB1C}"/>
    <hyperlink ref="J486" r:id="rId483" xr:uid="{07D80C9E-4F4E-4C72-BD1F-EE4C4FB8B2D8}"/>
    <hyperlink ref="J487" r:id="rId484" xr:uid="{3C2BF04F-6270-486A-9323-D8E4C89D9596}"/>
    <hyperlink ref="J488" r:id="rId485" xr:uid="{7A422433-CCB5-4FD4-899F-DD3251621AE5}"/>
    <hyperlink ref="J489" r:id="rId486" xr:uid="{EB17788F-B316-4257-B5FE-4B5F8B0D4219}"/>
    <hyperlink ref="J490" r:id="rId487" xr:uid="{7AA2D9FC-543F-42E4-91CF-12226743F507}"/>
    <hyperlink ref="J491" r:id="rId488" xr:uid="{0B29B61C-F9C5-4221-9451-59052F56D329}"/>
    <hyperlink ref="J492" r:id="rId489" xr:uid="{95DA1524-C1A8-4BA4-A7EE-6F3351C5B980}"/>
    <hyperlink ref="J493" r:id="rId490" xr:uid="{C997DED3-2566-4CF3-B4F7-37ED892374A5}"/>
    <hyperlink ref="J494" r:id="rId491" xr:uid="{BCBE2526-49E8-40EA-92D8-A497FE581A37}"/>
    <hyperlink ref="J495" r:id="rId492" xr:uid="{C1EB7968-0033-41E9-8DA3-0EB55097326D}"/>
    <hyperlink ref="J496" r:id="rId493" xr:uid="{FDC97C6E-622A-48E9-9FCA-E83E245C7451}"/>
    <hyperlink ref="J497" r:id="rId494" xr:uid="{56970244-D04C-488F-A680-B8179051479B}"/>
    <hyperlink ref="J498" r:id="rId495" xr:uid="{528A2203-C46A-477E-BA7E-20BB5C3A5BEA}"/>
    <hyperlink ref="J499" r:id="rId496" xr:uid="{D90938B1-64E6-4F82-9EDD-C38F1EB51E64}"/>
    <hyperlink ref="J500" r:id="rId497" xr:uid="{1A8FB312-8AB7-43C5-9EE0-3F2D93497653}"/>
    <hyperlink ref="J501" r:id="rId498" xr:uid="{6DE7C389-3521-4CFC-8F87-ED5827214A98}"/>
    <hyperlink ref="J502" r:id="rId499" xr:uid="{4B58510F-6D1B-4B43-9BEC-7D30FD15D73E}"/>
    <hyperlink ref="J503" r:id="rId500" xr:uid="{0D98D085-F3CC-4D5B-940E-A5CD5533CE06}"/>
    <hyperlink ref="J504" r:id="rId501" xr:uid="{2C82039F-D1A8-43D3-8F0F-CCE6EF9C0772}"/>
    <hyperlink ref="J505" r:id="rId502" xr:uid="{4294087B-2FAF-41E6-96F4-0309D15BAAC9}"/>
    <hyperlink ref="J506" r:id="rId503" xr:uid="{55299CC7-F53B-4032-B8F7-DA9C32836B71}"/>
    <hyperlink ref="J507" r:id="rId504" xr:uid="{03226819-D23D-478E-A21B-52461EB42EB7}"/>
    <hyperlink ref="J508" r:id="rId505" xr:uid="{D1E4295D-0EB3-46B5-9BD1-80EFE072CB4A}"/>
    <hyperlink ref="J509" r:id="rId506" xr:uid="{5C09183F-0AEE-43D0-9441-182086B17275}"/>
    <hyperlink ref="J510" r:id="rId507" xr:uid="{1006CDD8-AAA0-4E4F-923F-24269F4F9DB8}"/>
    <hyperlink ref="J511" r:id="rId508" xr:uid="{89585A09-E7AD-44FB-8FF8-C9937FB3B257}"/>
    <hyperlink ref="J512" r:id="rId509" xr:uid="{015E682C-3AF3-4FEE-8719-FE2ABE79A838}"/>
    <hyperlink ref="J513" r:id="rId510" xr:uid="{0FA31BDA-CFE6-4EF4-8E0F-F85BC565288F}"/>
    <hyperlink ref="J514" r:id="rId511" xr:uid="{2328BF5F-50DB-4BE4-9ECF-CD95E960C39A}"/>
    <hyperlink ref="J515" r:id="rId512" xr:uid="{25FE6514-B77B-4D7D-9EF3-344E1223F8C0}"/>
    <hyperlink ref="J516" r:id="rId513" xr:uid="{5BB4A5F2-F21B-4862-8E3B-85D640804FF2}"/>
    <hyperlink ref="J517" r:id="rId514" xr:uid="{916CD389-6E57-4CBD-BF9C-4219ED6F2B02}"/>
    <hyperlink ref="J518" r:id="rId515" xr:uid="{ED9E6645-7CE2-45BA-9499-706DE3A236A3}"/>
    <hyperlink ref="J519" r:id="rId516" xr:uid="{78220281-B311-4262-8001-DB5513AC8665}"/>
    <hyperlink ref="J520" r:id="rId517" xr:uid="{9344843A-DFF4-4559-A76E-1C70AF7F4454}"/>
    <hyperlink ref="J521" r:id="rId518" xr:uid="{40F367A8-8E91-45E8-8A91-5146CDE9DF2E}"/>
    <hyperlink ref="J522" r:id="rId519" xr:uid="{CD25DC58-ACC0-4647-929D-BCA204839FA5}"/>
    <hyperlink ref="J523" r:id="rId520" xr:uid="{9A44C5F5-1279-4CE0-829C-F68AF5CA51F6}"/>
    <hyperlink ref="J524" r:id="rId521" xr:uid="{180AE0FC-A464-4369-B293-2018B1C104E0}"/>
    <hyperlink ref="J525" r:id="rId522" xr:uid="{52F93F96-C0AF-49CA-B6BD-7520587B77F3}"/>
    <hyperlink ref="J526" r:id="rId523" xr:uid="{E6D4DD73-80E5-4F82-8E76-7B279C9034BF}"/>
    <hyperlink ref="J527" r:id="rId524" xr:uid="{A7CEFF7A-6249-47CD-AD46-EB9F69417354}"/>
    <hyperlink ref="J528" r:id="rId525" xr:uid="{5AB838EA-A51D-4400-97DF-5FD5103E30E5}"/>
    <hyperlink ref="J529" r:id="rId526" xr:uid="{7A459808-49FC-4A63-92C9-5B8484A1DA44}"/>
    <hyperlink ref="J530" r:id="rId527" xr:uid="{67D20511-E271-492E-930B-8E4D992A0D40}"/>
    <hyperlink ref="J531" r:id="rId528" xr:uid="{F1BA145B-7604-4CC1-82BB-E0ABC5F1D9E3}"/>
    <hyperlink ref="J532" r:id="rId529" xr:uid="{A83E504F-6A7D-4694-BF06-9C072AA0E326}"/>
    <hyperlink ref="J533" r:id="rId530" xr:uid="{FC58A7C2-7F53-4EA8-BB6D-5D44822052DF}"/>
    <hyperlink ref="J534" r:id="rId531" xr:uid="{79B764AD-812A-497F-BD35-FC6543D47F0A}"/>
    <hyperlink ref="J535" r:id="rId532" xr:uid="{A6728EDC-445E-4004-B778-496E6942F5A3}"/>
    <hyperlink ref="J536" r:id="rId533" xr:uid="{E9AEAAA9-FF08-448C-A7C3-C21A9F6A5BAC}"/>
    <hyperlink ref="J537" r:id="rId534" xr:uid="{A4FBD596-115A-4EDE-BE7A-C212DAC4C455}"/>
    <hyperlink ref="J538" r:id="rId535" xr:uid="{C24202A1-64EF-4D41-9D62-A1BA2F2CBA47}"/>
    <hyperlink ref="J539" r:id="rId536" xr:uid="{278BD596-DC1A-4C52-806A-FD000FFF9921}"/>
    <hyperlink ref="J540" r:id="rId537" xr:uid="{DE67FE30-30E4-4EDC-A4E2-2C3EB0FAD298}"/>
    <hyperlink ref="J541" r:id="rId538" xr:uid="{FB29B17F-72A5-4F31-9E73-C707041E9D13}"/>
    <hyperlink ref="J542" r:id="rId539" xr:uid="{80D65D2B-CB4D-4C75-AE33-760218209766}"/>
    <hyperlink ref="J543" r:id="rId540" xr:uid="{6C9B4339-21D0-454E-B6A2-833A8A121518}"/>
    <hyperlink ref="J544" r:id="rId541" xr:uid="{2B6F349D-015D-4F30-9D55-AD958D01AE70}"/>
    <hyperlink ref="J545" r:id="rId542" xr:uid="{BB4647A9-1460-48DC-9E2B-2AB56D007BC8}"/>
    <hyperlink ref="J546" r:id="rId543" xr:uid="{697C53B6-67FB-499B-AC4C-D943A91FBE2C}"/>
    <hyperlink ref="J547" r:id="rId544" xr:uid="{8570254B-6B5B-4F64-AF53-AB1BB48ECB92}"/>
    <hyperlink ref="J548" r:id="rId545" xr:uid="{3B6738A9-5B20-4A8C-BE5A-7164838A8E10}"/>
    <hyperlink ref="J549" r:id="rId546" xr:uid="{241BC6FD-F444-4DD8-98E7-2ED9FA5274C2}"/>
    <hyperlink ref="J550" r:id="rId547" xr:uid="{15D3ED4E-8101-4D2B-BF69-F7F9E24A2F75}"/>
    <hyperlink ref="J551" r:id="rId548" xr:uid="{977009DC-1008-412C-8CD7-C507C1FC9BCD}"/>
    <hyperlink ref="J552" r:id="rId549" xr:uid="{D3604D97-C88C-4398-BE43-FCC9B54D5927}"/>
    <hyperlink ref="J553" r:id="rId550" xr:uid="{A60BEE13-3DD3-426E-AF41-E3385CF8E4FF}"/>
    <hyperlink ref="J554" r:id="rId551" xr:uid="{5C7F2EE2-7422-4A10-981A-851253AB1384}"/>
    <hyperlink ref="J555" r:id="rId552" xr:uid="{B08F496F-7250-4E36-8BE4-E235C3C3B1DA}"/>
    <hyperlink ref="J556" r:id="rId553" xr:uid="{D0CDA6CD-8F33-4A55-BD01-626322BCF52C}"/>
    <hyperlink ref="J557" r:id="rId554" xr:uid="{59C6C675-FDBC-48AC-AC4A-F5E52CE659FE}"/>
    <hyperlink ref="J558" r:id="rId555" xr:uid="{B9503F16-A02E-4B94-8BBB-471BB38F34DA}"/>
    <hyperlink ref="J559" r:id="rId556" xr:uid="{ED6DAE69-9D4D-4700-8B74-FD4663BED56D}"/>
    <hyperlink ref="J560" r:id="rId557" xr:uid="{9BE4B635-DF52-464F-A70B-84632CBA9687}"/>
    <hyperlink ref="J561" r:id="rId558" xr:uid="{A0353150-043F-4688-9613-E4F8ED2412C4}"/>
    <hyperlink ref="J562" r:id="rId559" xr:uid="{14F120A3-5B28-454D-B1A4-951B7763A118}"/>
    <hyperlink ref="J563" r:id="rId560" xr:uid="{B4D0C6BB-D242-4AFA-A974-615FEA1B9AD3}"/>
    <hyperlink ref="J564" r:id="rId561" xr:uid="{5424A2AB-D455-40CF-BDAE-99C31CDB43D6}"/>
    <hyperlink ref="J565" r:id="rId562" xr:uid="{BB88068D-81B8-4F9A-A6F8-569E4C61BC9F}"/>
    <hyperlink ref="J566" r:id="rId563" xr:uid="{25630F15-4549-4152-939A-2278179C4E4C}"/>
    <hyperlink ref="J567" r:id="rId564" xr:uid="{02E64DEB-EC7C-4825-9BFC-18FAC6BFEAE8}"/>
    <hyperlink ref="J568" r:id="rId565" xr:uid="{64AC873E-9E78-4E6A-8B5B-9B17C7909528}"/>
    <hyperlink ref="J569" r:id="rId566" xr:uid="{C8E10071-AF03-4C3C-9AA2-1CFD2E4C8F24}"/>
    <hyperlink ref="J570" r:id="rId567" xr:uid="{B8CB08D9-AE91-4DC8-9A09-E1AAF6837468}"/>
    <hyperlink ref="J571" r:id="rId568" xr:uid="{C2CAB813-2AC0-469A-86BE-5464B8671624}"/>
    <hyperlink ref="J572" r:id="rId569" xr:uid="{A59C5AF8-9811-4D80-97D6-6ECD47A8930F}"/>
    <hyperlink ref="J573" r:id="rId570" xr:uid="{43288137-672C-4B01-964C-A6EEA8E8C322}"/>
    <hyperlink ref="J574" r:id="rId571" xr:uid="{79D50841-79FF-4F0B-B380-EC136ACF20D1}"/>
    <hyperlink ref="J575" r:id="rId572" xr:uid="{4223ADA1-1535-4A8A-8D0B-B00175EFAA0B}"/>
    <hyperlink ref="J576" r:id="rId573" xr:uid="{89A74AB4-BD1A-40E5-B82E-EE3914B11B5A}"/>
    <hyperlink ref="J577" r:id="rId574" xr:uid="{23D49B81-5D2F-4C3A-9699-29088768EA00}"/>
    <hyperlink ref="J578" r:id="rId575" xr:uid="{5AC6713A-860A-4BB9-8D4E-ECAA06AB7821}"/>
    <hyperlink ref="J579" r:id="rId576" xr:uid="{C2B22997-BE4B-4AAD-89FB-E6AF7FAD301C}"/>
    <hyperlink ref="J580" r:id="rId577" xr:uid="{3EA1C834-3764-4E83-A8DA-9EDA108C2258}"/>
    <hyperlink ref="J581" r:id="rId578" xr:uid="{50E7FD04-87A2-4CE9-A095-58DF88F3EF1E}"/>
    <hyperlink ref="J582" r:id="rId579" xr:uid="{2E7BCB79-83AF-4206-B490-1A7B12F03344}"/>
    <hyperlink ref="J583" r:id="rId580" xr:uid="{87382B28-78BE-4E6C-ABE2-08C6C457E913}"/>
    <hyperlink ref="J584" r:id="rId581" xr:uid="{BDD88802-11C7-449B-8BA7-488CFDAD5DB5}"/>
    <hyperlink ref="J585" r:id="rId582" xr:uid="{14584380-316A-4EB5-B7EA-F549B18081EC}"/>
    <hyperlink ref="J586" r:id="rId583" xr:uid="{5D8047F3-8966-441E-A078-8712D9D209AD}"/>
    <hyperlink ref="J587" r:id="rId584" xr:uid="{DAF4EDCF-D668-4B8C-B4E1-026D90299049}"/>
    <hyperlink ref="J588" r:id="rId585" xr:uid="{397902EC-704D-498F-BD89-1E79C7A7D2B2}"/>
    <hyperlink ref="J589" r:id="rId586" xr:uid="{E4EAC8A8-0838-4409-AE66-20D4548CEBCC}"/>
    <hyperlink ref="J590" r:id="rId587" xr:uid="{2386FD63-4B74-47FA-B5FB-6FAB3C3BFC21}"/>
    <hyperlink ref="J591" r:id="rId588" xr:uid="{A34254F5-4169-431C-A521-D26D04E7E510}"/>
    <hyperlink ref="J592" r:id="rId589" xr:uid="{746E86A4-8E9C-4CCD-9E24-37792040CB3E}"/>
    <hyperlink ref="J593" r:id="rId590" xr:uid="{718764BC-114F-435D-A379-519710085838}"/>
    <hyperlink ref="J594" r:id="rId591" xr:uid="{A48159A9-8DBE-4A3D-8172-F6843CC69217}"/>
    <hyperlink ref="J595" r:id="rId592" xr:uid="{36A72B97-9761-4EAB-8CC5-8116B4428C08}"/>
    <hyperlink ref="J596" r:id="rId593" xr:uid="{B701A48C-A0A8-4BD9-9842-06CA89AA7C05}"/>
    <hyperlink ref="J597" r:id="rId594" xr:uid="{E244F235-39D0-45B9-9643-CA1668163866}"/>
    <hyperlink ref="J598" r:id="rId595" xr:uid="{0EBFF3AD-7DDD-4D1C-B9D6-98AAC7B55372}"/>
    <hyperlink ref="J599" r:id="rId596" xr:uid="{A8DB0B1E-46D6-430A-955C-5E42FC8E204B}"/>
    <hyperlink ref="J600" r:id="rId597" xr:uid="{69F9431E-DEDF-44DD-8007-DE470D938E19}"/>
    <hyperlink ref="J601" r:id="rId598" xr:uid="{8A4000DC-1C91-4538-94C3-AF745D2C42A0}"/>
    <hyperlink ref="J602" r:id="rId599" xr:uid="{BDA52B7E-DAA2-46B6-BBE8-3CC4D025136D}"/>
    <hyperlink ref="J603" r:id="rId600" xr:uid="{EC3AEF67-7B9B-41A9-BFC6-A8D49EBB1168}"/>
    <hyperlink ref="J604" r:id="rId601" xr:uid="{BD45BDF0-23E3-4247-9A37-9DDC755981C5}"/>
    <hyperlink ref="J605" r:id="rId602" xr:uid="{674F35E1-E988-4330-82C9-266EAA7754FB}"/>
    <hyperlink ref="J606" r:id="rId603" xr:uid="{F17FB416-9C16-476C-9567-30803A50D713}"/>
    <hyperlink ref="J607" r:id="rId604" xr:uid="{DA883368-A05E-496C-B3F7-CA6B0A13D260}"/>
    <hyperlink ref="J608" r:id="rId605" xr:uid="{E8896C07-C024-4C38-A9B2-70CB7E06C88D}"/>
    <hyperlink ref="J609" r:id="rId606" xr:uid="{AF343343-3E4F-41F1-ADC5-D21CD97DD2FB}"/>
    <hyperlink ref="J610" r:id="rId607" xr:uid="{0F3328E0-76FC-4FB6-941D-B2579CA2B098}"/>
    <hyperlink ref="J611" r:id="rId608" xr:uid="{539C7A26-A1D3-481B-A634-5BC4922D3CBA}"/>
    <hyperlink ref="J612" r:id="rId609" xr:uid="{6D263EA3-22BA-40BA-A789-7B081B19AD66}"/>
    <hyperlink ref="J613" r:id="rId610" xr:uid="{CEFCBAB2-21BD-45D9-BD9C-BFF652EE1DE3}"/>
    <hyperlink ref="J614" r:id="rId611" xr:uid="{618D7229-49C6-4641-A56A-7D1FD64E1B36}"/>
    <hyperlink ref="J615" r:id="rId612" xr:uid="{09158A48-1B70-4B87-9C0F-6994121B12FE}"/>
    <hyperlink ref="J616" r:id="rId613" xr:uid="{407237C0-B53F-4FBA-B687-96D6B464F0B2}"/>
    <hyperlink ref="J617" r:id="rId614" xr:uid="{A7025E20-A1A4-4F17-8C05-CE11691BB514}"/>
    <hyperlink ref="J618" r:id="rId615" xr:uid="{8C7C6034-DAE1-4ADA-94EF-D5BF9192423D}"/>
    <hyperlink ref="J619" r:id="rId616" xr:uid="{A02C3D38-D111-4644-816E-1CEE216E53A8}"/>
    <hyperlink ref="J620" r:id="rId617" xr:uid="{B664D3CA-E7DE-43CE-B61E-EBCEEFA8F09E}"/>
    <hyperlink ref="J621" r:id="rId618" xr:uid="{999C610E-BFFE-4586-8277-0E9216971D88}"/>
    <hyperlink ref="J622" r:id="rId619" xr:uid="{62A6F21F-B730-4D2C-8D0E-612F85EAD6F2}"/>
    <hyperlink ref="J623" r:id="rId620" xr:uid="{CBA586C0-36BF-47FE-8959-27DF75FCBDB4}"/>
    <hyperlink ref="J624" r:id="rId621" xr:uid="{C0E8F88F-6D5C-45A9-99E3-E4D6B4381271}"/>
    <hyperlink ref="J625" r:id="rId622" xr:uid="{4D23B18B-037A-4F0A-9471-9D0DD6FC6EF6}"/>
    <hyperlink ref="J626" r:id="rId623" xr:uid="{89D89E37-5447-4B64-B4E6-76CA582D665D}"/>
    <hyperlink ref="J627" r:id="rId624" xr:uid="{574AF0D6-6BC5-4E04-83C5-693E0CC5607E}"/>
    <hyperlink ref="J628" r:id="rId625" xr:uid="{5DD57C50-3874-46CE-BFFA-84E8EB220EC4}"/>
    <hyperlink ref="J629" r:id="rId626" xr:uid="{14102039-2D83-4CA9-BE13-230D8C30C2EB}"/>
    <hyperlink ref="J630" r:id="rId627" xr:uid="{14C22A8F-804B-43EA-8A2B-62BC60B128C8}"/>
    <hyperlink ref="J631" r:id="rId628" xr:uid="{3F8198DC-622F-4C54-9CBE-5372B0F19CA1}"/>
    <hyperlink ref="J632" r:id="rId629" xr:uid="{5DAC5D5F-61B9-461A-8341-C7B90D6F151A}"/>
    <hyperlink ref="J633" r:id="rId630" xr:uid="{4D095FE9-AA1F-4E10-9D90-0728B3675AC1}"/>
    <hyperlink ref="J634" r:id="rId631" xr:uid="{F1EB0BD7-E12A-4D2B-8888-AD05265425C0}"/>
    <hyperlink ref="J635" r:id="rId632" xr:uid="{375398B1-A904-44AB-B8E3-BD74E1923C43}"/>
    <hyperlink ref="J636" r:id="rId633" xr:uid="{EE9E10E9-76F1-44E7-9402-503BDCAD181D}"/>
    <hyperlink ref="J637" r:id="rId634" xr:uid="{054B4712-7327-421F-B976-54F8CE7E5137}"/>
    <hyperlink ref="J638" r:id="rId635" xr:uid="{A0EE1DE8-29E5-4368-9355-A2B6C2F27E80}"/>
    <hyperlink ref="J639" r:id="rId636" xr:uid="{5030DFE0-2100-4CFD-A232-3D18EB3F10C1}"/>
    <hyperlink ref="J640" r:id="rId637" xr:uid="{DE0955B2-42E2-49AF-B849-303CF4B3AA4F}"/>
    <hyperlink ref="J641" r:id="rId638" xr:uid="{8E82B65B-54EE-463D-91F3-25834B1288AD}"/>
    <hyperlink ref="J642" r:id="rId639" xr:uid="{B722B6DA-5C15-4A8C-BCA1-2E234F8ED006}"/>
    <hyperlink ref="J643" r:id="rId640" xr:uid="{47CCDC55-9A0E-4BFE-8A84-D138DA3F5C09}"/>
    <hyperlink ref="J644" r:id="rId641" xr:uid="{2F1BF2B1-3327-4D06-96E2-4E2A49F224CD}"/>
    <hyperlink ref="J645" r:id="rId642" xr:uid="{99116A35-92A6-4313-8E6F-1B6B02C49696}"/>
    <hyperlink ref="J646" r:id="rId643" xr:uid="{831A3448-B89A-484E-83FE-D4C2450762E8}"/>
    <hyperlink ref="J647" r:id="rId644" xr:uid="{5FB808BB-06D2-4CAF-97C1-7D578C5ADAA1}"/>
    <hyperlink ref="J648" r:id="rId645" xr:uid="{69A51253-828F-4C3D-A7AB-1C2FA19AA0B4}"/>
    <hyperlink ref="J649" r:id="rId646" xr:uid="{448A3C94-9856-4101-8809-9449C52B6DBD}"/>
    <hyperlink ref="J650" r:id="rId647" xr:uid="{76E522B0-BCD0-4709-9F87-4866C8E5D68D}"/>
    <hyperlink ref="J651" r:id="rId648" xr:uid="{0B3A9349-4634-440F-8A57-DA103E1C4966}"/>
    <hyperlink ref="J652" r:id="rId649" xr:uid="{220C8752-F7C4-4143-83DF-1918CEF28E83}"/>
    <hyperlink ref="J653" r:id="rId650" xr:uid="{437E11FD-BFFD-4D97-9FA5-36376C42AF47}"/>
    <hyperlink ref="J654" r:id="rId651" xr:uid="{4AACF0F3-2255-4389-9C20-C2BDD6450AF2}"/>
    <hyperlink ref="J655" r:id="rId652" xr:uid="{9453657A-249C-4374-A988-5DFA7484B68D}"/>
    <hyperlink ref="J656" r:id="rId653" xr:uid="{6B96F203-1863-4143-8F72-14EB48A43E2F}"/>
    <hyperlink ref="J657" r:id="rId654" xr:uid="{39602DCA-5A8A-4860-8EB3-5848F7A5D201}"/>
    <hyperlink ref="J658" r:id="rId655" xr:uid="{52E69A35-55A0-4B44-B532-4B397155BE68}"/>
    <hyperlink ref="J659" r:id="rId656" xr:uid="{F571135A-A95B-424F-A2AB-56F84990CAE1}"/>
    <hyperlink ref="J660" r:id="rId657" xr:uid="{7A8FA67F-10CA-4CF0-BB0F-BDB569F5BA14}"/>
    <hyperlink ref="J661" r:id="rId658" xr:uid="{DFE22593-9737-43DE-9537-364BAD185AD5}"/>
    <hyperlink ref="J662" r:id="rId659" xr:uid="{A376583F-6880-4B22-9A64-928DC552C746}"/>
    <hyperlink ref="J663" r:id="rId660" xr:uid="{9F9DBA40-4109-4207-83A8-A94DFFCE7E8B}"/>
    <hyperlink ref="J664" r:id="rId661" xr:uid="{3EC48299-C6AA-41D1-A4EC-E539B46944A5}"/>
    <hyperlink ref="J665" r:id="rId662" xr:uid="{4C14FA87-4382-425C-9F2C-E01CF7681145}"/>
    <hyperlink ref="J666" r:id="rId663" xr:uid="{D18CE7F9-8AB5-417D-A63E-3CA0AB440FBD}"/>
    <hyperlink ref="J667" r:id="rId664" xr:uid="{FF73615E-FD33-4C8B-BDE5-17A615820C47}"/>
    <hyperlink ref="J668" r:id="rId665" xr:uid="{928B3EA3-6603-4955-9F98-8D72F8CFB67F}"/>
    <hyperlink ref="J669" r:id="rId666" xr:uid="{2EB0009A-EDFA-47C4-85B4-453B6BF9195B}"/>
    <hyperlink ref="J670" r:id="rId667" xr:uid="{2FC07B92-476D-46CB-B4E3-F9484BCF19F8}"/>
    <hyperlink ref="J671" r:id="rId668" xr:uid="{D67049DB-423D-4661-9074-508F90299B45}"/>
    <hyperlink ref="J672" r:id="rId669" xr:uid="{8D7EA915-0570-4738-9A55-2AF59BA4F6F0}"/>
    <hyperlink ref="J673" r:id="rId670" xr:uid="{B96C1577-2D4D-4A5C-ADAB-EB6B04F513BE}"/>
    <hyperlink ref="J674" r:id="rId671" xr:uid="{063DE20C-A28B-47B6-99AE-7E905B8332AE}"/>
    <hyperlink ref="J675" r:id="rId672" xr:uid="{42BB5CE6-EB14-4556-99F1-3AC7021A078A}"/>
    <hyperlink ref="J676" r:id="rId673" xr:uid="{0E19FCCB-4120-4F3C-9B22-C492E21D4438}"/>
    <hyperlink ref="J677" r:id="rId674" xr:uid="{6715127C-556F-4A80-B7D0-28D296151930}"/>
    <hyperlink ref="J678" r:id="rId675" xr:uid="{7E2B864C-FE79-440C-A9E8-141360306766}"/>
    <hyperlink ref="J679" r:id="rId676" xr:uid="{81DD00B1-B4BB-40A9-84F9-6B65DF47005A}"/>
    <hyperlink ref="J680" r:id="rId677" xr:uid="{85E82823-A86B-4258-8961-9BEDB778697F}"/>
    <hyperlink ref="J681" r:id="rId678" xr:uid="{852C2184-5369-4B40-9460-85FEC45BF0CE}"/>
    <hyperlink ref="J682" r:id="rId679" xr:uid="{CDC6B980-224D-467E-9D43-44C5D5108267}"/>
    <hyperlink ref="J683" r:id="rId680" xr:uid="{37098345-F26B-4EC7-94BB-AC0E9D21E161}"/>
    <hyperlink ref="J684" r:id="rId681" xr:uid="{3D744F69-40FB-483D-88D2-85D6C3288594}"/>
    <hyperlink ref="J685" r:id="rId682" xr:uid="{0D32989F-66DC-42B9-BD4E-F8D69028F20A}"/>
    <hyperlink ref="J686" r:id="rId683" xr:uid="{2A0CDAB4-54A0-45DB-BB86-EAADED7478FC}"/>
    <hyperlink ref="J687" r:id="rId684" xr:uid="{D2167EFB-B2BE-408D-83CB-383A8A65C419}"/>
    <hyperlink ref="J688" r:id="rId685" xr:uid="{30322793-C711-437A-8E92-722FE3CF064E}"/>
    <hyperlink ref="J689" r:id="rId686" xr:uid="{FB2DA7AA-0E23-49C4-9CD4-B72561F1A2A1}"/>
    <hyperlink ref="J690" r:id="rId687" xr:uid="{70808EAB-A8D2-4AA8-9560-4169356632D4}"/>
    <hyperlink ref="J691" r:id="rId688" xr:uid="{F475A7C7-716B-43D4-A5FC-3125744DCAB7}"/>
    <hyperlink ref="J692" r:id="rId689" xr:uid="{4E85F1D8-9EC1-434A-B84D-E6C59F9DBDDC}"/>
    <hyperlink ref="J693" r:id="rId690" xr:uid="{15C9F9BD-B4F7-4834-9233-3E5777BBA9F2}"/>
    <hyperlink ref="J694" r:id="rId691" xr:uid="{E6DD10F7-EA42-4350-88D2-F54D72BCAEFD}"/>
    <hyperlink ref="J695" r:id="rId692" xr:uid="{1281968C-E0F4-4441-9632-DDDE1EE36364}"/>
    <hyperlink ref="J696" r:id="rId693" xr:uid="{065FF392-8943-4EAE-BC46-E688305FEC5F}"/>
    <hyperlink ref="J697" r:id="rId694" xr:uid="{49863344-D57B-4F43-9469-4B6ECBDB6168}"/>
    <hyperlink ref="J698" r:id="rId695" xr:uid="{841A458D-3E8E-4046-A827-13113E08DB1D}"/>
    <hyperlink ref="J699" r:id="rId696" xr:uid="{EDDF1FC8-D8CA-43E2-A72D-9A057EAC354C}"/>
    <hyperlink ref="J700" r:id="rId697" xr:uid="{07259977-7BE6-435D-945B-9B3216CAF416}"/>
    <hyperlink ref="J701" r:id="rId698" xr:uid="{A00E53BD-CC73-4ED7-A47F-194747FCBF40}"/>
    <hyperlink ref="J702" r:id="rId699" xr:uid="{4BAFD501-132F-4266-A50D-052A4E3365B5}"/>
    <hyperlink ref="J703" r:id="rId700" xr:uid="{1ED8DE68-4319-4210-81E5-B1245155009E}"/>
    <hyperlink ref="J704" r:id="rId701" xr:uid="{3559E935-9C08-4967-B162-28CC045A9640}"/>
    <hyperlink ref="J705" r:id="rId702" xr:uid="{39E72E23-6BB4-4748-99AC-528978F3D739}"/>
    <hyperlink ref="J706" r:id="rId703" xr:uid="{63E6061A-2727-43CE-9576-641D88322F83}"/>
    <hyperlink ref="J707" r:id="rId704" xr:uid="{65558FB8-D4FA-46A9-8136-97989B68EA17}"/>
    <hyperlink ref="J708" r:id="rId705" xr:uid="{277101FB-0BC5-45B3-8DB8-DB475711B81E}"/>
    <hyperlink ref="J709" r:id="rId706" xr:uid="{D32685E0-6048-4ACE-9517-E684FC2BAB8F}"/>
    <hyperlink ref="J710" r:id="rId707" xr:uid="{8E68A6C9-6C73-4B5C-AB5A-D80A5A426140}"/>
    <hyperlink ref="J711" r:id="rId708" xr:uid="{E861C927-BDEA-4520-92F7-433D051EE910}"/>
    <hyperlink ref="J712" r:id="rId709" xr:uid="{FAFB0CB5-8AD0-45FC-9724-0BC20FAFBE7B}"/>
    <hyperlink ref="J713" r:id="rId710" xr:uid="{1725291A-02F1-4241-AC9B-7CA743ABC190}"/>
    <hyperlink ref="J714" r:id="rId711" xr:uid="{636CDEFB-27FE-4DB9-AED2-E5F091F7753E}"/>
    <hyperlink ref="J715" r:id="rId712" xr:uid="{DB5BA328-6A24-4BCD-8FA8-4972412958B5}"/>
    <hyperlink ref="J716" r:id="rId713" xr:uid="{109F333F-D945-40DF-9494-7715F349A7B7}"/>
    <hyperlink ref="J717" r:id="rId714" xr:uid="{CA162506-B68D-4400-BF95-634A74B65DC4}"/>
    <hyperlink ref="J718" r:id="rId715" xr:uid="{DF01FF96-0AD0-48D6-BEAB-0F44BE06B769}"/>
    <hyperlink ref="J719" r:id="rId716" xr:uid="{85D1578E-BD87-403A-AEAE-2CEE303E0833}"/>
    <hyperlink ref="J720" r:id="rId717" xr:uid="{C82A624D-62EF-4017-9239-5DFB9806893A}"/>
    <hyperlink ref="J721" r:id="rId718" xr:uid="{8177F9C6-DCBF-4A1E-B4C3-22AF549E9629}"/>
    <hyperlink ref="J722" r:id="rId719" xr:uid="{82A88707-80F0-4F5E-A8B1-A06A8B3F01EB}"/>
    <hyperlink ref="J723" r:id="rId720" xr:uid="{50D39994-8F03-42D2-843A-75D22E3C2B72}"/>
    <hyperlink ref="J724" r:id="rId721" xr:uid="{C7421322-8856-461A-8BE7-2ACD6AD6500D}"/>
    <hyperlink ref="J725" r:id="rId722" xr:uid="{07467681-CD15-4351-B9C4-183A15938801}"/>
    <hyperlink ref="J726" r:id="rId723" xr:uid="{C98E6BA2-0196-4513-942B-30A9C78B65C6}"/>
    <hyperlink ref="J727" r:id="rId724" xr:uid="{5D0BDEBC-D781-488F-B3CB-6C18024DF39C}"/>
    <hyperlink ref="J728" r:id="rId725" xr:uid="{679F0338-685B-48CD-854C-CD2A9910234D}"/>
    <hyperlink ref="J729" r:id="rId726" xr:uid="{DE0BB2DD-DFAC-4283-9178-F275A5CB9483}"/>
    <hyperlink ref="J730" r:id="rId727" xr:uid="{5DEFA3AF-26D3-45C3-81EA-885BCC681DF2}"/>
    <hyperlink ref="J731" r:id="rId728" xr:uid="{05D8999F-EAF1-4C5A-8195-C7C30F0CB930}"/>
    <hyperlink ref="J732" r:id="rId729" xr:uid="{960FB217-5DF2-4A1B-8D18-8FB96BAB180B}"/>
    <hyperlink ref="J733" r:id="rId730" xr:uid="{35351271-17D8-448F-8A3D-BD39E5C7A184}"/>
    <hyperlink ref="J734" r:id="rId731" xr:uid="{9B3FA0EB-467D-4304-AE3A-FFF1D713E315}"/>
    <hyperlink ref="J735" r:id="rId732" xr:uid="{05285AB2-35AF-4E89-B551-6C847D9A8AFB}"/>
    <hyperlink ref="J736" r:id="rId733" xr:uid="{1143255A-CD5F-43AB-A1F4-A62D0291B640}"/>
    <hyperlink ref="J737" r:id="rId734" xr:uid="{5D60CC92-9368-4B13-A74B-84D4D0D1BDAF}"/>
    <hyperlink ref="J738" r:id="rId735" xr:uid="{E9CB6568-ED4A-465B-9BBD-9E5442714F77}"/>
    <hyperlink ref="J739" r:id="rId736" xr:uid="{67F35A9A-011F-44AA-888C-81F328310B09}"/>
    <hyperlink ref="J740" r:id="rId737" xr:uid="{3F89764E-9F9D-483A-B7BA-FA2A6F1AC02E}"/>
    <hyperlink ref="J741" r:id="rId738" xr:uid="{08C37D93-872D-47E9-9B85-349692461E86}"/>
    <hyperlink ref="J742" r:id="rId739" xr:uid="{DCE99C8B-B8BF-40F7-B97E-12F4551230A7}"/>
    <hyperlink ref="J743" r:id="rId740" xr:uid="{954E5713-E13D-4504-B018-BCF06C5EAA4A}"/>
    <hyperlink ref="J744" r:id="rId741" xr:uid="{AC3BE10F-307F-4830-BCDB-E0C2B3A82DF9}"/>
    <hyperlink ref="J745" r:id="rId742" xr:uid="{1B040367-96F6-4BA4-B62D-8F244E60E6AF}"/>
    <hyperlink ref="J746" r:id="rId743" xr:uid="{73A54737-54C9-440A-9231-2C6BA5749A75}"/>
    <hyperlink ref="J747" r:id="rId744" xr:uid="{E5CE4D58-86B7-4E21-BB2D-F51C55D92A14}"/>
    <hyperlink ref="J748" r:id="rId745" xr:uid="{117F308D-508F-4613-B4C8-86208C1D13DA}"/>
    <hyperlink ref="J749" r:id="rId746" xr:uid="{88455147-376B-4B4B-9AE0-DC19D9D3A407}"/>
    <hyperlink ref="J750" r:id="rId747" xr:uid="{9D859406-06AA-474E-9670-457D7037EF71}"/>
    <hyperlink ref="J751" r:id="rId748" xr:uid="{E282B96F-DA78-4B2C-AEAA-489B5CA4DB0E}"/>
    <hyperlink ref="J752" r:id="rId749" xr:uid="{689F080C-CD7E-4538-BFA2-14254289CC30}"/>
    <hyperlink ref="J753" r:id="rId750" xr:uid="{22C7E5B6-21CF-4E85-BE89-56F2C08E84A9}"/>
    <hyperlink ref="J754" r:id="rId751" xr:uid="{1DF93723-509A-47B8-AD05-D1079EC99C83}"/>
    <hyperlink ref="J755" r:id="rId752" xr:uid="{5B93F485-CFF8-4F79-8439-1302EA319D14}"/>
    <hyperlink ref="J756" r:id="rId753" xr:uid="{502E8D0B-A49F-4375-B117-5EA1E108BA01}"/>
    <hyperlink ref="J757" r:id="rId754" xr:uid="{A9ACAD94-C79F-4DF2-B5C3-3FC8ADAD4782}"/>
    <hyperlink ref="J758" r:id="rId755" xr:uid="{5C48D172-BF9E-4FA0-8F20-37A04AFC640F}"/>
    <hyperlink ref="J759" r:id="rId756" xr:uid="{9CBCE9E9-8083-455E-BBD1-49A408449275}"/>
    <hyperlink ref="J760" r:id="rId757" xr:uid="{87F8F48A-D276-4D15-9763-9C6C94DD82A0}"/>
    <hyperlink ref="J761" r:id="rId758" xr:uid="{D0A009DB-85D4-4584-A8C7-2B785CCBEA60}"/>
    <hyperlink ref="J762" r:id="rId759" xr:uid="{09B7803F-10B7-458A-8D0B-00AF1940A9E7}"/>
    <hyperlink ref="J763" r:id="rId760" xr:uid="{C2F80186-851F-41BB-B5D9-E574A6BEBF8E}"/>
    <hyperlink ref="J764" r:id="rId761" xr:uid="{9B50F76E-ECFB-425D-8388-28A9B0E323DA}"/>
    <hyperlink ref="J765" r:id="rId762" xr:uid="{C2CD6343-DE87-4E14-914F-377A39858907}"/>
    <hyperlink ref="J766" r:id="rId763" xr:uid="{9B591393-5441-49E7-8EDD-67CDA753CFF6}"/>
    <hyperlink ref="J767" r:id="rId764" xr:uid="{DE5AF7B0-F27D-4E22-9771-81AF7F134F53}"/>
    <hyperlink ref="J768" r:id="rId765" xr:uid="{FAC894B3-6899-4FA8-B234-E1D2AEA7B43E}"/>
    <hyperlink ref="J769" r:id="rId766" xr:uid="{FB8C03FE-DBC4-4E4A-9DCD-F08FFC311FD5}"/>
    <hyperlink ref="J770" r:id="rId767" xr:uid="{A6228278-F97D-4B8C-8200-023CFA2943A2}"/>
    <hyperlink ref="J771" r:id="rId768" xr:uid="{4852FFBD-E55F-4230-BCEB-1762C897334F}"/>
    <hyperlink ref="J772" r:id="rId769" xr:uid="{7C1766FC-55CC-4F6C-AA64-8916A6A272C8}"/>
    <hyperlink ref="J773" r:id="rId770" xr:uid="{97F71A67-D495-4EB1-8E7B-70BEC269763C}"/>
    <hyperlink ref="J774" r:id="rId771" xr:uid="{FF8C15BE-B470-4C52-A414-44A3659D9455}"/>
    <hyperlink ref="J775" r:id="rId772" xr:uid="{646F8A71-C422-417A-BB47-146682072086}"/>
    <hyperlink ref="J776" r:id="rId773" xr:uid="{5A03BECF-8E67-4AE7-BC21-840B4B0D30B8}"/>
    <hyperlink ref="J777" r:id="rId774" xr:uid="{BDFA3CCF-AE5C-4DBF-BD7A-59BB77A5433C}"/>
    <hyperlink ref="J778" r:id="rId775" xr:uid="{0B01CAEC-04A1-4055-A0A5-A895D747A25B}"/>
    <hyperlink ref="J779" r:id="rId776" xr:uid="{6B0DF54E-C7D3-4C02-AA5A-B6AABC0CFD6A}"/>
    <hyperlink ref="J780" r:id="rId777" xr:uid="{26E6CDC0-2B75-43A9-8836-1F4E9D5449F3}"/>
    <hyperlink ref="J781" r:id="rId778" xr:uid="{06507D6B-347E-4340-B862-CF334AB21EC9}"/>
    <hyperlink ref="J782" r:id="rId779" xr:uid="{205CFADA-6104-4C78-85DC-7C02BB8EB491}"/>
    <hyperlink ref="J783" r:id="rId780" xr:uid="{ACE64E2B-37D6-4DE0-B937-45F78D4FE748}"/>
    <hyperlink ref="J784" r:id="rId781" xr:uid="{9A5E925B-D8A6-413C-9C25-D356381BD42B}"/>
    <hyperlink ref="J785" r:id="rId782" xr:uid="{8DDFDE9A-EFEC-4CB6-9CFD-8F9915306F50}"/>
    <hyperlink ref="J786" r:id="rId783" xr:uid="{4BF15278-D20B-4AB7-A83F-1C75211A743E}"/>
    <hyperlink ref="J787" r:id="rId784" xr:uid="{05E60648-6FE0-4791-9588-A587D8F59C4C}"/>
    <hyperlink ref="J788" r:id="rId785" xr:uid="{8A58A0E5-F637-4280-BA2F-2221CD7B0A49}"/>
    <hyperlink ref="J789" r:id="rId786" xr:uid="{7643A707-9445-4FEC-813B-9FE71907DD93}"/>
    <hyperlink ref="J790" r:id="rId787" xr:uid="{B5CDE906-754D-4A6F-9D1F-D1A612239FEF}"/>
    <hyperlink ref="J791" r:id="rId788" xr:uid="{E55760FD-01DE-4CDA-893B-E0D40DD52715}"/>
    <hyperlink ref="J792" r:id="rId789" xr:uid="{A1AC87CC-67B5-442D-B0B5-35D43FDF6996}"/>
    <hyperlink ref="J793" r:id="rId790" xr:uid="{7224A39B-C478-4DA9-813C-5481E28087B6}"/>
    <hyperlink ref="J794" r:id="rId791" xr:uid="{51BFD6B0-161D-43CF-85D3-1CA9A251F486}"/>
    <hyperlink ref="J795" r:id="rId792" xr:uid="{91DA7E61-3BF8-45B7-B560-9700FD710C14}"/>
    <hyperlink ref="J796" r:id="rId793" xr:uid="{93AA7944-00BC-4C43-A65A-961301F5BB8B}"/>
    <hyperlink ref="J797" r:id="rId794" xr:uid="{F43E22D8-74D1-498A-9A49-FA0FF2AF685D}"/>
    <hyperlink ref="J798" r:id="rId795" xr:uid="{FB06D0E0-6AA5-4270-A20D-EF34F19B80A2}"/>
    <hyperlink ref="J799" r:id="rId796" xr:uid="{8EA6BB57-85E7-46A4-8654-D12ACC2FB4C3}"/>
    <hyperlink ref="J800" r:id="rId797" xr:uid="{4904584A-5346-4AF3-99A8-40332A779376}"/>
    <hyperlink ref="J801" r:id="rId798" xr:uid="{1D77EB5B-5161-43EA-8406-F73A9055A7E5}"/>
    <hyperlink ref="J802" r:id="rId799" xr:uid="{A383F109-4C6F-4815-9FCE-4FCF66A25071}"/>
    <hyperlink ref="J803" r:id="rId800" xr:uid="{BED32789-C3C2-456F-8AAB-75EB83FD8DE5}"/>
    <hyperlink ref="J804" r:id="rId801" xr:uid="{A86572FA-2BF0-437F-A39E-03B745FC5E8E}"/>
    <hyperlink ref="J805" r:id="rId802" xr:uid="{8BF677FD-2DC9-4F22-BA65-A431CAD43930}"/>
    <hyperlink ref="J806" r:id="rId803" xr:uid="{EB6735BC-A4BE-4D46-8D7E-4E20ACFC562A}"/>
    <hyperlink ref="J807" r:id="rId804" xr:uid="{0E8657D8-41F4-4FAF-856D-6D539A416124}"/>
    <hyperlink ref="J808" r:id="rId805" xr:uid="{5CDB4046-62E5-4D18-A513-4B48142D4C2F}"/>
    <hyperlink ref="J809" r:id="rId806" xr:uid="{0033F7FF-10BB-4635-BB40-8C33C5310D53}"/>
    <hyperlink ref="J810" r:id="rId807" xr:uid="{5E29C63E-7683-4C93-83EF-D5E72182D145}"/>
    <hyperlink ref="J811" r:id="rId808" xr:uid="{5E40AA87-9577-4389-9324-68304C5046B2}"/>
    <hyperlink ref="J812" r:id="rId809" xr:uid="{EF35943B-A855-4D66-9630-C8454F780B8D}"/>
    <hyperlink ref="J813" r:id="rId810" xr:uid="{8BD0A8F7-AE37-4811-B0CB-486985340BC4}"/>
    <hyperlink ref="J814" r:id="rId811" xr:uid="{06ABA0C9-62C8-4BAC-A258-711A91EA9147}"/>
    <hyperlink ref="J815" r:id="rId812" xr:uid="{5DB01127-DFBE-49E3-8549-661A213EE4EB}"/>
    <hyperlink ref="J816" r:id="rId813" xr:uid="{46A4CC15-D3FC-40AC-8886-97D2F3424261}"/>
    <hyperlink ref="J817" r:id="rId814" xr:uid="{8D97D215-0C41-46FE-8F7A-CAA0797B9AD7}"/>
    <hyperlink ref="J818" r:id="rId815" xr:uid="{4D6124EC-BEC0-43B5-98AC-D3783664F3FB}"/>
    <hyperlink ref="J819" r:id="rId816" xr:uid="{6279AAAA-63E6-43A9-99AD-F8D358E5FF8F}"/>
    <hyperlink ref="J820" r:id="rId817" xr:uid="{E435A6A2-DAA0-40F3-8553-5149B9F0BCC1}"/>
    <hyperlink ref="J821" r:id="rId818" xr:uid="{86C08C4A-EAD3-46AC-ABB6-851733E396CB}"/>
    <hyperlink ref="J822" r:id="rId819" xr:uid="{62679874-A970-45E2-B5EE-4ED2EA05345E}"/>
    <hyperlink ref="J823" r:id="rId820" xr:uid="{4F06A66D-7D95-4E47-8E2A-BA6F3A049F82}"/>
    <hyperlink ref="J824" r:id="rId821" xr:uid="{4A25B75F-64CE-4E35-A493-20D9FA88B15F}"/>
    <hyperlink ref="J825" r:id="rId822" xr:uid="{FC68CD6F-FD72-4162-8289-15BD1BC83620}"/>
    <hyperlink ref="J826" r:id="rId823" xr:uid="{75345519-155D-41AC-A80B-99B3506639BA}"/>
    <hyperlink ref="J827" r:id="rId824" xr:uid="{D1AEBA6F-DC9F-4C7D-A856-28BFE9432E59}"/>
    <hyperlink ref="J828" r:id="rId825" xr:uid="{99920990-23A2-45A7-8AC0-1C63A6C0F8DB}"/>
    <hyperlink ref="J829" r:id="rId826" xr:uid="{5DF7C949-62FC-4609-9793-E73EC27F1C05}"/>
    <hyperlink ref="J830" r:id="rId827" xr:uid="{47F943A2-72B6-4BF9-BF32-9D7C769E1109}"/>
    <hyperlink ref="J831" r:id="rId828" xr:uid="{EFFBCFB6-8D28-436A-9733-39E1AF743FAC}"/>
    <hyperlink ref="J832" r:id="rId829" xr:uid="{6365B41B-F31F-4466-9AE1-317FF80D7939}"/>
    <hyperlink ref="J833" r:id="rId830" xr:uid="{EB84A9EB-2160-4B40-8DE0-E5CFED81EB11}"/>
    <hyperlink ref="J834" r:id="rId831" xr:uid="{4C531255-8379-43DA-8D29-2B3A5CD2E61F}"/>
    <hyperlink ref="J835" r:id="rId832" xr:uid="{FFE9346D-3F8B-4554-9D99-81BF719BD59C}"/>
    <hyperlink ref="J836" r:id="rId833" xr:uid="{0E66ABA8-E44A-410F-905A-5C35D11413D4}"/>
    <hyperlink ref="J837" r:id="rId834" xr:uid="{5FE1FD05-A921-4172-B251-93FABA5828F0}"/>
    <hyperlink ref="J838" r:id="rId835" xr:uid="{31BCD7F9-2F93-4B9A-AC12-737CDAB1060E}"/>
    <hyperlink ref="J839" r:id="rId836" xr:uid="{A73C4847-EC86-4454-BEA6-02E828BC25C3}"/>
    <hyperlink ref="J840" r:id="rId837" xr:uid="{08B845D9-828B-4D0E-BD19-9888CFE8F122}"/>
    <hyperlink ref="J841" r:id="rId838" xr:uid="{CBA80AF6-A2B7-44E5-8938-316CD454A7DB}"/>
    <hyperlink ref="J842" r:id="rId839" xr:uid="{B3E243C4-43A8-49DD-B77B-5266E825E0E6}"/>
    <hyperlink ref="J843" r:id="rId840" xr:uid="{68168B1E-A7C8-4190-9AB6-3CA65B2CEAEF}"/>
    <hyperlink ref="J844" r:id="rId841" xr:uid="{245F271E-BD4D-4632-8C75-0169F038E633}"/>
    <hyperlink ref="J845" r:id="rId842" xr:uid="{38FEC198-AB86-4A45-B67A-0A241FF46953}"/>
    <hyperlink ref="J846" r:id="rId843" xr:uid="{0F30F01F-AF38-43F4-B15F-23E72D5B1874}"/>
    <hyperlink ref="J847" r:id="rId844" xr:uid="{9979AA9F-FC2A-4B1E-9956-62CA3AD9CEB5}"/>
    <hyperlink ref="J848" r:id="rId845" xr:uid="{54197718-AAFC-4590-A7B7-2ACFDFE9BEC0}"/>
    <hyperlink ref="J849" r:id="rId846" xr:uid="{D6AC43FD-DE14-4387-A2A0-35DE1E9BA000}"/>
    <hyperlink ref="J850" r:id="rId847" xr:uid="{F9223EEC-29B8-4A4C-9A2F-930E601372D2}"/>
    <hyperlink ref="J851" r:id="rId848" xr:uid="{EB944C7B-2CCC-43E5-A20D-5C872414A285}"/>
    <hyperlink ref="J852" r:id="rId849" xr:uid="{58127303-AC9C-455F-B8A9-2D162034C006}"/>
    <hyperlink ref="J853" r:id="rId850" xr:uid="{E1A78158-8FFE-42C2-A0A6-978656586345}"/>
    <hyperlink ref="J854" r:id="rId851" xr:uid="{6DFC5212-C1B9-44BC-BA7D-5B530E1776B8}"/>
    <hyperlink ref="J855" r:id="rId852" xr:uid="{26D90209-C71B-4F2F-BE6B-9859603FAECA}"/>
    <hyperlink ref="J856" r:id="rId853" xr:uid="{078A814E-3ABB-4A8E-9E3A-E895D429DFFF}"/>
    <hyperlink ref="J857" r:id="rId854" xr:uid="{7BC74710-70B4-431F-B3E4-FF13891D3E8E}"/>
    <hyperlink ref="J858" r:id="rId855" xr:uid="{189EA4B9-2577-49D2-A6F3-7A05971B44BD}"/>
    <hyperlink ref="J859" r:id="rId856" xr:uid="{F6CC90BB-1436-4AFD-A0A5-912645C4CE2B}"/>
    <hyperlink ref="J860" r:id="rId857" xr:uid="{5D2D6950-A68D-4A01-AA7C-F55A90C2ACBD}"/>
    <hyperlink ref="J861" r:id="rId858" xr:uid="{0ACD8CBD-1A36-4CA9-91E1-63FE10519A2B}"/>
    <hyperlink ref="J862" r:id="rId859" xr:uid="{55C6D967-D3E9-465D-B3BD-820A93C1F4C3}"/>
    <hyperlink ref="J863" r:id="rId860" xr:uid="{C7964D46-E553-414B-8707-D2975FA1EDE9}"/>
    <hyperlink ref="J864" r:id="rId861" xr:uid="{BA8919B5-0292-496A-B33A-3457D7D6A679}"/>
    <hyperlink ref="J865" r:id="rId862" xr:uid="{58EE763D-6FE5-406D-B3F3-794A2C7C393F}"/>
    <hyperlink ref="J866" r:id="rId863" xr:uid="{6C7CF03E-ED98-4258-BC92-9A8910DD51C2}"/>
    <hyperlink ref="J867" r:id="rId864" xr:uid="{B381B607-6221-4FF4-8A1B-4A43F7336A0A}"/>
    <hyperlink ref="J868" r:id="rId865" xr:uid="{AD0FE317-9801-4005-9881-5A1DEF63B754}"/>
    <hyperlink ref="J869" r:id="rId866" xr:uid="{BD293BF1-F37C-402A-9BEB-B6E08FC81D44}"/>
    <hyperlink ref="J870" r:id="rId867" xr:uid="{66015D2A-E07A-4335-B012-6E0517808B0E}"/>
    <hyperlink ref="J871" r:id="rId868" xr:uid="{FC82FFF1-BAD4-41D0-B8EC-A3654B394FF8}"/>
    <hyperlink ref="J872" r:id="rId869" xr:uid="{A7242308-D3A9-4B4D-8A2A-5C0FBCBEE6B0}"/>
    <hyperlink ref="J873" r:id="rId870" xr:uid="{A1213D61-3B62-4534-B4CC-F1BB1D116CA3}"/>
    <hyperlink ref="J874" r:id="rId871" xr:uid="{F86CBEFE-C90D-41C3-BFE8-1D4A2CB90264}"/>
    <hyperlink ref="J875" r:id="rId872" xr:uid="{A4ABF7FC-08C9-48C5-A42E-CE36D2097668}"/>
    <hyperlink ref="J876" r:id="rId873" xr:uid="{40B16AAD-3E0E-46B7-B813-8AF97D4DB8DD}"/>
    <hyperlink ref="J877" r:id="rId874" xr:uid="{6A28B38E-DCA0-48D4-B824-A348A306EF3D}"/>
    <hyperlink ref="J878" r:id="rId875" xr:uid="{38E6BB52-6058-4DFE-AF6B-591E08567B8D}"/>
    <hyperlink ref="J879" r:id="rId876" xr:uid="{E7261AA3-ED0F-4E12-80CE-5106EE12E925}"/>
    <hyperlink ref="J880" r:id="rId877" xr:uid="{086EAC98-6910-4AAB-8E9B-88DC4CD6B0C3}"/>
    <hyperlink ref="J881" r:id="rId878" xr:uid="{7BA2AABA-9DA4-4DCA-8733-73672C156153}"/>
    <hyperlink ref="J882" r:id="rId879" xr:uid="{875519EC-4719-47C9-BC08-8C42F1CB205C}"/>
    <hyperlink ref="J883" r:id="rId880" xr:uid="{B6DF7FC1-2B1B-4661-BE27-96D5C34117A5}"/>
    <hyperlink ref="J884" r:id="rId881" xr:uid="{59381AAF-FC48-4FB6-80D5-4364BFCFB82D}"/>
    <hyperlink ref="J885" r:id="rId882" xr:uid="{10500E81-D0B0-468C-AFAA-4497F5DECE10}"/>
    <hyperlink ref="J886" r:id="rId883" xr:uid="{DD58ED47-ED65-4517-884F-187014BF8EF0}"/>
    <hyperlink ref="J887" r:id="rId884" xr:uid="{9DE45D7C-7C0D-40AE-A2D4-8BE4DC3F5B73}"/>
    <hyperlink ref="J888" r:id="rId885" xr:uid="{F0C0A143-6280-44D8-B7A4-954F6E487F96}"/>
    <hyperlink ref="J889" r:id="rId886" xr:uid="{64861172-4DDC-4C63-8408-5F92EC4FA6F0}"/>
    <hyperlink ref="J890" r:id="rId887" xr:uid="{4E3467D4-D675-4298-AE95-3014D161722E}"/>
    <hyperlink ref="J891" r:id="rId888" xr:uid="{905DA2B9-08E3-4D99-A0C2-D4518A801F0D}"/>
    <hyperlink ref="J892" r:id="rId889" xr:uid="{B717B506-9C9A-47F4-9679-FB45275B98AC}"/>
    <hyperlink ref="J893" r:id="rId890" xr:uid="{C67F5008-5A85-47BE-A605-3E8D4E9AA9E6}"/>
    <hyperlink ref="J894" r:id="rId891" xr:uid="{E3C13058-B511-4CAC-BA0B-C10DF27E33FD}"/>
    <hyperlink ref="J895" r:id="rId892" xr:uid="{3674C14C-92CC-4713-B65D-B7377AE912C9}"/>
    <hyperlink ref="J896" r:id="rId893" xr:uid="{DB13BBB5-6D79-45D5-86AA-3BB904F5CA2F}"/>
    <hyperlink ref="J897" r:id="rId894" xr:uid="{AECF2D94-D1AE-4939-AEFD-E0BBD68C2EAC}"/>
    <hyperlink ref="J898" r:id="rId895" xr:uid="{9BD5CAF6-D346-4389-AF42-06AB1978A5D7}"/>
    <hyperlink ref="J899" r:id="rId896" xr:uid="{B5A00C3D-08AB-479B-949D-5DC3AAFCC48D}"/>
    <hyperlink ref="J900" r:id="rId897" xr:uid="{69D8DA3B-FFFF-40DC-991D-2D50CD91C7C4}"/>
    <hyperlink ref="J901" r:id="rId898" xr:uid="{ED872C71-654C-4353-A41C-590017CD470D}"/>
    <hyperlink ref="J902" r:id="rId899" xr:uid="{0595EBB0-4B70-4F55-8B1E-AC13DFB77863}"/>
    <hyperlink ref="J903" r:id="rId900" xr:uid="{73848A6E-489D-416B-9DE5-493A9A21A6C2}"/>
    <hyperlink ref="J904" r:id="rId901" xr:uid="{8E7C84FE-B887-4B82-BA4A-1E717BAC6DE4}"/>
    <hyperlink ref="J905" r:id="rId902" xr:uid="{31135A9D-9F2B-466C-BC22-9C0E432139B7}"/>
    <hyperlink ref="J906" r:id="rId903" xr:uid="{C5C95417-CCB3-4146-87D8-6CFF113B617C}"/>
    <hyperlink ref="J907" r:id="rId904" xr:uid="{786F067E-7874-42DE-83CF-C538A9D4502F}"/>
    <hyperlink ref="J908" r:id="rId905" xr:uid="{14066825-7A01-489F-A66E-3862CD41B1D0}"/>
    <hyperlink ref="J909" r:id="rId906" xr:uid="{3233CD91-E3DB-4EAB-9274-191E00C0B6A1}"/>
    <hyperlink ref="J910" r:id="rId907" xr:uid="{03DE3CF8-F7DE-402E-9623-8A9A5040BA10}"/>
    <hyperlink ref="J911" r:id="rId908" xr:uid="{78892700-1B0F-4AD4-BC57-85751BB252B2}"/>
    <hyperlink ref="J912" r:id="rId909" xr:uid="{63C23C59-0CBD-44C0-808F-337BB09BD916}"/>
    <hyperlink ref="J913" r:id="rId910" xr:uid="{56DA9582-4B32-4C65-B4E1-2D5025FC24FF}"/>
    <hyperlink ref="J914" r:id="rId911" xr:uid="{94713BEF-DB28-4D95-991D-997FA0547FCD}"/>
    <hyperlink ref="J915" r:id="rId912" xr:uid="{19D5F31D-26A9-45A9-9407-99ED70C9E037}"/>
    <hyperlink ref="J916" r:id="rId913" xr:uid="{436BF822-2C81-476C-B7D1-B8A2EC452725}"/>
    <hyperlink ref="J917" r:id="rId914" xr:uid="{4E8DE1E6-A745-469A-BFCF-5A7744E189E5}"/>
    <hyperlink ref="J918" r:id="rId915" xr:uid="{3FCD51BE-4FC5-4ADA-AE55-F4EA1B68AA76}"/>
    <hyperlink ref="J919" r:id="rId916" xr:uid="{2846A6EE-262C-43E7-B049-B18D2DBB1312}"/>
    <hyperlink ref="J920" r:id="rId917" xr:uid="{22A4BC8A-3FF6-4C84-96DE-E1733B94B9FC}"/>
    <hyperlink ref="J921" r:id="rId918" xr:uid="{07ED275B-1EC0-4537-AA1F-14E78CB72A34}"/>
    <hyperlink ref="J922" r:id="rId919" xr:uid="{38C01A7D-7FFF-45CD-8BB4-82BD5E43B1AC}"/>
    <hyperlink ref="J923" r:id="rId920" xr:uid="{7119DDCC-4979-46F7-9435-8660238D0B81}"/>
    <hyperlink ref="J924" r:id="rId921" xr:uid="{F783426E-1F81-40FA-96A0-D951B96498AF}"/>
    <hyperlink ref="J925" r:id="rId922" xr:uid="{F27A6D76-735E-40E8-AA64-D3E7F4288B20}"/>
    <hyperlink ref="J926" r:id="rId923" xr:uid="{AB0D758D-79D0-4CEC-860F-F77B3F421E3F}"/>
    <hyperlink ref="J927" r:id="rId924" xr:uid="{3CF389FC-31DE-44CB-A166-AA3B861B4945}"/>
    <hyperlink ref="J928" r:id="rId925" xr:uid="{A19D558B-0CFB-49E1-B28B-8CDA04D5AB21}"/>
    <hyperlink ref="J929" r:id="rId926" xr:uid="{65B735C9-D727-470E-BDFB-DE4922722389}"/>
    <hyperlink ref="J930" r:id="rId927" xr:uid="{E1170203-A3E8-43A1-BECF-7527CEF27145}"/>
    <hyperlink ref="J931" r:id="rId928" xr:uid="{EF76D1F0-8770-4B23-8FA4-5E5232B72D1D}"/>
    <hyperlink ref="J932" r:id="rId929" xr:uid="{AD1086A9-2A46-44FF-A250-425F783B807B}"/>
    <hyperlink ref="J933" r:id="rId930" xr:uid="{05834545-9CFF-4778-9146-EDE1BB1DF1F3}"/>
    <hyperlink ref="J934" r:id="rId931" xr:uid="{FA9ABA7F-F675-4E55-BDEF-FF1AAFB689EB}"/>
    <hyperlink ref="J935" r:id="rId932" xr:uid="{53C25893-CAA1-4D1D-8985-40F48ACF5A32}"/>
    <hyperlink ref="J936" r:id="rId933" xr:uid="{7815219C-8A2F-4DAF-8C64-16E13C5715CA}"/>
    <hyperlink ref="J937" r:id="rId934" xr:uid="{BD428AA7-CC60-45B4-9485-5DFA65DB0F9B}"/>
    <hyperlink ref="J938" r:id="rId935" xr:uid="{4A8CF657-C4BB-4676-81B7-C33B34ADF942}"/>
    <hyperlink ref="J939" r:id="rId936" xr:uid="{AC0C100F-C6DA-451D-84FE-2E93BBC6A191}"/>
    <hyperlink ref="J940" r:id="rId937" xr:uid="{2673CCDF-3832-4625-9B86-F547FAD5B5C7}"/>
    <hyperlink ref="J941" r:id="rId938" xr:uid="{85A55EED-633F-4F49-A0E2-AE95437B7420}"/>
    <hyperlink ref="J942" r:id="rId939" xr:uid="{D8B95D5D-BA05-4804-86BB-2D40BA9DF6DB}"/>
    <hyperlink ref="J943" r:id="rId940" xr:uid="{839A9994-8972-44FD-A46D-F5281019A6AF}"/>
    <hyperlink ref="J944" r:id="rId941" xr:uid="{54665AF0-FC17-4265-9FC7-6D035178AE54}"/>
    <hyperlink ref="J945" r:id="rId942" xr:uid="{0B8073D0-9096-46FC-A0C1-086CBCD74312}"/>
    <hyperlink ref="J946" r:id="rId943" xr:uid="{7AC89724-F44D-4219-B67C-94785B9B2131}"/>
    <hyperlink ref="J947" r:id="rId944" xr:uid="{071A4E84-9DCA-4421-B849-F3F47B1CEC5F}"/>
    <hyperlink ref="J948" r:id="rId945" xr:uid="{CEC16A0A-F2A8-4C30-9025-EF11FC2FCAAE}"/>
    <hyperlink ref="J949" r:id="rId946" xr:uid="{6EBFA037-270A-4464-9170-5339160D9FC8}"/>
    <hyperlink ref="J950" r:id="rId947" xr:uid="{EDF7A068-C434-4BD5-BC37-22906A8FF765}"/>
    <hyperlink ref="J951" r:id="rId948" xr:uid="{4474AC71-BA52-4635-9CA7-18332113E69B}"/>
    <hyperlink ref="J952" r:id="rId949" xr:uid="{DA715473-39EF-40D0-9E7D-4F49CDC49F7B}"/>
    <hyperlink ref="J953" r:id="rId950" xr:uid="{FDE09382-6F42-4DB2-A88C-7147C4A1707D}"/>
    <hyperlink ref="J954" r:id="rId951" xr:uid="{0933BA81-A184-4E36-AD28-B029A5DC0CC7}"/>
    <hyperlink ref="J955" r:id="rId952" xr:uid="{FE09C06D-5E3C-4943-B494-942E2647A5F0}"/>
    <hyperlink ref="J956" r:id="rId953" xr:uid="{2F8BF1D4-02B8-4C24-BED3-839E35BFF291}"/>
    <hyperlink ref="J957" r:id="rId954" xr:uid="{AD2AB99A-7C6A-4AA9-BC26-E3C43252FD66}"/>
    <hyperlink ref="J958" r:id="rId955" xr:uid="{7DD905A2-D8DA-4ACE-B5D1-F1CA110921CC}"/>
    <hyperlink ref="J959" r:id="rId956" xr:uid="{DC13F10B-DE89-4661-814B-CBE6FF66F535}"/>
    <hyperlink ref="J960" r:id="rId957" xr:uid="{E209A70C-E92D-4EF3-8176-56C0DE284556}"/>
    <hyperlink ref="J961" r:id="rId958" xr:uid="{3EFAD07E-76D6-4555-BB93-FE7FAF714455}"/>
    <hyperlink ref="J962" r:id="rId959" xr:uid="{6144333C-F991-4396-A9F2-13EB87116A92}"/>
    <hyperlink ref="J963" r:id="rId960" xr:uid="{41EA0118-272B-4A22-A5DB-7D7BD0873DFA}"/>
    <hyperlink ref="J964" r:id="rId961" xr:uid="{28D32D3E-5A85-4B46-BC94-8683381881D8}"/>
    <hyperlink ref="J965" r:id="rId962" xr:uid="{4A3F21F6-06DB-499F-B920-F90BBCC8BAA5}"/>
    <hyperlink ref="J966" r:id="rId963" xr:uid="{AC86A45A-5E7D-4578-BBD7-07A4B289C73E}"/>
    <hyperlink ref="J967" r:id="rId964" xr:uid="{0F19169D-1A39-45A9-BC10-4DEA62A78590}"/>
    <hyperlink ref="J968" r:id="rId965" xr:uid="{DFB95963-E914-48C8-9F64-AE4559F60096}"/>
    <hyperlink ref="J969" r:id="rId966" xr:uid="{8D5BA7F1-92DB-4F92-9A1F-D1B61BE0A30F}"/>
    <hyperlink ref="J970" r:id="rId967" xr:uid="{5AAE16E1-8684-476C-8AD8-AFFE5B2914A8}"/>
    <hyperlink ref="J971" r:id="rId968" xr:uid="{80E52D6B-44FE-4748-BC93-2AB72A12964E}"/>
    <hyperlink ref="J972" r:id="rId969" xr:uid="{8F4C7EB6-E23A-4AC7-A5CE-2E5CF2A5BC30}"/>
    <hyperlink ref="J973" r:id="rId970" xr:uid="{A5046C4D-DC23-4D74-A875-FAA6F3A7DAA4}"/>
    <hyperlink ref="J974" r:id="rId971" xr:uid="{B5A1FACA-BF2E-45AC-B785-47C57673B12B}"/>
    <hyperlink ref="J975" r:id="rId972" xr:uid="{0D8BBC3E-DE65-4A92-99C7-903E3586B555}"/>
    <hyperlink ref="J976" r:id="rId973" xr:uid="{EB30613E-2A0A-44CD-B567-26FA44F15D4C}"/>
    <hyperlink ref="J977" r:id="rId974" xr:uid="{DD6B864E-26FB-4CC0-889E-ED13C7E24CD6}"/>
    <hyperlink ref="J978" r:id="rId975" xr:uid="{25EBF080-3244-4373-84EC-35AF400A192B}"/>
    <hyperlink ref="J979" r:id="rId976" xr:uid="{A489A0FC-DA29-44FF-AF99-BF270077EF44}"/>
    <hyperlink ref="J980" r:id="rId977" xr:uid="{8B22CDA4-AB02-425A-818C-EFEF288AD1F4}"/>
    <hyperlink ref="J981" r:id="rId978" xr:uid="{B5BEE001-4C17-4DC0-975A-C1416113244E}"/>
    <hyperlink ref="J982" r:id="rId979" xr:uid="{71021F70-3D50-47D6-8924-28FF3F203CF1}"/>
    <hyperlink ref="J983" r:id="rId980" xr:uid="{85E58F14-1D60-4734-A9D7-1C9FD2D93BD1}"/>
    <hyperlink ref="J984" r:id="rId981" xr:uid="{8EAA3C98-CEDB-4445-B5DE-94FEE9AF655A}"/>
    <hyperlink ref="J985" r:id="rId982" xr:uid="{1A1FE744-ED11-42D6-BDF5-2B49D7F460F1}"/>
    <hyperlink ref="J986" r:id="rId983" xr:uid="{37DCCAEF-8F90-4693-96A5-B23A99507845}"/>
    <hyperlink ref="J987" r:id="rId984" xr:uid="{6CAFA609-F4F5-4F57-892A-307CE61DD1F6}"/>
    <hyperlink ref="J988" r:id="rId985" xr:uid="{6A6C7FE9-8C94-4D1A-861F-DC12092D923C}"/>
    <hyperlink ref="J989" r:id="rId986" xr:uid="{5DB0C739-77E5-45B3-9219-786A806A4716}"/>
    <hyperlink ref="J990" r:id="rId987" xr:uid="{C3AF2B81-E40F-4F1F-9BAE-D923C3E2FD81}"/>
    <hyperlink ref="J991" r:id="rId988" xr:uid="{CDE07A76-3473-4698-8842-EF7FA8A9C8EC}"/>
    <hyperlink ref="J992" r:id="rId989" xr:uid="{158DC194-5F81-40BD-80EF-507F21F02CDF}"/>
    <hyperlink ref="J993" r:id="rId990" xr:uid="{0F15C453-1FE8-4D73-BCBF-E64E0B19976E}"/>
    <hyperlink ref="J994" r:id="rId991" xr:uid="{FAC19CCE-9089-41E2-91FF-EAD8DC8126CA}"/>
    <hyperlink ref="J995" r:id="rId992" xr:uid="{0845938C-A5E5-4292-BF16-0C440D17067D}"/>
    <hyperlink ref="J996" r:id="rId993" xr:uid="{3263BECE-2003-4454-AF65-0A1C7640A437}"/>
    <hyperlink ref="J997" r:id="rId994" xr:uid="{24C413FA-8641-4E6E-A22B-C766032FFEF4}"/>
    <hyperlink ref="J998" r:id="rId995" xr:uid="{72F41DD6-EB6E-446E-B56B-3791C3486538}"/>
    <hyperlink ref="J999" r:id="rId996" xr:uid="{837B3936-0C13-44C5-B193-96928F68664B}"/>
    <hyperlink ref="J1000" r:id="rId997" xr:uid="{B139DFC3-A6B5-426B-ACF7-39AC3CBF36E0}"/>
    <hyperlink ref="J1001" r:id="rId998" xr:uid="{4DF9A09B-253A-4539-995E-214A79943F6B}"/>
    <hyperlink ref="J1002" r:id="rId999" xr:uid="{DF231179-6312-4881-9AF6-4A0F15445497}"/>
    <hyperlink ref="J1003" r:id="rId1000" xr:uid="{77E474E4-E2D3-45AE-9FD9-07D1A8F96661}"/>
    <hyperlink ref="J1004" r:id="rId1001" xr:uid="{83715455-B95F-4F9D-965F-236990B67273}"/>
    <hyperlink ref="J1005" r:id="rId1002" xr:uid="{8CD5ACE2-68AA-40B5-B880-FDFC55102131}"/>
    <hyperlink ref="J1006" r:id="rId1003" xr:uid="{D8ED30A4-6C65-44C3-9619-CF79915DEC5E}"/>
    <hyperlink ref="J1007" r:id="rId1004" xr:uid="{BA13F705-4CE4-4352-B57A-755F05481220}"/>
    <hyperlink ref="J1008" r:id="rId1005" xr:uid="{98A06963-2341-46E1-9250-106F609BA780}"/>
    <hyperlink ref="J1009" r:id="rId1006" xr:uid="{474A0C0A-A4C8-4195-ACBE-A95C0D89F221}"/>
    <hyperlink ref="J1010" r:id="rId1007" xr:uid="{38C40392-AD64-432D-AFA4-5F2CBF85F069}"/>
    <hyperlink ref="J1011" r:id="rId1008" xr:uid="{719AB231-F47D-4DB7-876D-1681B47445C3}"/>
    <hyperlink ref="J1012" r:id="rId1009" xr:uid="{A2C960C2-35D2-4597-B8B3-B3556BAB63BC}"/>
    <hyperlink ref="J1013" r:id="rId1010" xr:uid="{1CEE4ECE-5E53-437D-87BA-6EE29FBFE93E}"/>
    <hyperlink ref="J1014" r:id="rId1011" xr:uid="{33A18E73-0A37-4B40-93CC-0FCD191AEC6E}"/>
    <hyperlink ref="J1015" r:id="rId1012" xr:uid="{32E05382-F176-4CC6-AF86-C201B0D2D9C0}"/>
    <hyperlink ref="J1016" r:id="rId1013" xr:uid="{E403ED93-9509-422D-8249-526E5C59417C}"/>
    <hyperlink ref="J1017" r:id="rId1014" xr:uid="{0CD7562E-027F-4F68-8C6B-98290E497ADB}"/>
    <hyperlink ref="J1018" r:id="rId1015" xr:uid="{15C0003F-1FCF-4B9D-BEEB-5F0FB3A176F8}"/>
    <hyperlink ref="J1019" r:id="rId1016" xr:uid="{13A1DA3E-9D5B-4E3F-92B7-8F366AB79495}"/>
    <hyperlink ref="J1020" r:id="rId1017" xr:uid="{F2989D19-DD83-45DE-A1A6-4CD75893590D}"/>
    <hyperlink ref="J1021" r:id="rId1018" xr:uid="{AA3A230E-748E-41A4-83FD-877073722F8D}"/>
    <hyperlink ref="J1022" r:id="rId1019" xr:uid="{B4449960-40FC-4C13-8BB7-BA4F12C70917}"/>
    <hyperlink ref="J1023" r:id="rId1020" xr:uid="{30500987-086A-421D-9E5C-9160F7E32E15}"/>
    <hyperlink ref="J1024" r:id="rId1021" xr:uid="{FA5D34B8-73C6-402D-A36C-E105651AD274}"/>
    <hyperlink ref="J1025" r:id="rId1022" xr:uid="{6F1384F7-B4C1-4470-8255-6C6C3AAFB0D5}"/>
    <hyperlink ref="J1026" r:id="rId1023" xr:uid="{93500D46-4FFC-4189-A2DA-8E65F8246293}"/>
    <hyperlink ref="J1027" r:id="rId1024" xr:uid="{31511915-798E-428B-B635-D8A0A2C7FE60}"/>
    <hyperlink ref="J1028" r:id="rId1025" xr:uid="{0F1D8BCC-A3A3-4E51-9AF6-CEC15417C5E1}"/>
    <hyperlink ref="J1029" r:id="rId1026" xr:uid="{9564CFB9-A03A-4E9F-97AF-0964DDE57345}"/>
    <hyperlink ref="J1030" r:id="rId1027" xr:uid="{1971AC48-10DD-46FB-A41E-0D60DCF4F43D}"/>
    <hyperlink ref="J1031" r:id="rId1028" xr:uid="{6F49106D-FF89-41A2-B2F1-9009A5F187E5}"/>
    <hyperlink ref="J1032" r:id="rId1029" xr:uid="{208E220A-74FF-42AD-9443-6C1B2D03C39B}"/>
    <hyperlink ref="J1033" r:id="rId1030" xr:uid="{0C6F9C1A-EE74-454D-881D-F60991A1FE94}"/>
    <hyperlink ref="J1034" r:id="rId1031" xr:uid="{F82A4EDC-1370-4D62-ADD4-4E6B83FA9251}"/>
    <hyperlink ref="J1035" r:id="rId1032" xr:uid="{FFF0BF36-57F2-4793-9F2A-791CC2EB5B0C}"/>
    <hyperlink ref="J1036" r:id="rId1033" xr:uid="{18369464-BD07-410E-9AD7-EECD97FAB06C}"/>
    <hyperlink ref="J1037" r:id="rId1034" xr:uid="{F30447AB-F929-4C32-9F8C-0FBC1159314B}"/>
    <hyperlink ref="J1038" r:id="rId1035" xr:uid="{DE894EC2-B16B-41AF-A338-1ECFA427FC45}"/>
    <hyperlink ref="J1039" r:id="rId1036" xr:uid="{F8275456-C630-4208-A1A6-B68AFA611085}"/>
    <hyperlink ref="J1040" r:id="rId1037" xr:uid="{D54189A3-CA9A-41BF-865A-2B1B824996E4}"/>
    <hyperlink ref="J1041" r:id="rId1038" xr:uid="{5355C2F7-DDC4-42A3-9F97-B32E4C466718}"/>
    <hyperlink ref="J1042" r:id="rId1039" xr:uid="{801B622B-423E-49CF-B449-8D5357B468BA}"/>
    <hyperlink ref="J1043" r:id="rId1040" xr:uid="{CB366054-18B3-4A48-9BDA-2431D8F184F0}"/>
    <hyperlink ref="J1044" r:id="rId1041" xr:uid="{E04DEA25-492D-4106-8E35-D0D4AB71C60B}"/>
    <hyperlink ref="J1045" r:id="rId1042" xr:uid="{5BE93D59-CA99-4EB1-A3AC-216B7D354FFE}"/>
    <hyperlink ref="J1046" r:id="rId1043" xr:uid="{E6C6548B-9410-4EF4-9F23-54BAA14EE6DF}"/>
    <hyperlink ref="J1047" r:id="rId1044" xr:uid="{4F6B98F8-71F7-4CDA-A3CB-628C0AE048FC}"/>
    <hyperlink ref="J1048" r:id="rId1045" xr:uid="{6E447256-A517-4E6D-9A7A-E9EC0F2B522A}"/>
    <hyperlink ref="J1049" r:id="rId1046" xr:uid="{937E9A49-E988-420E-AEE6-5CC44960CC79}"/>
    <hyperlink ref="J1050" r:id="rId1047" xr:uid="{7592A782-1DE1-424A-875D-C835E8781557}"/>
    <hyperlink ref="J1051" r:id="rId1048" xr:uid="{5AD1A83F-F2FE-4826-8839-9F4C3F39FEBF}"/>
    <hyperlink ref="J1052" r:id="rId1049" xr:uid="{177D94AA-B086-4845-9C59-3B7D2CF3AA97}"/>
    <hyperlink ref="J1053" r:id="rId1050" xr:uid="{C697DF78-5C6F-4962-8E72-44219849744D}"/>
    <hyperlink ref="J1054" r:id="rId1051" xr:uid="{196DB75C-3400-4D4A-9156-30DED4A8549D}"/>
    <hyperlink ref="J1055" r:id="rId1052" xr:uid="{0BFCB7B1-B6D3-49E6-9B3F-1349138B1EE0}"/>
    <hyperlink ref="J1056" r:id="rId1053" xr:uid="{9037A44B-0BF3-4B4E-AC89-66C99FB6A058}"/>
    <hyperlink ref="J1057" r:id="rId1054" xr:uid="{A841327D-8CDF-495C-B548-58E4E966988E}"/>
    <hyperlink ref="J1058" r:id="rId1055" xr:uid="{3A355076-43AB-4B35-A3F9-C671E216AC69}"/>
    <hyperlink ref="J1059" r:id="rId1056" xr:uid="{55283133-65C4-4F11-A3EB-D91EE0E61570}"/>
    <hyperlink ref="J1060" r:id="rId1057" xr:uid="{0B0159D7-BA36-48E4-8600-E119BDE81A5A}"/>
    <hyperlink ref="J1061" r:id="rId1058" xr:uid="{97306608-08E9-4729-8DCE-633B7B29FF91}"/>
    <hyperlink ref="J1062" r:id="rId1059" xr:uid="{54CA5255-8CF7-4767-A799-770B8D38DE3B}"/>
    <hyperlink ref="J1063" r:id="rId1060" xr:uid="{1014D9B0-5EF3-4717-952A-10F68DB1B92F}"/>
    <hyperlink ref="J1064" r:id="rId1061" xr:uid="{4D7891F9-235D-4F43-8315-53E2ECFF6DD0}"/>
    <hyperlink ref="J1065" r:id="rId1062" xr:uid="{A30D39BD-6D4D-4D84-AB99-B111F0695B1F}"/>
    <hyperlink ref="J1066" r:id="rId1063" xr:uid="{3BF21B51-DF51-47FD-9297-17F99D5D2C43}"/>
    <hyperlink ref="J1067" r:id="rId1064" xr:uid="{78224FC8-5231-4EFB-8C48-E19101B7841B}"/>
    <hyperlink ref="J1068" r:id="rId1065" xr:uid="{4F63E87D-8252-41F3-BD3C-868493CCC2BB}"/>
    <hyperlink ref="J1069" r:id="rId1066" xr:uid="{3C39CD4A-5A24-4AD6-A557-DE85DEC7963F}"/>
    <hyperlink ref="J1070" r:id="rId1067" xr:uid="{4C43AFFE-DF9D-4968-8E17-86FF9BE6F6BF}"/>
    <hyperlink ref="J1071" r:id="rId1068" xr:uid="{B2D29B21-E05F-4A2F-8D73-E7DA01BB4C7D}"/>
    <hyperlink ref="J1072" r:id="rId1069" xr:uid="{2932D73F-A329-4FE5-81D0-A88DA386FCA1}"/>
    <hyperlink ref="J1073" r:id="rId1070" xr:uid="{145B873E-EAD9-4555-8A38-8BD153B0CE88}"/>
    <hyperlink ref="J1074" r:id="rId1071" xr:uid="{D678972D-B947-4EDE-9F31-361EDCC43AEE}"/>
    <hyperlink ref="J1075" r:id="rId1072" xr:uid="{C2A2B87C-3015-4663-A5C4-C5A62AC315C9}"/>
    <hyperlink ref="J1076" r:id="rId1073" xr:uid="{C9C2E106-0C77-403B-868B-2F45742135BB}"/>
    <hyperlink ref="J1077" r:id="rId1074" xr:uid="{10BFA940-B535-4941-A3FD-F075B4D525BD}"/>
    <hyperlink ref="J1078" r:id="rId1075" xr:uid="{B7956BA3-194F-4E33-9990-D2E7F2271261}"/>
    <hyperlink ref="J1079" r:id="rId1076" xr:uid="{08A8DD5F-2844-4E51-B4A2-80DDA84CF13C}"/>
    <hyperlink ref="J1080" r:id="rId1077" xr:uid="{F0F42E60-F14A-4D0D-A353-B1DE4241F597}"/>
    <hyperlink ref="J1081" r:id="rId1078" xr:uid="{4CF88D49-E619-4196-BF19-2071D32AB265}"/>
    <hyperlink ref="J1082" r:id="rId1079" xr:uid="{03D7598D-4C99-4DDC-8774-E3C7A7A04C03}"/>
    <hyperlink ref="J1083" r:id="rId1080" xr:uid="{3B906DD9-CFB3-41FF-98E9-B206F3B34050}"/>
    <hyperlink ref="J1084" r:id="rId1081" xr:uid="{4B4D8D3D-A881-4069-8208-ACF55833F6F9}"/>
    <hyperlink ref="J1085" r:id="rId1082" xr:uid="{7B1599B3-B990-40E5-826C-22A9FEBF45DF}"/>
    <hyperlink ref="J1086" r:id="rId1083" xr:uid="{F3B67910-9D81-42C2-BE28-D095C21DCFDE}"/>
    <hyperlink ref="J1087" r:id="rId1084" xr:uid="{677AF3AC-D403-4DB7-938C-22E59BC24261}"/>
    <hyperlink ref="J1088" r:id="rId1085" xr:uid="{33DA7A76-278F-47DC-B956-664DB60C90C8}"/>
    <hyperlink ref="J1089" r:id="rId1086" xr:uid="{CFA361AF-83FB-42B0-B0F1-D5EAE3F67ED2}"/>
    <hyperlink ref="J1090" r:id="rId1087" xr:uid="{EA9DC965-BE5D-48BA-B306-36CD604CC737}"/>
    <hyperlink ref="J1091" r:id="rId1088" xr:uid="{12AF72AC-E7CF-4D65-B98E-029AA01F861D}"/>
    <hyperlink ref="J1092" r:id="rId1089" xr:uid="{9B438680-67E6-4F50-8EB9-7E81F283DC75}"/>
    <hyperlink ref="J1093" r:id="rId1090" xr:uid="{16A23C9F-F18C-40C7-9CBE-7A3375591F4B}"/>
    <hyperlink ref="J1094" r:id="rId1091" xr:uid="{6063DF57-8BD7-48F0-B059-20F13398804A}"/>
    <hyperlink ref="J1095" r:id="rId1092" xr:uid="{E95EEB6A-9F45-4D0A-A759-6095B477DD45}"/>
    <hyperlink ref="J1096" r:id="rId1093" xr:uid="{2F8B6350-63E7-4B07-879B-B1552625BD57}"/>
    <hyperlink ref="J1097" r:id="rId1094" xr:uid="{0472B06F-4325-4BFE-BA47-85F5B29B56E7}"/>
    <hyperlink ref="J1098" r:id="rId1095" xr:uid="{358200FD-76E1-4C55-8084-045F72EB031F}"/>
    <hyperlink ref="J1099" r:id="rId1096" xr:uid="{AC5340B8-B913-4636-92BE-CAE2CFEACC4F}"/>
    <hyperlink ref="J1100" r:id="rId1097" xr:uid="{56A695BB-4A84-4C6E-A787-B481891D7297}"/>
    <hyperlink ref="J1101" r:id="rId1098" xr:uid="{2EEB74EE-9ED6-4CD8-9D2A-47B547FFF4D7}"/>
    <hyperlink ref="J1102" r:id="rId1099" xr:uid="{A39513EB-266F-4BEF-A6AC-4093FC28FD22}"/>
    <hyperlink ref="J1103" r:id="rId1100" xr:uid="{D50E6B89-6CF3-41A6-849A-F15682C9445E}"/>
    <hyperlink ref="J1104" r:id="rId1101" xr:uid="{4DB8D9A8-E497-411C-9A3A-D108940880D0}"/>
    <hyperlink ref="J1105" r:id="rId1102" xr:uid="{01014956-13EE-4675-8FE6-B211C946A45B}"/>
    <hyperlink ref="J1106" r:id="rId1103" xr:uid="{C0C1F4B0-3123-4FC6-9541-CA27E11637A5}"/>
    <hyperlink ref="J1107" r:id="rId1104" xr:uid="{20E80229-7BEF-423E-86D4-E52B6C7568A6}"/>
    <hyperlink ref="J1108" r:id="rId1105" xr:uid="{745D4AEF-B563-4223-A5EE-F6094F65ABA9}"/>
    <hyperlink ref="J1109" r:id="rId1106" xr:uid="{40D3A80D-EC31-44A4-ACC1-504FA88CE212}"/>
    <hyperlink ref="J1110" r:id="rId1107" xr:uid="{9CE31531-CF61-4BAD-AB03-0C2CC50BA488}"/>
    <hyperlink ref="J1111" r:id="rId1108" xr:uid="{13A5D68C-EB64-45B7-9E40-568790C156A1}"/>
    <hyperlink ref="J1112" r:id="rId1109" xr:uid="{7F9C47EE-6C01-4AD9-82BC-5FB600978357}"/>
    <hyperlink ref="J1113" r:id="rId1110" xr:uid="{F492D863-6CBA-40E2-9335-DBDFC2F90314}"/>
    <hyperlink ref="J1114" r:id="rId1111" xr:uid="{CD6B55B8-E552-42C2-85C3-7BD0D25DF800}"/>
    <hyperlink ref="J1115" r:id="rId1112" xr:uid="{59E6F29B-AAD9-4889-9891-EF55B7C5057E}"/>
    <hyperlink ref="J1116" r:id="rId1113" xr:uid="{464E0836-9CEF-45D4-AE09-FEB75B87064C}"/>
    <hyperlink ref="J1117" r:id="rId1114" xr:uid="{2AC36F66-A97C-4147-A41B-F23E71F03E92}"/>
    <hyperlink ref="J1118" r:id="rId1115" xr:uid="{2B1B1AB5-66AA-4216-A1DD-89E99B452335}"/>
    <hyperlink ref="J1119" r:id="rId1116" xr:uid="{D3AEF59C-1D50-4DA8-A269-744D5A17E656}"/>
    <hyperlink ref="J1120" r:id="rId1117" xr:uid="{37FEF594-585B-4E13-AB42-925129D3DD3E}"/>
    <hyperlink ref="J1121" r:id="rId1118" xr:uid="{579D8DD7-7D8E-41E8-8C02-C92C8E950490}"/>
    <hyperlink ref="J1122" r:id="rId1119" xr:uid="{64EC2A7E-D2EC-42E2-B61B-36CF4B712B83}"/>
    <hyperlink ref="J1123" r:id="rId1120" xr:uid="{953AC2B1-A5A1-4C43-8DC3-B4C3732E4492}"/>
    <hyperlink ref="J1124" r:id="rId1121" xr:uid="{C0822AB6-F1CF-43E7-97CC-DD0C95C16E3E}"/>
    <hyperlink ref="J1125" r:id="rId1122" xr:uid="{CD2EF451-FAE1-443E-88AA-ED5C19EBB527}"/>
    <hyperlink ref="J1126" r:id="rId1123" xr:uid="{297B2DDF-27AB-4E8B-BF1A-F5AFD61DC26B}"/>
    <hyperlink ref="J1127" r:id="rId1124" xr:uid="{32FB0648-62F9-4BC8-BC54-414E6097EEFE}"/>
    <hyperlink ref="J1128" r:id="rId1125" xr:uid="{93C687C6-8667-4AED-A4E4-AC5B4437CFE6}"/>
    <hyperlink ref="J1129" r:id="rId1126" xr:uid="{59084544-00A7-4A07-BE9E-FFCD69E82C8F}"/>
    <hyperlink ref="J1130" r:id="rId1127" xr:uid="{21014722-1C39-4A3A-958E-050256B5D493}"/>
    <hyperlink ref="J1131" r:id="rId1128" xr:uid="{157BCA3C-58FD-41DA-A43E-A64BA8F158D3}"/>
    <hyperlink ref="J1132" r:id="rId1129" xr:uid="{03D6D9E7-8B91-416E-B356-1C526250769E}"/>
    <hyperlink ref="J1133" r:id="rId1130" xr:uid="{DF9EC7A5-70F4-4D08-8E48-C2AF032F1A7D}"/>
    <hyperlink ref="J1134" r:id="rId1131" xr:uid="{6D66A63D-EED1-4971-AB4A-4DD7535BBEAE}"/>
    <hyperlink ref="J1135" r:id="rId1132" xr:uid="{392C1CC8-52FC-4302-B070-812C49630748}"/>
    <hyperlink ref="J1136" r:id="rId1133" xr:uid="{3587BAB2-8BE2-4EE4-9095-7F6C6A10C9FD}"/>
    <hyperlink ref="J1137" r:id="rId1134" xr:uid="{9BBA5EE7-5C01-48B1-8F3A-5DF8658EFBA9}"/>
    <hyperlink ref="J1138" r:id="rId1135" xr:uid="{5C847277-10F6-40E8-A3F4-93DE29E74D25}"/>
    <hyperlink ref="J1139" r:id="rId1136" xr:uid="{6FBF0476-1E53-4BEF-95EA-169DAE680992}"/>
    <hyperlink ref="J1140" r:id="rId1137" xr:uid="{4FB75D94-248F-4A7E-B7FD-5E5358AB7312}"/>
    <hyperlink ref="J1141" r:id="rId1138" xr:uid="{3F7FBE24-F27C-46F4-929D-085DF175E226}"/>
    <hyperlink ref="J1142" r:id="rId1139" xr:uid="{08E88656-21AA-4E9A-BB68-42AA50B0028D}"/>
    <hyperlink ref="J1143" r:id="rId1140" xr:uid="{EE96AE3C-67C5-49C2-9A48-769A2043C100}"/>
    <hyperlink ref="J1144" r:id="rId1141" xr:uid="{7E1E9757-E796-4DE1-8C8E-0A701C35A0A4}"/>
    <hyperlink ref="J1145" r:id="rId1142" xr:uid="{14AD9DDE-A1BA-4E96-B2E2-BDB1E41AC793}"/>
    <hyperlink ref="J1146" r:id="rId1143" xr:uid="{AAFB8D65-227B-428E-8D1F-83EED957691C}"/>
    <hyperlink ref="J1147" r:id="rId1144" xr:uid="{F8BB96DA-179B-4499-B732-B3D5DCA8C897}"/>
    <hyperlink ref="J1148" r:id="rId1145" xr:uid="{58A5137B-0559-40ED-9DD3-925C1CE24B97}"/>
    <hyperlink ref="J1149" r:id="rId1146" xr:uid="{16563980-8EEE-4408-927C-DBFF041FE72A}"/>
    <hyperlink ref="J1150" r:id="rId1147" xr:uid="{C40097E8-63FB-4629-B208-528D8D0A04BF}"/>
    <hyperlink ref="J1151" r:id="rId1148" xr:uid="{16372C48-509F-4222-8852-F4F64D2FCC2D}"/>
    <hyperlink ref="J1152" r:id="rId1149" xr:uid="{574AB111-E0BA-4B64-A14C-7964E4D96525}"/>
    <hyperlink ref="J1153" r:id="rId1150" xr:uid="{A22791FE-2D5D-4E51-8890-88EFA4D05759}"/>
    <hyperlink ref="J1154" r:id="rId1151" xr:uid="{1F6EACC0-BF14-4830-BBF7-CAEC8A5AD70E}"/>
    <hyperlink ref="J1155" r:id="rId1152" xr:uid="{9F717E2D-9909-4ECE-8A7D-632D51D24E7D}"/>
    <hyperlink ref="J1156" r:id="rId1153" xr:uid="{C834FA89-EC13-4082-8564-36A8560F3236}"/>
    <hyperlink ref="J1157" r:id="rId1154" xr:uid="{8525D7A5-C1B4-4A32-9B21-6B749C671D74}"/>
    <hyperlink ref="J1158" r:id="rId1155" xr:uid="{13737953-2B7E-4B44-8AB9-7E392C9C13ED}"/>
    <hyperlink ref="J1159" r:id="rId1156" xr:uid="{A19EA9F7-A866-4007-8F41-DAFEE48481D9}"/>
    <hyperlink ref="J1160" r:id="rId1157" xr:uid="{14292393-A45B-4C72-BF39-5417B09EE539}"/>
    <hyperlink ref="J1161" r:id="rId1158" xr:uid="{8134B265-5C08-48CB-B740-1B4C7E59D148}"/>
    <hyperlink ref="J1162" r:id="rId1159" xr:uid="{F3A14976-9331-47D9-980E-D18A75037C08}"/>
    <hyperlink ref="J1163" r:id="rId1160" xr:uid="{D08455B3-6122-4998-8F69-4E10F2436C04}"/>
    <hyperlink ref="J1164" r:id="rId1161" xr:uid="{8D52F066-2694-4833-A6C8-FB48913E6DD4}"/>
    <hyperlink ref="J1165" r:id="rId1162" xr:uid="{0EAC910E-9DEE-4187-AC57-0E64ACF938BF}"/>
    <hyperlink ref="J1166" r:id="rId1163" xr:uid="{492BA86C-75FE-4E35-9694-67D3D93B263E}"/>
    <hyperlink ref="J1167" r:id="rId1164" xr:uid="{9B450427-B89A-4A14-AF39-75AAF81BC0DB}"/>
    <hyperlink ref="J1168" r:id="rId1165" xr:uid="{928516C8-6146-424E-BDE2-FF664552D1C3}"/>
    <hyperlink ref="J1169" r:id="rId1166" xr:uid="{A404A0D4-2EB6-4095-8C49-A6D031ABF25D}"/>
    <hyperlink ref="J1170" r:id="rId1167" xr:uid="{2853DC4E-2416-4F06-A8D8-3BDD5A37CE26}"/>
    <hyperlink ref="J1171" r:id="rId1168" xr:uid="{2914123E-A3CA-4086-86A7-E9154C561935}"/>
    <hyperlink ref="J1172" r:id="rId1169" xr:uid="{AB452431-A3D2-4AD1-9E65-2D0918DD2605}"/>
    <hyperlink ref="J1173" r:id="rId1170" xr:uid="{E174F69C-7F9C-40D7-A6C3-3ADF3BC1E95E}"/>
    <hyperlink ref="J1174" r:id="rId1171" xr:uid="{97065F85-D0EF-417D-948E-611FD02394CE}"/>
    <hyperlink ref="J1175" r:id="rId1172" xr:uid="{C4AEE3BB-3C58-4F7D-B5B7-20F88CC184F2}"/>
    <hyperlink ref="J1176" r:id="rId1173" xr:uid="{E0A52F1C-34A4-4AB6-8AB1-0F2186462773}"/>
    <hyperlink ref="J1177" r:id="rId1174" xr:uid="{14090669-64A8-4544-A2BF-5E98179FF1D3}"/>
    <hyperlink ref="J1178" r:id="rId1175" xr:uid="{678DDE7B-D467-4DBE-AB53-D59AF38A46E5}"/>
    <hyperlink ref="J1179" r:id="rId1176" xr:uid="{F23EF3DE-0811-45A5-BC38-4E13AE0C0467}"/>
    <hyperlink ref="J1180" r:id="rId1177" xr:uid="{4C271BDC-994A-4FDC-AB4C-900573E2FD3E}"/>
    <hyperlink ref="J1181" r:id="rId1178" xr:uid="{B194EE45-B451-474C-8BA6-B6B16A610773}"/>
    <hyperlink ref="J1182" r:id="rId1179" xr:uid="{6E530EA7-1FD5-4C61-BDA7-5556A0A6358C}"/>
    <hyperlink ref="J1183" r:id="rId1180" xr:uid="{6C2FBD9C-46FE-46E4-A8C8-D86428F6A6E5}"/>
    <hyperlink ref="J1184" r:id="rId1181" xr:uid="{42CDE9A8-B3D3-4152-B0F1-4B1A3684A0BA}"/>
    <hyperlink ref="J1185" r:id="rId1182" xr:uid="{F8123EBD-6A2B-4E6A-9BBC-F62D02A20A6B}"/>
    <hyperlink ref="J1186" r:id="rId1183" xr:uid="{4AECF4D5-B075-4219-87C1-A525430D6F1B}"/>
    <hyperlink ref="J1187" r:id="rId1184" xr:uid="{7B16B93B-1161-428A-A355-E999A9ADC8AA}"/>
    <hyperlink ref="J1188" r:id="rId1185" xr:uid="{11B7BAF9-C772-491A-B4B4-02B1D6A304B8}"/>
    <hyperlink ref="J1189" r:id="rId1186" xr:uid="{F461DCDD-6389-4BB9-86B7-5A72DEBD7A2C}"/>
    <hyperlink ref="J1190" r:id="rId1187" xr:uid="{5185328D-BDC8-4DBC-917D-69EDDDDD0924}"/>
    <hyperlink ref="J1191" r:id="rId1188" xr:uid="{6389A79B-C497-4016-A296-3148A033E275}"/>
    <hyperlink ref="J1192" r:id="rId1189" xr:uid="{BADC06AB-173D-4F37-9155-DEE38E67AE49}"/>
    <hyperlink ref="J1193" r:id="rId1190" xr:uid="{7B57BA70-6DD0-4685-AFE5-5569CB95C772}"/>
    <hyperlink ref="J1194" r:id="rId1191" xr:uid="{52462F1D-1181-46DE-97C1-18FE6BE64CE7}"/>
    <hyperlink ref="J1195" r:id="rId1192" xr:uid="{1236ADAC-38B0-4DAC-A643-5378362BBB1A}"/>
    <hyperlink ref="J1196" r:id="rId1193" xr:uid="{3A11E4E2-E56C-4DB6-984A-50B746AAC3DD}"/>
    <hyperlink ref="J1197" r:id="rId1194" xr:uid="{2A12842C-36F2-483F-B809-A81D3FBF2734}"/>
    <hyperlink ref="J1198" r:id="rId1195" xr:uid="{CFF9B9FC-4E4B-499E-8A40-8130CDA0AEE4}"/>
    <hyperlink ref="J1199" r:id="rId1196" xr:uid="{337B4E24-72D2-414C-8897-1C96A57CA50B}"/>
    <hyperlink ref="J1200" r:id="rId1197" xr:uid="{AE7608CD-62DC-46F2-8DF4-1DC1BA63E3C4}"/>
    <hyperlink ref="J1201" r:id="rId1198" xr:uid="{CB9F7ED0-41B4-446A-B85F-8208ABB87732}"/>
    <hyperlink ref="J1202" r:id="rId1199" xr:uid="{5EEF9068-F4F4-432B-A9E6-B3B7E2DB05AB}"/>
    <hyperlink ref="J1203" r:id="rId1200" xr:uid="{F122CBB7-3C5A-41E2-9417-AFA3605062A0}"/>
    <hyperlink ref="J1204" r:id="rId1201" xr:uid="{2FD30A4F-27DF-4327-A9F3-DA4512D12B8D}"/>
    <hyperlink ref="J1205" r:id="rId1202" xr:uid="{E865A804-9122-4A2B-9461-BF8E55B553A5}"/>
    <hyperlink ref="J1206" r:id="rId1203" xr:uid="{A534FBEC-1D98-476F-8DE2-F6E177892272}"/>
    <hyperlink ref="J1207" r:id="rId1204" xr:uid="{9221EC04-3EFE-4635-92D9-B80BCAAF77A6}"/>
    <hyperlink ref="J1208" r:id="rId1205" xr:uid="{1D012EAB-6C34-47FF-97E4-B7C6185B9EC8}"/>
    <hyperlink ref="J1209" r:id="rId1206" xr:uid="{BD5972CF-B5DF-4823-976B-0B361CE52B34}"/>
    <hyperlink ref="J1210" r:id="rId1207" xr:uid="{B5B4FC96-D9AC-4F91-AA8E-9A0805D260DC}"/>
    <hyperlink ref="J1211" r:id="rId1208" xr:uid="{6733AD24-0AF6-4F4D-A312-3002F6EE4B38}"/>
    <hyperlink ref="J1212" r:id="rId1209" xr:uid="{56174EB2-0855-4E72-8B75-C16DCDFB4D77}"/>
    <hyperlink ref="J1213" r:id="rId1210" xr:uid="{D43D7B71-3F3C-4208-9152-8A418E941D3B}"/>
    <hyperlink ref="J1214" r:id="rId1211" xr:uid="{63DB983F-EC1B-46DF-81E9-3C2834BCF135}"/>
    <hyperlink ref="J1215" r:id="rId1212" xr:uid="{D235134E-D752-427B-B260-B48CD1C02511}"/>
    <hyperlink ref="J1216" r:id="rId1213" xr:uid="{DADBF17B-232B-40AB-A5C8-F0AF847E9F5B}"/>
    <hyperlink ref="J1217" r:id="rId1214" xr:uid="{5E112DD6-9AD3-4BF8-8081-0C1EBF7E8C67}"/>
    <hyperlink ref="J1218" r:id="rId1215" xr:uid="{E1100544-9476-4E10-B4C5-831714B4BCC0}"/>
    <hyperlink ref="J1219" r:id="rId1216" xr:uid="{7BF7810A-C828-4CC3-8E25-6F4C77A8437F}"/>
    <hyperlink ref="J1220" r:id="rId1217" xr:uid="{DC1B2F1B-A226-4F71-91AA-FFDB4897E5B9}"/>
    <hyperlink ref="J1221" r:id="rId1218" xr:uid="{64F680DF-05E5-4417-8731-01617D69B4D3}"/>
    <hyperlink ref="J1222" r:id="rId1219" xr:uid="{4A543312-A1C4-4EF0-9C24-87F0A6DBF127}"/>
    <hyperlink ref="J1223" r:id="rId1220" xr:uid="{4FDAE016-8F13-4487-A508-41390288B617}"/>
    <hyperlink ref="J1224" r:id="rId1221" xr:uid="{F779371C-6389-4268-A3FA-D21C676D6C59}"/>
    <hyperlink ref="J1225" r:id="rId1222" xr:uid="{58B6E3A5-317F-41C0-9B11-BAD4B93348DB}"/>
    <hyperlink ref="J1226" r:id="rId1223" xr:uid="{E425D190-3E66-4397-9125-8531C1F63178}"/>
    <hyperlink ref="J1227" r:id="rId1224" xr:uid="{3EF4356F-8977-4718-87E0-6C09F20B6268}"/>
    <hyperlink ref="J1228" r:id="rId1225" xr:uid="{BE7CA9D0-9722-4356-BA08-D0E4174F4144}"/>
    <hyperlink ref="J1229" r:id="rId1226" xr:uid="{9238ECBE-D677-460C-8D81-0EDB1CCCD6AE}"/>
    <hyperlink ref="J1230" r:id="rId1227" xr:uid="{ECC0CBC4-35AF-4F76-A3B9-028DE2EB0906}"/>
    <hyperlink ref="J1231" r:id="rId1228" xr:uid="{A54BA622-8E17-46D2-A52D-6F4AAE93E14B}"/>
    <hyperlink ref="J1232" r:id="rId1229" xr:uid="{8FB4FC01-F517-47DA-B5A8-00F4FF6FFD33}"/>
    <hyperlink ref="J1233" r:id="rId1230" xr:uid="{ACF67EA7-CEE3-4148-8017-E1748FB46769}"/>
    <hyperlink ref="J1234" r:id="rId1231" xr:uid="{B1990813-19CF-4914-82A3-E35A64A64E84}"/>
    <hyperlink ref="J1235" r:id="rId1232" xr:uid="{F4778FEB-8DB5-4E13-8A7B-83DC2D10653F}"/>
    <hyperlink ref="J1236" r:id="rId1233" xr:uid="{F79F16E9-17B2-4CCB-8658-76978B4D4E5B}"/>
    <hyperlink ref="J1237" r:id="rId1234" xr:uid="{8E3B0506-95DA-482B-848B-430B6F536771}"/>
    <hyperlink ref="J1238" r:id="rId1235" xr:uid="{9F25EA91-3D04-4ED9-A5A8-AAB79D91BF78}"/>
    <hyperlink ref="J1239" r:id="rId1236" xr:uid="{59F6C97B-5B15-407D-967A-408474935796}"/>
    <hyperlink ref="J1240" r:id="rId1237" xr:uid="{2054B0D7-7330-4471-A6AE-4A26A15B6DC5}"/>
    <hyperlink ref="J1241" r:id="rId1238" xr:uid="{B6628E75-49C2-4DC0-9D9D-ACA4C25378B8}"/>
    <hyperlink ref="J1242" r:id="rId1239" xr:uid="{5CAEF9E7-4907-4017-9F40-7046F93D09D4}"/>
    <hyperlink ref="J1243" r:id="rId1240" xr:uid="{8D9ED3A5-D269-4078-9099-7CE48BD1C89A}"/>
    <hyperlink ref="J1244" r:id="rId1241" xr:uid="{05E8BA49-B31D-4689-AA2A-C69AD1F20FA6}"/>
    <hyperlink ref="J1245" r:id="rId1242" xr:uid="{8259B669-8F2A-4231-BE63-C3CDCB084C78}"/>
    <hyperlink ref="J1246" r:id="rId1243" xr:uid="{DE13000C-22D6-4644-8CC6-2D2A62F89639}"/>
    <hyperlink ref="J1247" r:id="rId1244" xr:uid="{CEAEB630-4644-4B47-AA1A-D29FC76CB51F}"/>
    <hyperlink ref="J1248" r:id="rId1245" xr:uid="{A624FA83-09D4-4F7D-84E6-83F1EE7E6B5D}"/>
    <hyperlink ref="J1249" r:id="rId1246" xr:uid="{39461D07-7289-4367-BE4A-9DD6A7470C20}"/>
    <hyperlink ref="J1250" r:id="rId1247" xr:uid="{13987D50-816C-4DFB-A4E4-21B3BA562C8E}"/>
    <hyperlink ref="J1251" r:id="rId1248" xr:uid="{9217E4BD-98B2-4D75-BD7A-C9B6793EFBD6}"/>
    <hyperlink ref="J1252" r:id="rId1249" xr:uid="{5F48299B-25E0-4F29-93AF-98F592A2A545}"/>
    <hyperlink ref="J1253" r:id="rId1250" xr:uid="{E3813FB8-7D74-460E-A919-DAF24E045159}"/>
    <hyperlink ref="J1254" r:id="rId1251" xr:uid="{D6229C71-22BD-421A-B586-5E583397C6E3}"/>
    <hyperlink ref="J1255" r:id="rId1252" xr:uid="{3FF5B1BF-0448-49D3-AC58-4B9800396048}"/>
    <hyperlink ref="J1256" r:id="rId1253" xr:uid="{09BECBBD-5070-423E-ABFA-BA3BD99622D8}"/>
    <hyperlink ref="J1257" r:id="rId1254" xr:uid="{B4674B71-2A7F-4F91-A75F-87642CDC4394}"/>
    <hyperlink ref="J1258" r:id="rId1255" xr:uid="{34C37933-9227-47FF-9953-CF3CC1316105}"/>
    <hyperlink ref="J1259" r:id="rId1256" xr:uid="{08320B59-F2DF-4157-B804-EF893DBB5D3D}"/>
    <hyperlink ref="J1260" r:id="rId1257" xr:uid="{68B2ABBD-9F67-47CD-A27C-A7C74CBED355}"/>
    <hyperlink ref="J1261" r:id="rId1258" xr:uid="{A6F85DDD-6C43-4E0F-B2D4-BD391CCE1D3D}"/>
    <hyperlink ref="J1262" r:id="rId1259" xr:uid="{DAACCC71-8157-4B8C-95FB-D608908A7F71}"/>
    <hyperlink ref="J1263" r:id="rId1260" xr:uid="{33DE4719-185B-4322-BCDB-20EE417586E8}"/>
    <hyperlink ref="J1264" r:id="rId1261" xr:uid="{4B345463-1D00-4A9D-8FC7-F3CFBBD19CC4}"/>
    <hyperlink ref="J1265" r:id="rId1262" xr:uid="{8C372EC7-DB1E-4628-AB36-1FB74923FE5C}"/>
    <hyperlink ref="J1266" r:id="rId1263" xr:uid="{FFD8C924-7384-4BCC-8978-A504187D3F24}"/>
    <hyperlink ref="J1267" r:id="rId1264" xr:uid="{92A3533F-DFCB-4C7E-B659-F57C3411F589}"/>
    <hyperlink ref="J1268" r:id="rId1265" xr:uid="{8B622CD9-5F0D-4307-9EDE-D1E8D7A9E363}"/>
    <hyperlink ref="J1269" r:id="rId1266" xr:uid="{F2AE9C87-72A9-4AD2-99D2-3AA066B2A024}"/>
    <hyperlink ref="J1270" r:id="rId1267" xr:uid="{687C016B-4F69-4DEC-847E-A07214D59DD0}"/>
    <hyperlink ref="J1271" r:id="rId1268" xr:uid="{5286D6D0-883F-4D3C-930B-1F7555D87C03}"/>
    <hyperlink ref="J1272" r:id="rId1269" xr:uid="{56162491-022E-4C0D-A631-A7A93E64C7F6}"/>
    <hyperlink ref="J1273" r:id="rId1270" xr:uid="{54A39DB9-1484-4ABC-B4CE-A30127E6D92D}"/>
    <hyperlink ref="J1274" r:id="rId1271" xr:uid="{FCBE8F60-C8A1-4339-B3C3-35E7C4B18FC4}"/>
    <hyperlink ref="J1275" r:id="rId1272" xr:uid="{BB809917-7630-44DF-A0EF-F63C9CD54E86}"/>
    <hyperlink ref="J1276" r:id="rId1273" xr:uid="{985FE3AE-7700-4993-A6F2-CB687A8C9860}"/>
    <hyperlink ref="J1277" r:id="rId1274" xr:uid="{BF924A10-57A1-4371-AA7D-126220663A1C}"/>
    <hyperlink ref="J1278" r:id="rId1275" xr:uid="{4D804725-E47D-4CAB-A141-AFAE3C9241B9}"/>
    <hyperlink ref="J1279" r:id="rId1276" xr:uid="{55F32894-692D-4AB8-9206-0CBB3B422D98}"/>
    <hyperlink ref="J1280" r:id="rId1277" xr:uid="{39303A61-030E-4A24-BFA2-5F7D0857B96E}"/>
    <hyperlink ref="J1281" r:id="rId1278" xr:uid="{8FC1844B-1142-43AF-A869-E0C75EA3E09C}"/>
    <hyperlink ref="J1282" r:id="rId1279" xr:uid="{4D3901DA-AEFE-454B-99BE-99375DE7CC76}"/>
    <hyperlink ref="J1283" r:id="rId1280" xr:uid="{6494C75E-8F1E-4815-BC6A-6A6AB0113C5B}"/>
    <hyperlink ref="J1284" r:id="rId1281" xr:uid="{F7ECEF93-1A81-4040-9C2F-E184C13530B6}"/>
    <hyperlink ref="J1285" r:id="rId1282" xr:uid="{AB0B08B0-39D0-4668-8563-8B6848944386}"/>
    <hyperlink ref="J1286" r:id="rId1283" xr:uid="{4C48861D-AC58-4D90-9E73-983A8573CCF2}"/>
    <hyperlink ref="J1287" r:id="rId1284" xr:uid="{589B8D31-E238-42C5-B44F-4EA08B2D10F0}"/>
    <hyperlink ref="J1288" r:id="rId1285" xr:uid="{7EAEC59E-3349-4D1E-A403-98379E6D1B78}"/>
    <hyperlink ref="J1289" r:id="rId1286" xr:uid="{AFA74BD1-2EC7-4160-A0E1-AD34D5DEC751}"/>
    <hyperlink ref="J1290" r:id="rId1287" xr:uid="{8FC7A721-76F9-4AD7-90FD-80F2E801939C}"/>
    <hyperlink ref="J1291" r:id="rId1288" xr:uid="{F724EE2A-8AAE-4411-97C0-2ADBB7BB9130}"/>
    <hyperlink ref="J1292" r:id="rId1289" xr:uid="{938BDB6C-9D9F-4FF2-BD67-BB016FE123C1}"/>
    <hyperlink ref="J1293" r:id="rId1290" xr:uid="{F4183438-79B3-4D44-8B16-302E81A137CA}"/>
    <hyperlink ref="J1294" r:id="rId1291" xr:uid="{6B34A820-05B7-4B60-85BC-458E11175354}"/>
    <hyperlink ref="J1295" r:id="rId1292" xr:uid="{FBB3A114-60B9-4652-A552-90DB8BBB4096}"/>
    <hyperlink ref="J1296" r:id="rId1293" xr:uid="{4BDB1A44-0E5C-4E16-979A-11F5DA5E29F2}"/>
    <hyperlink ref="J1297" r:id="rId1294" xr:uid="{5A7DFD49-C512-47D9-9119-E7EDBF46B71B}"/>
    <hyperlink ref="J1298" r:id="rId1295" xr:uid="{137B8A24-F7C5-4678-AE84-AB83BDCD14F5}"/>
    <hyperlink ref="J1299" r:id="rId1296" xr:uid="{5C3C03A7-3147-46FA-92B8-05B1A42F5315}"/>
    <hyperlink ref="J1300" r:id="rId1297" xr:uid="{CD1B49DB-8010-4500-A06D-4F6343F04DCA}"/>
    <hyperlink ref="J1301" r:id="rId1298" xr:uid="{4E73B7BC-B367-4C90-BA01-2DD5E1B853D6}"/>
    <hyperlink ref="J1302" r:id="rId1299" xr:uid="{0DFC0603-8B17-4685-A634-D582D87DF1DC}"/>
    <hyperlink ref="J1303" r:id="rId1300" xr:uid="{B9F95EA3-03B8-4E59-BE88-671903337E26}"/>
    <hyperlink ref="J1304" r:id="rId1301" xr:uid="{32A09024-3A0B-4BBA-8E26-3BD49046E183}"/>
    <hyperlink ref="J1305" r:id="rId1302" xr:uid="{DD3B4CF2-6236-4F08-8BB6-615E383EFEBA}"/>
    <hyperlink ref="J1306" r:id="rId1303" xr:uid="{F5551CAF-7847-4A6B-9911-64E37D41F48D}"/>
    <hyperlink ref="J1307" r:id="rId1304" xr:uid="{817946F2-B7B9-4EFF-B031-F2EBF311E308}"/>
    <hyperlink ref="J1308" r:id="rId1305" xr:uid="{E3E574F6-9175-413B-92DE-C83C963A3E5E}"/>
    <hyperlink ref="J1309" r:id="rId1306" xr:uid="{6F254258-AB49-48E5-88A8-D6ACFFEA89AA}"/>
    <hyperlink ref="J1310" r:id="rId1307" xr:uid="{36673CD9-735E-463E-A4A7-DE61152C5AA6}"/>
    <hyperlink ref="J1311" r:id="rId1308" xr:uid="{A18313AA-E422-4888-BFA3-5882C1FAB2C8}"/>
    <hyperlink ref="J1312" r:id="rId1309" xr:uid="{9B9787D1-31E2-4AF6-B381-EE2A1D7E159C}"/>
    <hyperlink ref="J1313" r:id="rId1310" xr:uid="{708315FB-E3FC-4DE4-9707-7F4D7A06350F}"/>
    <hyperlink ref="J1314" r:id="rId1311" xr:uid="{6EDE7694-E069-4209-8316-7AA90304C419}"/>
    <hyperlink ref="J1315" r:id="rId1312" xr:uid="{768F7C20-2D60-40BC-B145-DAC7BAE18ECE}"/>
    <hyperlink ref="J1316" r:id="rId1313" xr:uid="{57D510C4-C139-4F80-AF33-2F72004E876A}"/>
    <hyperlink ref="J1317" r:id="rId1314" xr:uid="{6148541B-D602-4AEC-BF4C-C45C86CBB06D}"/>
    <hyperlink ref="J1318" r:id="rId1315" xr:uid="{7A1084F7-06BE-4528-BA13-D75E39FB96D2}"/>
    <hyperlink ref="J1319" r:id="rId1316" xr:uid="{8FCB5D38-D0F7-44A8-A8F0-C8F2A2AF1782}"/>
    <hyperlink ref="J1320" r:id="rId1317" xr:uid="{FA3CF9FA-DB57-417E-92C9-ADA9046BB222}"/>
    <hyperlink ref="J1321" r:id="rId1318" xr:uid="{DBB46D2F-D002-4ABE-B524-AFDEDA68ED9F}"/>
    <hyperlink ref="J1322" r:id="rId1319" xr:uid="{67DF0718-1288-4EE6-8860-19E6EA0A8D75}"/>
    <hyperlink ref="J1323" r:id="rId1320" xr:uid="{75CBFB35-51C7-4F4C-9FA7-902E7395ADDE}"/>
    <hyperlink ref="J1324" r:id="rId1321" xr:uid="{5C2B9134-8BD7-4C95-9DF3-35D45827D2F5}"/>
    <hyperlink ref="J1325" r:id="rId1322" xr:uid="{7D0A0AD0-3E94-4D15-B0CF-CA9FBBD7D7BD}"/>
    <hyperlink ref="J1326" r:id="rId1323" xr:uid="{69EBE6E7-5711-4D00-B4ED-3A42281DC398}"/>
    <hyperlink ref="J1327" r:id="rId1324" xr:uid="{4AEE0B59-8A4D-4A17-AAAC-E7288E89E10C}"/>
    <hyperlink ref="J1328" r:id="rId1325" xr:uid="{DB18D4AA-5B45-4669-8654-E211A2615C13}"/>
    <hyperlink ref="J1329" r:id="rId1326" xr:uid="{F52D777C-3765-49D7-B496-6E5A40578521}"/>
    <hyperlink ref="J1330" r:id="rId1327" xr:uid="{8AA45780-6298-42AD-B193-A103CCCF03C7}"/>
    <hyperlink ref="J1331" r:id="rId1328" xr:uid="{95C67862-D2F2-4DB1-BBF0-4150DF7084F9}"/>
    <hyperlink ref="J1332" r:id="rId1329" xr:uid="{747E1827-CE90-49DD-AB09-745A6DFBDE31}"/>
    <hyperlink ref="J1333" r:id="rId1330" xr:uid="{149C82B4-D6E2-4A77-8537-A594857FD494}"/>
    <hyperlink ref="J1334" r:id="rId1331" xr:uid="{36834179-6FE0-46FE-BC97-843DEABD26EC}"/>
    <hyperlink ref="J1335" r:id="rId1332" xr:uid="{B32D2C6D-D0F7-4CA4-9182-2E0001FEE486}"/>
    <hyperlink ref="J1336" r:id="rId1333" xr:uid="{26AAF373-B845-4705-BD50-18DEC8F207D2}"/>
    <hyperlink ref="J1337" r:id="rId1334" xr:uid="{54065D00-EE6F-41E7-BC11-40D705873CBB}"/>
    <hyperlink ref="J1338" r:id="rId1335" xr:uid="{940A6AE1-9CAF-4078-9EA3-EB794182580B}"/>
    <hyperlink ref="J1339" r:id="rId1336" xr:uid="{E68628B5-967D-4A2F-9EA5-8E41E24FC99E}"/>
    <hyperlink ref="J1340" r:id="rId1337" xr:uid="{D132309D-CBD6-4BC3-8F0A-590C980B7AD6}"/>
    <hyperlink ref="J1341" r:id="rId1338" xr:uid="{864B1056-C1F5-4FEC-9AA2-F745A5773CDD}"/>
    <hyperlink ref="J1342" r:id="rId1339" xr:uid="{C5278468-7E82-489C-8FD8-7B91B3D2AB93}"/>
    <hyperlink ref="J1343" r:id="rId1340" xr:uid="{2576042C-A286-47DC-B9AA-5FE26F776D43}"/>
    <hyperlink ref="J1344" r:id="rId1341" xr:uid="{EB5F8612-1174-45B4-8E9A-12070BAB51E6}"/>
    <hyperlink ref="J1345" r:id="rId1342" xr:uid="{1078B88F-767E-48DB-B498-102D3106F4C2}"/>
    <hyperlink ref="J1346" r:id="rId1343" xr:uid="{A0E6B9C0-872F-402D-8313-62BFFB46ABCA}"/>
    <hyperlink ref="J1347" r:id="rId1344" xr:uid="{2F63C0B9-B306-423E-BC29-A0BBA8A0CD35}"/>
    <hyperlink ref="J1348" r:id="rId1345" xr:uid="{2F196BA7-4617-40A1-B618-2317D56AB146}"/>
    <hyperlink ref="J1349" r:id="rId1346" xr:uid="{ECED387E-0792-4E99-AD45-79FC4A38EDA4}"/>
    <hyperlink ref="J1350" r:id="rId1347" xr:uid="{84B18619-1E0D-4E34-A6FC-8C5440C62C88}"/>
    <hyperlink ref="J1351" r:id="rId1348" xr:uid="{F9040258-3D54-48AA-9CF6-3E92758D0137}"/>
    <hyperlink ref="J1352" r:id="rId1349" xr:uid="{0217F727-31DE-4845-A9A6-36AA3685F461}"/>
    <hyperlink ref="J1353" r:id="rId1350" xr:uid="{C1036208-BA77-43AB-B6C0-6AEB3170A42A}"/>
    <hyperlink ref="J1354" r:id="rId1351" xr:uid="{6A41718E-8ECC-4C86-A7EA-78E114EB6E4C}"/>
    <hyperlink ref="J1355" r:id="rId1352" xr:uid="{6C5CDEB3-9C70-470B-86E9-17C489D244FB}"/>
    <hyperlink ref="J1356" r:id="rId1353" xr:uid="{03239B08-CA35-4ABC-8BA5-74EAD27764D5}"/>
    <hyperlink ref="J1357" r:id="rId1354" xr:uid="{0321599E-2493-425B-AC3B-055806139992}"/>
    <hyperlink ref="J1358" r:id="rId1355" xr:uid="{7CB757F1-EF79-4770-85EC-5DEE7BD950E7}"/>
    <hyperlink ref="J1359" r:id="rId1356" xr:uid="{2B8FD9C9-0BD7-4AC2-A3F3-D2064AE3E300}"/>
    <hyperlink ref="J1360" r:id="rId1357" xr:uid="{F0496070-1536-4684-AFF0-854630EB62D6}"/>
    <hyperlink ref="J1361" r:id="rId1358" xr:uid="{FC6F44D6-6091-4CFB-9680-AEAD3C9EF3D0}"/>
    <hyperlink ref="J1362" r:id="rId1359" xr:uid="{3F29ABC9-F29D-4696-AB0E-06D5F7B6599C}"/>
    <hyperlink ref="J1363" r:id="rId1360" xr:uid="{E0DD3FA2-28D2-4E49-824A-25F72BCAC04D}"/>
    <hyperlink ref="J1364" r:id="rId1361" xr:uid="{7211376B-1923-4092-B260-247BD1668B2F}"/>
    <hyperlink ref="J1365" r:id="rId1362" xr:uid="{D7FE6DFB-152B-44E0-B181-3F0BF6389AF4}"/>
    <hyperlink ref="J1366" r:id="rId1363" xr:uid="{69EA76B1-37E5-45DE-8C2A-0EB809872C53}"/>
    <hyperlink ref="J1367" r:id="rId1364" xr:uid="{1AB24DE8-AAF4-41FF-9F22-1EEE40DB69F3}"/>
    <hyperlink ref="J1368" r:id="rId1365" xr:uid="{AEE73BC5-BF33-43AF-8EEC-8FCE0C897460}"/>
    <hyperlink ref="J1369" r:id="rId1366" xr:uid="{10E0AF6A-1469-4482-8C8A-0E23A20FCCB6}"/>
    <hyperlink ref="J1370" r:id="rId1367" xr:uid="{ED173D37-ECCB-4844-8930-AB3DA671DA4A}"/>
    <hyperlink ref="J1371" r:id="rId1368" xr:uid="{29B6D839-1359-4A0A-B03A-928C5000B7D2}"/>
    <hyperlink ref="J1372" r:id="rId1369" xr:uid="{FDDA37B6-F018-4789-97A7-30A1E0C2F796}"/>
    <hyperlink ref="J1373" r:id="rId1370" xr:uid="{784F6366-1CE9-4DDC-BABD-B8A915041952}"/>
    <hyperlink ref="J1374" r:id="rId1371" xr:uid="{0F18A0F5-B539-4697-B15F-FF04EB1EFAD8}"/>
    <hyperlink ref="J1375" r:id="rId1372" xr:uid="{E43F4F85-5FD6-4B79-8BBF-FE07163F79D3}"/>
    <hyperlink ref="J1376" r:id="rId1373" xr:uid="{D2C726BA-D728-4A76-99BE-297E0ECC0BB4}"/>
    <hyperlink ref="J1377" r:id="rId1374" xr:uid="{3BB49E3F-E2FA-47BE-AEBB-902D0E61996A}"/>
    <hyperlink ref="J1378" r:id="rId1375" xr:uid="{FE206251-7C79-4098-9B4F-83B4869A4ED2}"/>
    <hyperlink ref="J1379" r:id="rId1376" xr:uid="{F2D42715-A045-408E-BDC3-D0D7D574B263}"/>
    <hyperlink ref="J1380" r:id="rId1377" xr:uid="{A1B61C6F-AB1C-4517-A645-F65840422CBE}"/>
    <hyperlink ref="J1381" r:id="rId1378" xr:uid="{1463B9AC-0035-4A53-BD53-0E2E3F89BB0D}"/>
    <hyperlink ref="J1382" r:id="rId1379" xr:uid="{B77D5FDF-D3D5-4C0C-9112-E7A1F177AD15}"/>
    <hyperlink ref="J1383" r:id="rId1380" xr:uid="{517B663D-D2F0-4FAB-BA81-FA982CF58088}"/>
    <hyperlink ref="J1384" r:id="rId1381" xr:uid="{0AA23D04-12D9-47AE-886E-C429087BB08D}"/>
    <hyperlink ref="J1385" r:id="rId1382" xr:uid="{593280ED-BAFE-4C96-8D5D-0B66B9339E58}"/>
    <hyperlink ref="J1386" r:id="rId1383" xr:uid="{CBC9266A-2BFD-4E04-9880-2C6D85472E66}"/>
    <hyperlink ref="J1387" r:id="rId1384" xr:uid="{1BBB44E9-F02D-4B57-93BF-97560C9A4A62}"/>
    <hyperlink ref="J1388" r:id="rId1385" xr:uid="{64EFAAAE-EABF-4A5B-B7C8-04B9332ED3ED}"/>
    <hyperlink ref="J1389" r:id="rId1386" xr:uid="{A1D901E9-6DBC-4304-9C75-527E589D2B43}"/>
    <hyperlink ref="J1390" r:id="rId1387" xr:uid="{4B1DA1EA-FCA7-41E4-ACCA-4164E119028B}"/>
    <hyperlink ref="J1391" r:id="rId1388" xr:uid="{9516BE25-7348-4E47-9F35-933CDEAB1158}"/>
    <hyperlink ref="J1392" r:id="rId1389" xr:uid="{F3FD1DA1-C08A-4D4C-A603-ADA52C0F2DBA}"/>
    <hyperlink ref="J1393" r:id="rId1390" xr:uid="{210A7426-0BFA-4D53-9DCA-1AB8959FA3BE}"/>
    <hyperlink ref="J1394" r:id="rId1391" xr:uid="{0B893FF1-8423-4C21-82F4-E0D3F898D28B}"/>
    <hyperlink ref="J1395" r:id="rId1392" xr:uid="{79B3E5EB-DD87-4A8F-A3BC-032D64AF84EA}"/>
    <hyperlink ref="J1396" r:id="rId1393" xr:uid="{58FC4FD0-7099-45D3-8684-B2E7BC760931}"/>
    <hyperlink ref="J1397" r:id="rId1394" xr:uid="{DEA2AB8F-416C-43F3-B864-5F332E4B1FF7}"/>
    <hyperlink ref="J1398" r:id="rId1395" xr:uid="{78B26D8C-D0F3-44F2-B06E-D4195856853E}"/>
    <hyperlink ref="J1399" r:id="rId1396" xr:uid="{05F2DAB3-542D-41AA-BF84-786949554B0B}"/>
    <hyperlink ref="J1400" r:id="rId1397" xr:uid="{992FABE5-BA4F-4CF7-ADF1-D8CD55C01B39}"/>
    <hyperlink ref="J1401" r:id="rId1398" xr:uid="{B0B1DABA-225E-4D84-B1CF-E132188E37E0}"/>
    <hyperlink ref="J1402" r:id="rId1399" xr:uid="{99FE1DFA-3671-4D3B-87C8-2880CB9B6307}"/>
    <hyperlink ref="J1403" r:id="rId1400" xr:uid="{E0ABE6CA-6309-48D8-94FB-2B5FA9CF16E7}"/>
    <hyperlink ref="J1404" r:id="rId1401" xr:uid="{BC5AA61E-C0AB-451D-97FF-13EC6A4C81A9}"/>
    <hyperlink ref="J1405" r:id="rId1402" xr:uid="{D3C1430E-3EEF-433E-9054-0ED5C9ECEB3C}"/>
    <hyperlink ref="J1406" r:id="rId1403" xr:uid="{D9796884-F561-46D3-8720-4810D0E7944F}"/>
    <hyperlink ref="J1407" r:id="rId1404" xr:uid="{A3ECC40F-6CCC-4CE8-A441-A91BE7617C6E}"/>
    <hyperlink ref="J1408" r:id="rId1405" xr:uid="{C2529279-AA8A-424E-A7F0-3E79E57D295A}"/>
    <hyperlink ref="J1409" r:id="rId1406" xr:uid="{ACAB8FE4-83E8-4B08-ABEF-FBBA35005228}"/>
    <hyperlink ref="J1410" r:id="rId1407" xr:uid="{6B2DCA66-EA22-44B0-98B6-C33984263937}"/>
    <hyperlink ref="J1411" r:id="rId1408" xr:uid="{8866B30C-850E-4AEA-8BB2-59856599CCF6}"/>
    <hyperlink ref="J1412" r:id="rId1409" xr:uid="{A9290D1E-0819-4FDA-9D23-5823E7F0093C}"/>
    <hyperlink ref="J1413" r:id="rId1410" xr:uid="{93A0FFB8-8927-4B4E-91D8-0664BE5C77EC}"/>
    <hyperlink ref="J1414" r:id="rId1411" xr:uid="{BCB594DD-A33E-4143-9A0B-CA1FD5020DA4}"/>
    <hyperlink ref="J1415" r:id="rId1412" xr:uid="{9E5467D9-8DAD-4C6E-AA8C-D9C98A6DDFD1}"/>
    <hyperlink ref="J1416" r:id="rId1413" xr:uid="{F494A048-606A-48CC-99E0-E641F15D2035}"/>
    <hyperlink ref="J1417" r:id="rId1414" xr:uid="{53523DE6-F81D-4608-BFCC-A8E3D309B0EF}"/>
    <hyperlink ref="J1418" r:id="rId1415" xr:uid="{4E5259F8-65E3-4CAC-86D9-A5C4F4818B75}"/>
    <hyperlink ref="J1419" r:id="rId1416" xr:uid="{DDA9EE15-3D7D-4BC9-A2DC-5EEE6327628A}"/>
    <hyperlink ref="J1420" r:id="rId1417" xr:uid="{73F9C24C-95DB-483A-9E31-AEC0D126BBBF}"/>
    <hyperlink ref="J1421" r:id="rId1418" xr:uid="{D009FFD3-7FF2-4596-92D3-6DD78296B553}"/>
    <hyperlink ref="J1422" r:id="rId1419" xr:uid="{B26EC4C4-2B3C-40C4-9F5C-FDAAD4CDE7CD}"/>
    <hyperlink ref="J1423" r:id="rId1420" xr:uid="{A3124DC5-3915-4C6B-8BA9-2E236832F28F}"/>
    <hyperlink ref="J1424" r:id="rId1421" xr:uid="{C062073F-422B-4411-B1CD-D251D1A1455E}"/>
    <hyperlink ref="J1425" r:id="rId1422" xr:uid="{EC5277D8-4612-4981-81D7-016137D3BB61}"/>
    <hyperlink ref="J1426" r:id="rId1423" xr:uid="{BA40F0A0-8805-43F0-9646-ACDB475836C7}"/>
    <hyperlink ref="J1427" r:id="rId1424" xr:uid="{DC369051-6A55-470F-B130-9D3BE3B5CD8E}"/>
    <hyperlink ref="J1428" r:id="rId1425" xr:uid="{3F315002-F58B-43D1-BBA4-059A567DEFE2}"/>
    <hyperlink ref="J1429" r:id="rId1426" xr:uid="{8FFB0606-48B2-41A4-838F-CEB7821CB935}"/>
    <hyperlink ref="J1430" r:id="rId1427" xr:uid="{F3DFBB2D-C91B-480C-A386-593885C50407}"/>
    <hyperlink ref="J1431" r:id="rId1428" xr:uid="{8814D940-580A-43A6-B777-82C79EB4A1BA}"/>
    <hyperlink ref="J1432" r:id="rId1429" xr:uid="{FBCA3BBC-736D-4B09-AB77-DF547EAD466B}"/>
    <hyperlink ref="J1433" r:id="rId1430" xr:uid="{F404032D-6C7D-47B8-9DDC-DAEEA0C241CA}"/>
    <hyperlink ref="J1434" r:id="rId1431" xr:uid="{6F723DF4-C92B-41F2-8C47-EF53F5F11211}"/>
    <hyperlink ref="J1435" r:id="rId1432" xr:uid="{94F8FFF9-CD59-471A-A04C-018D734DE3F9}"/>
    <hyperlink ref="J1436" r:id="rId1433" xr:uid="{990D8892-B940-45CB-95E6-C54D8714C5F9}"/>
    <hyperlink ref="J1437" r:id="rId1434" xr:uid="{45A32F49-1621-4F61-9ACB-4520A603C600}"/>
    <hyperlink ref="J1438" r:id="rId1435" xr:uid="{0EFF2765-3B82-4F20-9287-78F35433E0ED}"/>
    <hyperlink ref="J1439" r:id="rId1436" xr:uid="{84D688B3-E5A3-4FDB-88BF-1EC6E0EB9A5B}"/>
    <hyperlink ref="J1440" r:id="rId1437" xr:uid="{23D84FC1-C95D-438F-8518-8A63107D0D88}"/>
    <hyperlink ref="J1441" r:id="rId1438" xr:uid="{F52838BA-423A-4521-9245-9F132CF78B66}"/>
    <hyperlink ref="J1442" r:id="rId1439" xr:uid="{B999F341-6FA4-4645-B802-71BEBDF83D0B}"/>
    <hyperlink ref="J1443" r:id="rId1440" xr:uid="{1AFEEEB0-0AB0-462F-8630-26DA4511B094}"/>
    <hyperlink ref="J1444" r:id="rId1441" xr:uid="{B57F5E37-32DC-40B4-811C-C5B59E9E168D}"/>
    <hyperlink ref="J1445" r:id="rId1442" xr:uid="{A6B906A1-EECB-434F-B375-56A0A1A7B43F}"/>
    <hyperlink ref="J1446" r:id="rId1443" xr:uid="{F908799A-6DE8-47DC-A300-D4B9295E7852}"/>
    <hyperlink ref="J1447" r:id="rId1444" xr:uid="{BB53AC66-D32B-441A-A797-812D0132854F}"/>
    <hyperlink ref="J1448" r:id="rId1445" xr:uid="{17852583-4C76-4AC4-9E14-12156BBEBD62}"/>
    <hyperlink ref="J1449" r:id="rId1446" xr:uid="{B4F40FB2-48AC-4E06-A336-A90D1CBAA23F}"/>
    <hyperlink ref="J1450" r:id="rId1447" xr:uid="{5BAA5E69-39BE-4754-B9D3-06D7EFFD2BCE}"/>
    <hyperlink ref="J1451" r:id="rId1448" xr:uid="{46CD7917-E06A-444B-8201-8A7F205E4D64}"/>
    <hyperlink ref="J1452" r:id="rId1449" xr:uid="{1E169405-C3DE-4887-9B13-790EB239B477}"/>
    <hyperlink ref="J1453" r:id="rId1450" xr:uid="{E8DB5CC3-5B3B-47A4-BDF1-78FC6D28903A}"/>
    <hyperlink ref="J1454" r:id="rId1451" xr:uid="{DF2A6965-F5D6-4DBA-9A00-D0386AB89118}"/>
    <hyperlink ref="J1455" r:id="rId1452" xr:uid="{85F8C4A2-666A-427A-81AA-7A49EE3DF41E}"/>
    <hyperlink ref="J1456" r:id="rId1453" xr:uid="{62CDE54C-4CE7-47EF-B229-14E9905237AA}"/>
    <hyperlink ref="J1457" r:id="rId1454" xr:uid="{8CB4D6CF-179D-4975-87D3-8B51A6FCA3D4}"/>
    <hyperlink ref="J1458" r:id="rId1455" xr:uid="{EDBC583B-B9F3-4BCB-AFCB-450D40EE6124}"/>
    <hyperlink ref="J1459" r:id="rId1456" xr:uid="{0DBF2EE7-A2E7-40AD-B298-9381D901A85D}"/>
    <hyperlink ref="J1460" r:id="rId1457" xr:uid="{A1981AC1-CDDC-4173-B55A-F0BBA10897C7}"/>
    <hyperlink ref="J1461" r:id="rId1458" xr:uid="{9AD8A712-1364-494D-B67F-5815AF5A4DC8}"/>
    <hyperlink ref="J1462" r:id="rId1459" xr:uid="{F6B8FB85-650B-48FF-A22E-7960E9AB9704}"/>
    <hyperlink ref="J1463" r:id="rId1460" xr:uid="{8D0C90CE-AB73-4610-ACB1-B21B2DCCBB06}"/>
    <hyperlink ref="J1464" r:id="rId1461" xr:uid="{CE727074-F645-4AC5-977F-0E2D87108607}"/>
    <hyperlink ref="J1465" r:id="rId1462" xr:uid="{4C4AC693-67B2-48E7-BAB0-2CE83BCCDDFC}"/>
    <hyperlink ref="J1466" r:id="rId1463" xr:uid="{C09A262C-7192-4981-AF23-1A92ECC0D3FE}"/>
    <hyperlink ref="J1467" r:id="rId1464" xr:uid="{493783EA-9553-4474-B156-30DA1A30974F}"/>
    <hyperlink ref="J1468" r:id="rId1465" xr:uid="{5436668D-950E-46DE-8AAC-BBFA11608304}"/>
    <hyperlink ref="J1469" r:id="rId1466" xr:uid="{71E80DC5-561D-4C9E-8CA2-1336F83C4B0C}"/>
    <hyperlink ref="J1470" r:id="rId1467" xr:uid="{CFE77757-F061-484B-863D-5A5C804971B3}"/>
    <hyperlink ref="J1471" r:id="rId1468" xr:uid="{C40CF933-FE1C-4F5B-9DD0-6A2706551A07}"/>
    <hyperlink ref="J1472" r:id="rId1469" xr:uid="{475B3E71-2968-4D41-A98C-89DB017F0495}"/>
    <hyperlink ref="J1473" r:id="rId1470" xr:uid="{738B13A3-EDAA-413E-96B3-909D7E59A329}"/>
    <hyperlink ref="J1474" r:id="rId1471" xr:uid="{30B0CF21-BD4E-44A6-A935-9619D17452C6}"/>
    <hyperlink ref="J1475" r:id="rId1472" xr:uid="{5F51EBA2-A567-4B7B-B129-B9DD71501CAC}"/>
    <hyperlink ref="J1476" r:id="rId1473" xr:uid="{D7CE956E-AF6A-49B5-BB8D-779C6BF1B583}"/>
    <hyperlink ref="J1477" r:id="rId1474" xr:uid="{BDA7E96E-BF07-4E3B-BF0B-9B3189DAC80C}"/>
    <hyperlink ref="J1478" r:id="rId1475" xr:uid="{C230B8EB-5CD5-49C1-B315-C003B15ED42A}"/>
    <hyperlink ref="J1479" r:id="rId1476" xr:uid="{6DE20E03-1B10-4147-B787-749A298B6806}"/>
    <hyperlink ref="J1480" r:id="rId1477" xr:uid="{5762DD59-0E1C-47D4-90D9-04A206ACA2AB}"/>
    <hyperlink ref="J1481" r:id="rId1478" xr:uid="{78CE55D4-F148-4670-B2AF-954FBD5688A1}"/>
    <hyperlink ref="J1482" r:id="rId1479" xr:uid="{B6941BC8-8DF8-4A66-8BA3-2B8FA43AD93B}"/>
    <hyperlink ref="J1483" r:id="rId1480" xr:uid="{1D0DC252-8979-478F-A616-C17AFD70E28B}"/>
    <hyperlink ref="J1484" r:id="rId1481" xr:uid="{F05DE576-1641-47CB-97DB-F466DDA84125}"/>
    <hyperlink ref="J1485" r:id="rId1482" xr:uid="{06C6EAB1-7779-463B-ACEF-7D397B2D10ED}"/>
    <hyperlink ref="J1486" r:id="rId1483" xr:uid="{773600CD-574C-4560-AFC3-D07EF9F91109}"/>
    <hyperlink ref="J1487" r:id="rId1484" xr:uid="{8A7C4B08-025F-4A46-B19A-EE0D641A5A65}"/>
    <hyperlink ref="J1488" r:id="rId1485" xr:uid="{383E088F-D134-4FF3-8C0F-B84A8936B4FB}"/>
    <hyperlink ref="J1489" r:id="rId1486" xr:uid="{E8F85DC6-B4DF-4D62-A395-71BC6EDDF7BC}"/>
    <hyperlink ref="J1490" r:id="rId1487" xr:uid="{5D0D7639-9D84-4983-9A66-5ECFD5BC9A9E}"/>
    <hyperlink ref="J1491" r:id="rId1488" xr:uid="{0EBE1885-012A-4665-9754-FCB652EC9390}"/>
    <hyperlink ref="J1492" r:id="rId1489" xr:uid="{44D9A201-E282-4466-BF6D-37DA86233CD1}"/>
    <hyperlink ref="J1493" r:id="rId1490" xr:uid="{A65B70A6-3386-4EB7-8267-B04CC1BA34BA}"/>
    <hyperlink ref="J1494" r:id="rId1491" xr:uid="{B4C7D948-2227-4E9A-9579-9D67DD17966F}"/>
    <hyperlink ref="J1495" r:id="rId1492" xr:uid="{E87F6D8A-10C9-49B7-ADB4-FEB4A0C8A5E9}"/>
    <hyperlink ref="J1496" r:id="rId1493" xr:uid="{9B042724-85EC-4F70-9C9F-51C30916C1E3}"/>
    <hyperlink ref="J1497" r:id="rId1494" xr:uid="{3EECAC9D-6520-4C1A-91E8-E7BF417D50C5}"/>
    <hyperlink ref="J1498" r:id="rId1495" xr:uid="{5476F4C2-2E12-4C01-BD8C-9CF4DC438882}"/>
    <hyperlink ref="J1499" r:id="rId1496" xr:uid="{27BFA640-224B-4325-8571-7403716FD185}"/>
    <hyperlink ref="J1500" r:id="rId1497" xr:uid="{F2B34F64-8CAF-47AD-BF28-79B76C2A0495}"/>
    <hyperlink ref="J1501" r:id="rId1498" xr:uid="{759D57A6-10A8-486C-8E2D-0D04E0281C1C}"/>
    <hyperlink ref="J1502" r:id="rId1499" xr:uid="{DAC62322-EA25-4462-BA9F-2846EA08BEFF}"/>
    <hyperlink ref="J1503" r:id="rId1500" xr:uid="{1DD8626E-B3FE-41A9-8429-2B0E502B7B10}"/>
    <hyperlink ref="J1504" r:id="rId1501" xr:uid="{0BC770C2-E972-4B90-983B-0D6883FC325E}"/>
    <hyperlink ref="J1505" r:id="rId1502" xr:uid="{D2230A36-63D3-4ABA-9424-981D1ADA44D9}"/>
    <hyperlink ref="J1506" r:id="rId1503" xr:uid="{645BF16B-FD11-4D64-BD8A-04520ABFDB10}"/>
    <hyperlink ref="J1507" r:id="rId1504" xr:uid="{E22EE6CA-5E69-4F64-B692-F1D204C814C2}"/>
    <hyperlink ref="J1508" r:id="rId1505" xr:uid="{57A1B19D-B299-4B4E-8B71-E06D4D79CE62}"/>
    <hyperlink ref="J1509" r:id="rId1506" xr:uid="{DE1EF121-A2F2-4533-927A-CC43BBDA7696}"/>
    <hyperlink ref="J1510" r:id="rId1507" xr:uid="{E2559213-2945-4A0F-A1CC-77E50BFF5D27}"/>
    <hyperlink ref="J1511" r:id="rId1508" xr:uid="{6BA05138-C8DB-4342-849B-3277B531DFE7}"/>
    <hyperlink ref="J1512" r:id="rId1509" xr:uid="{A79C8871-C0DB-48DB-B035-7AE82CA7F333}"/>
    <hyperlink ref="J1513" r:id="rId1510" xr:uid="{80ED9B26-BC40-4D48-8610-15EB79E48F5B}"/>
    <hyperlink ref="J1514" r:id="rId1511" xr:uid="{056E1081-5729-4E64-86EF-EFABE1959FE3}"/>
    <hyperlink ref="J1515" r:id="rId1512" xr:uid="{2276E052-561A-43AA-AE88-B44A713F6DB8}"/>
    <hyperlink ref="J1516" r:id="rId1513" xr:uid="{7147824B-0535-4B86-82A3-078AA9D22C1E}"/>
    <hyperlink ref="J1517" r:id="rId1514" xr:uid="{8E8610F3-B305-435C-A335-C1D787D6BAD7}"/>
    <hyperlink ref="J1518" r:id="rId1515" xr:uid="{393B4890-100C-431B-A6CB-02163B24BC04}"/>
    <hyperlink ref="J1519" r:id="rId1516" xr:uid="{1FA51053-4801-48EF-916D-6DFF4B54D84B}"/>
    <hyperlink ref="J1520" r:id="rId1517" xr:uid="{B47F5875-7ED1-44E2-839F-DFE80DE76E9B}"/>
    <hyperlink ref="J1521" r:id="rId1518" xr:uid="{B62D61AD-14A9-4CA0-81BF-DD764B1B97E7}"/>
    <hyperlink ref="J1522" r:id="rId1519" xr:uid="{A22D577D-895E-494E-B33D-A47986752397}"/>
    <hyperlink ref="J1523" r:id="rId1520" xr:uid="{16A26F87-6E9D-46E7-81EA-50C60846A414}"/>
    <hyperlink ref="J1524" r:id="rId1521" xr:uid="{05956B1A-AE56-40F6-8C10-A1CB06748E5B}"/>
    <hyperlink ref="J1525" r:id="rId1522" xr:uid="{25AB9965-6474-4B49-B7A3-12F63355B916}"/>
    <hyperlink ref="J1526" r:id="rId1523" xr:uid="{E08B8D8D-6FC1-41E6-94BC-77243CCD4391}"/>
    <hyperlink ref="J1527" r:id="rId1524" xr:uid="{6AD39A75-C3DC-43D8-9550-B09B3E9071F4}"/>
    <hyperlink ref="J1528" r:id="rId1525" xr:uid="{2D58247E-5BE5-4588-915B-7EE7F088A4B5}"/>
    <hyperlink ref="J1529" r:id="rId1526" xr:uid="{7FB19BF1-8896-4281-96F2-D180BA35E54A}"/>
    <hyperlink ref="J1530" r:id="rId1527" xr:uid="{D2B2CC8D-E218-4955-9264-337CB5891B2E}"/>
    <hyperlink ref="J1531" r:id="rId1528" xr:uid="{2AA6E1CB-1F59-4086-8AE4-407EBF75430C}"/>
    <hyperlink ref="J1532" r:id="rId1529" xr:uid="{BC40FF6C-19F7-47A1-ABC0-8C79DB175B62}"/>
    <hyperlink ref="J1533" r:id="rId1530" xr:uid="{3D1ADFF4-D0D7-4E99-9118-BDC2E7EAD6CE}"/>
    <hyperlink ref="J1534" r:id="rId1531" xr:uid="{543EE77F-94A5-484D-B0C5-AB2E025C5D2E}"/>
    <hyperlink ref="J1535" r:id="rId1532" xr:uid="{619051A0-6D8E-4DBD-B967-360581CA9965}"/>
    <hyperlink ref="J1536" r:id="rId1533" xr:uid="{4D6BEAEB-63E6-4478-BD45-D5C9292AAE4D}"/>
    <hyperlink ref="J1537" r:id="rId1534" xr:uid="{7ECBC0C7-8448-45D5-A963-1853C52FA02B}"/>
    <hyperlink ref="J1538" r:id="rId1535" xr:uid="{EE7E2F8F-22B6-4F66-8C7B-C7DA640AECFD}"/>
    <hyperlink ref="J1539" r:id="rId1536" xr:uid="{CDECB80A-CEBA-4A68-95F4-44730FA02B26}"/>
    <hyperlink ref="J1540" r:id="rId1537" xr:uid="{976F29C2-F001-48F6-9220-53D7F74E3681}"/>
    <hyperlink ref="J1541" r:id="rId1538" xr:uid="{9C66A48F-5077-408C-B936-5E134FD37470}"/>
    <hyperlink ref="J1542" r:id="rId1539" xr:uid="{68AF3667-8848-4BB2-83F5-8A5C072567FB}"/>
    <hyperlink ref="J1543" r:id="rId1540" xr:uid="{E2180C46-1F07-445B-888F-60C83A85B90A}"/>
    <hyperlink ref="J1544" r:id="rId1541" xr:uid="{85F99005-4AF9-48D7-820D-ADD521433FAC}"/>
    <hyperlink ref="J1545" r:id="rId1542" xr:uid="{4B874F85-8FED-4AB7-8126-5512B0031CCF}"/>
    <hyperlink ref="J1546" r:id="rId1543" xr:uid="{09DE7D4D-6C7F-479F-BEF9-4A760B55E821}"/>
    <hyperlink ref="J1547" r:id="rId1544" xr:uid="{92A5BDA4-83F5-4E80-BDCA-F665B08E2B78}"/>
    <hyperlink ref="J1548" r:id="rId1545" xr:uid="{80344B43-B57E-4768-B053-582D67E486DF}"/>
    <hyperlink ref="J1549" r:id="rId1546" xr:uid="{76DE839F-E7F3-443A-ACA4-ADFA550AA998}"/>
    <hyperlink ref="J1550" r:id="rId1547" xr:uid="{2B4AEEE5-F4B4-42D4-AD71-0BF8A985CBB3}"/>
    <hyperlink ref="J1551" r:id="rId1548" xr:uid="{1B862243-1097-4D8C-934C-ECF6452654F1}"/>
    <hyperlink ref="J1552" r:id="rId1549" xr:uid="{302FF9AA-D2D6-46FC-91E0-79B6B9296AEC}"/>
    <hyperlink ref="J1553" r:id="rId1550" xr:uid="{EFF57461-1FDA-4BC5-AB17-AEAC932574E4}"/>
    <hyperlink ref="J1554" r:id="rId1551" xr:uid="{74AD1AA9-F116-49F2-9630-B4B10A7A1985}"/>
    <hyperlink ref="J1555" r:id="rId1552" xr:uid="{2637522B-A8B4-44B5-A169-0920E7B689FF}"/>
    <hyperlink ref="J1556" r:id="rId1553" xr:uid="{B6126731-2878-4012-8787-404B335B1DC0}"/>
    <hyperlink ref="J1557" r:id="rId1554" xr:uid="{622939D3-8DF1-47CF-8700-C2080CD675CB}"/>
    <hyperlink ref="J1558" r:id="rId1555" xr:uid="{CC084EE7-2E05-4B13-9DA0-58C28029D2CA}"/>
    <hyperlink ref="J1559" r:id="rId1556" xr:uid="{C2A8FB19-D16F-450A-BA95-1412A9D15AAE}"/>
    <hyperlink ref="J1560" r:id="rId1557" xr:uid="{4C07054B-C8E8-4181-941E-4F05955CD189}"/>
    <hyperlink ref="J1561" r:id="rId1558" xr:uid="{16816209-66CF-4C59-8FF5-B189D13E0546}"/>
    <hyperlink ref="J1562" r:id="rId1559" xr:uid="{97283E9A-FE1E-4D38-81FF-F78BCC324796}"/>
    <hyperlink ref="J1563" r:id="rId1560" xr:uid="{083876F5-88A0-4452-9700-9E18EFE5F659}"/>
    <hyperlink ref="J1564" r:id="rId1561" xr:uid="{161BE1B0-0B63-47E3-8004-8D3ED65FC79E}"/>
    <hyperlink ref="J1565" r:id="rId1562" xr:uid="{91AB3DF7-1B0B-457F-896D-36C059A270C8}"/>
    <hyperlink ref="J1566" r:id="rId1563" xr:uid="{954B4627-050B-43AE-9CA3-B3626A245158}"/>
    <hyperlink ref="J1567" r:id="rId1564" xr:uid="{F3637D6C-F9F0-4821-AB08-2641272E6D24}"/>
    <hyperlink ref="J1568" r:id="rId1565" xr:uid="{6C086029-26D4-4392-A3CB-9336FEE0159A}"/>
    <hyperlink ref="J1569" r:id="rId1566" xr:uid="{0AA687D2-BE8B-4AD9-8952-9F02D205D030}"/>
    <hyperlink ref="J1570" r:id="rId1567" xr:uid="{518A2927-5818-4BE2-9016-A41737A2BD84}"/>
    <hyperlink ref="J1571" r:id="rId1568" xr:uid="{8DEA0737-8D13-4B89-A9DE-AB763B9265B8}"/>
    <hyperlink ref="J1572" r:id="rId1569" xr:uid="{8EBEEC18-3C07-4744-A5BF-738533197834}"/>
    <hyperlink ref="J1573" r:id="rId1570" xr:uid="{DE9D82E2-FC9F-49B5-859D-C900FD6C5503}"/>
    <hyperlink ref="J1574" r:id="rId1571" xr:uid="{43255670-F3E4-46A0-8E98-491FDA9262C9}"/>
    <hyperlink ref="J1575" r:id="rId1572" xr:uid="{D523F8E7-011F-4BA2-8B39-121CD6127DF2}"/>
    <hyperlink ref="J1576" r:id="rId1573" xr:uid="{2EC4EE46-DC3A-4850-A368-D8EBB7B31E0D}"/>
    <hyperlink ref="J1577" r:id="rId1574" xr:uid="{8FA7D846-9913-4762-AB5C-4F2AC29DB59F}"/>
    <hyperlink ref="J1578" r:id="rId1575" xr:uid="{A33B6EEE-E04B-46BE-8E8C-BB340AE7A920}"/>
    <hyperlink ref="J1579" r:id="rId1576" xr:uid="{0DB7663A-AA69-445B-BFB5-86C44E8FE5F2}"/>
    <hyperlink ref="J1580" r:id="rId1577" xr:uid="{62BF7809-B9F9-43EE-874A-C98B505973A7}"/>
    <hyperlink ref="J1581" r:id="rId1578" xr:uid="{4FDEEBBC-EFFB-4960-B98E-542CF758DEF8}"/>
    <hyperlink ref="J1582" r:id="rId1579" xr:uid="{4CFF232B-95CB-4B3F-9B89-EAB0D3967C9E}"/>
    <hyperlink ref="J1583" r:id="rId1580" xr:uid="{94C01554-FDE8-44B7-B015-7E3A686E6ADA}"/>
    <hyperlink ref="J1584" r:id="rId1581" xr:uid="{906AA625-4A57-470F-B307-9EB59E81F80C}"/>
    <hyperlink ref="J1585" r:id="rId1582" xr:uid="{1D1F6551-11AA-49A9-A2EF-577E98EBBDFC}"/>
    <hyperlink ref="J1586" r:id="rId1583" xr:uid="{5C4F94F6-BE51-4D09-8AEE-D09452FE55DA}"/>
    <hyperlink ref="J1587" r:id="rId1584" xr:uid="{509C5D74-0005-44C1-AD23-6D45CCF9412A}"/>
    <hyperlink ref="J1588" r:id="rId1585" xr:uid="{7E017540-7A7C-445D-8795-CC05819CC398}"/>
    <hyperlink ref="J1589" r:id="rId1586" xr:uid="{C61A5F99-5A91-4486-99CB-80296598E7A3}"/>
    <hyperlink ref="J1590" r:id="rId1587" xr:uid="{7BB3BE53-87BF-4E3B-B59C-D1EBAAD50A37}"/>
    <hyperlink ref="J1591" r:id="rId1588" xr:uid="{B0380E94-3D7A-46E4-9848-45066B61608F}"/>
    <hyperlink ref="J1592" r:id="rId1589" xr:uid="{6F956BD9-1EF2-4273-B6E1-D71C9CC20CE7}"/>
    <hyperlink ref="J1593" r:id="rId1590" xr:uid="{6F720BE6-9AAA-4907-80AA-15A6321909E5}"/>
    <hyperlink ref="J1594" r:id="rId1591" xr:uid="{75428749-F4B7-493F-B825-EC66FEFD9AEE}"/>
    <hyperlink ref="J1595" r:id="rId1592" xr:uid="{AE6EF7E9-940C-45CE-AE5B-3259DCE6837F}"/>
    <hyperlink ref="J1596" r:id="rId1593" xr:uid="{D0ED18AF-B195-466F-9521-6CA6A4A61E64}"/>
    <hyperlink ref="J1597" r:id="rId1594" xr:uid="{BC344AB7-64DF-41EA-9CD6-FFAECDA7F996}"/>
    <hyperlink ref="J1598" r:id="rId1595" xr:uid="{93206E38-77B6-4774-9E3D-2A0547083A33}"/>
    <hyperlink ref="J1599" r:id="rId1596" xr:uid="{8AD61820-0259-45D5-87F6-105F3C920954}"/>
    <hyperlink ref="J1600" r:id="rId1597" xr:uid="{72EEA20C-155C-4814-AFC1-ED733C8EFA27}"/>
    <hyperlink ref="J1601" r:id="rId1598" xr:uid="{C09F56BF-B4B7-4B1B-BD81-F5AFCDE4AA6B}"/>
    <hyperlink ref="J1602" r:id="rId1599" xr:uid="{2A83031C-C86A-4C57-87B0-B978E575C20C}"/>
    <hyperlink ref="J1603" r:id="rId1600" xr:uid="{46098F57-7DB6-481C-A6F2-4BFE64AEC72D}"/>
    <hyperlink ref="J1604" r:id="rId1601" xr:uid="{A54D1F3C-7FB5-4ACA-937E-301968656C8F}"/>
    <hyperlink ref="J1605" r:id="rId1602" xr:uid="{5C0E294A-0492-4B9E-82A2-9CD29F40FC85}"/>
    <hyperlink ref="J1606" r:id="rId1603" xr:uid="{3E917CD3-0B81-474A-B96A-19F62A757DBE}"/>
    <hyperlink ref="J1607" r:id="rId1604" xr:uid="{4AB9066A-041F-4705-9ADC-BA843A7726DD}"/>
    <hyperlink ref="J1608" r:id="rId1605" xr:uid="{19214AFE-D02C-43D3-B588-755A2A1C6CDA}"/>
    <hyperlink ref="J1609" r:id="rId1606" xr:uid="{2DB08CFE-0F6B-4228-B7BA-C8C9F9A1C7C6}"/>
    <hyperlink ref="J1610" r:id="rId1607" xr:uid="{79105D96-90DC-4C56-B77E-59CDD5857FF9}"/>
    <hyperlink ref="J1611" r:id="rId1608" xr:uid="{3AB23CCA-15C6-461A-90E9-3AD06BF24FC5}"/>
    <hyperlink ref="J1612" r:id="rId1609" xr:uid="{40FB2680-3B20-4197-86AB-C55AEA7C7221}"/>
    <hyperlink ref="J1613" r:id="rId1610" xr:uid="{5E2D3F75-359E-47E6-9FB0-3074FC6985F9}"/>
    <hyperlink ref="J1614" r:id="rId1611" xr:uid="{6DF39358-13DB-4EAA-8CE5-ED3FA1B99476}"/>
    <hyperlink ref="J1615" r:id="rId1612" xr:uid="{EEA1536A-AA25-46CB-9788-1658EBAF4516}"/>
    <hyperlink ref="J1616" r:id="rId1613" xr:uid="{AEF05185-C33E-4385-90DB-FA230C74163C}"/>
    <hyperlink ref="J1617" r:id="rId1614" xr:uid="{6BE118B4-48CD-4C8D-B25E-F2561DE3F4A2}"/>
    <hyperlink ref="J1618" r:id="rId1615" xr:uid="{253BCF0A-2B1F-4D6F-B8B8-4843C907C6B4}"/>
    <hyperlink ref="J1619" r:id="rId1616" xr:uid="{F556BCFA-0B04-425C-9692-60EF1C947045}"/>
    <hyperlink ref="J1620" r:id="rId1617" xr:uid="{E6388C4D-1116-4815-85A5-33B43934BF19}"/>
    <hyperlink ref="J1621" r:id="rId1618" xr:uid="{AF74C180-9FBE-41AD-B6C1-7116145CB3BA}"/>
    <hyperlink ref="J1622" r:id="rId1619" xr:uid="{DC0DB37D-96E3-4F82-8469-D6B1E0756E77}"/>
    <hyperlink ref="J1623" r:id="rId1620" xr:uid="{1AB7A831-118D-463F-9BBA-4AE99E0FBBCC}"/>
    <hyperlink ref="J1624" r:id="rId1621" xr:uid="{34B9CDFA-2299-4FA2-9AA4-1A637E65ABAD}"/>
    <hyperlink ref="J1625" r:id="rId1622" xr:uid="{B6B62EDB-985B-48BA-9516-25E7B65220B4}"/>
    <hyperlink ref="J1626" r:id="rId1623" xr:uid="{B288FD14-F498-4600-AACC-9F0FF9C6E31C}"/>
    <hyperlink ref="J1627" r:id="rId1624" xr:uid="{244CAC51-E1AE-41BA-9B25-D145F68615D2}"/>
    <hyperlink ref="J1628" r:id="rId1625" xr:uid="{E8B7557A-4437-47F6-9795-FF00FB36DFB3}"/>
    <hyperlink ref="J1629" r:id="rId1626" xr:uid="{1CF6F823-3842-40B6-8422-0F06E5503094}"/>
    <hyperlink ref="J1630" r:id="rId1627" xr:uid="{556D0229-8F84-429C-A35E-3C509811DC96}"/>
    <hyperlink ref="J1631" r:id="rId1628" xr:uid="{55A44817-50C9-4E87-9B56-37BC90F20FFF}"/>
    <hyperlink ref="J1632" r:id="rId1629" xr:uid="{200466EB-D5D5-4C50-B208-D4956D3A0AE3}"/>
    <hyperlink ref="J1633" r:id="rId1630" xr:uid="{FFE62F7F-9A35-4E70-BA8B-CCA2D0BF245B}"/>
    <hyperlink ref="J1634" r:id="rId1631" xr:uid="{5A9C353F-A210-4572-BDEB-BD7ABBB9E8A2}"/>
    <hyperlink ref="J1635" r:id="rId1632" xr:uid="{7097B197-2717-4FD4-AA84-15BB571AAAB2}"/>
    <hyperlink ref="J1636" r:id="rId1633" xr:uid="{02AC4EA5-5F71-4451-8677-7949CC6FEEC1}"/>
    <hyperlink ref="J1637" r:id="rId1634" xr:uid="{583F7CC9-6EE9-4394-B31A-E7EE4C69A00F}"/>
    <hyperlink ref="J1638" r:id="rId1635" xr:uid="{0289B84E-4BB1-493A-BFC9-876DB3CC94FC}"/>
    <hyperlink ref="J1639" r:id="rId1636" xr:uid="{81F124D9-7AB0-43D0-8A46-00713D061EB3}"/>
    <hyperlink ref="J1640" r:id="rId1637" xr:uid="{6B78A7D0-E631-4CB1-9EFE-7AE09005DC62}"/>
    <hyperlink ref="J1641" r:id="rId1638" xr:uid="{92ED6908-1EBC-4DF5-9825-05365BE67C5C}"/>
    <hyperlink ref="J1642" r:id="rId1639" xr:uid="{7FCA30A1-B9AF-417E-A771-6E75B2AF7F96}"/>
    <hyperlink ref="J1643" r:id="rId1640" xr:uid="{22D5C7C1-7311-4521-ADF7-94715C56FD1C}"/>
    <hyperlink ref="J1644" r:id="rId1641" xr:uid="{C14B0C8F-317F-4F3B-A1E5-133E88901900}"/>
    <hyperlink ref="J1645" r:id="rId1642" xr:uid="{DE96FD3E-060B-4F26-B950-F1F1AA9F49B3}"/>
    <hyperlink ref="J1646" r:id="rId1643" xr:uid="{C464B86C-8DE2-46EA-8364-5979DFA9CBF8}"/>
    <hyperlink ref="J1647" r:id="rId1644" xr:uid="{E0D1C723-D4C9-4272-BC50-A3C1F1C2308A}"/>
    <hyperlink ref="J1648" r:id="rId1645" xr:uid="{18E9F16C-CB98-4EC5-879D-840E06663EDA}"/>
    <hyperlink ref="J1649" r:id="rId1646" xr:uid="{1DAC4DA9-905B-43D6-B913-A43A90E0C3D3}"/>
    <hyperlink ref="J1650" r:id="rId1647" xr:uid="{96D59545-49ED-4FBC-821D-46EE63BDB1B1}"/>
    <hyperlink ref="J1651" r:id="rId1648" xr:uid="{A6CE9A4B-994B-4C8E-B08F-BFC2E795A185}"/>
    <hyperlink ref="J1652" r:id="rId1649" xr:uid="{011BFCFE-B32A-4057-97EA-FA8D09A4BF66}"/>
    <hyperlink ref="J1653" r:id="rId1650" xr:uid="{E5F80444-867E-46B1-AB0A-7CF3A36D6D6B}"/>
    <hyperlink ref="J1654" r:id="rId1651" xr:uid="{2712D2FF-FCAC-4C5E-A6C1-F10E1F1286BA}"/>
    <hyperlink ref="J1655" r:id="rId1652" xr:uid="{44A5FDE4-7DFB-4AE0-BCFD-2089F8C77BA4}"/>
    <hyperlink ref="J1656" r:id="rId1653" xr:uid="{C483E820-E682-4DEE-A308-F55C1B09CA18}"/>
    <hyperlink ref="J1657" r:id="rId1654" xr:uid="{03CB6817-2176-47DF-AF87-655FB02F1A01}"/>
    <hyperlink ref="J1658" r:id="rId1655" xr:uid="{BC2C3D40-5D65-448F-88C4-A5A40B1AC788}"/>
    <hyperlink ref="J1659" r:id="rId1656" xr:uid="{E3F5E890-F122-46C4-968B-ECF226854D45}"/>
    <hyperlink ref="J1660" r:id="rId1657" xr:uid="{2AEC96D9-3570-4B19-8941-A5B401C1DCF5}"/>
    <hyperlink ref="J1661" r:id="rId1658" xr:uid="{4D4EA2AB-86BF-427D-8BAE-E9B752C5A176}"/>
    <hyperlink ref="J1662" r:id="rId1659" xr:uid="{1224E347-ABF8-4243-92D8-CB7D1B8D9EE5}"/>
    <hyperlink ref="J1663" r:id="rId1660" xr:uid="{843ECA1E-8DE1-4223-A49D-DA5921B49E3F}"/>
    <hyperlink ref="J1664" r:id="rId1661" xr:uid="{414C2251-2B8A-43D8-81B9-DF22CBE9D2F7}"/>
    <hyperlink ref="J1665" r:id="rId1662" xr:uid="{FF9DA301-040B-4C75-9E00-9F11F52C3B0A}"/>
    <hyperlink ref="J1666" r:id="rId1663" xr:uid="{40B49962-560D-4056-B241-2D463317BFFD}"/>
    <hyperlink ref="J1667" r:id="rId1664" xr:uid="{FAD92877-1CF7-49A4-A6CF-2115538E4D94}"/>
    <hyperlink ref="J1668" r:id="rId1665" xr:uid="{5292BE1E-08CD-4762-996C-6973F53BA32A}"/>
    <hyperlink ref="J1669" r:id="rId1666" xr:uid="{04422276-CD38-491B-9CB7-3A0DE862494C}"/>
    <hyperlink ref="J1670" r:id="rId1667" xr:uid="{48F01318-5D3C-488D-9F99-512290A9F571}"/>
    <hyperlink ref="J1671" r:id="rId1668" xr:uid="{55D849F6-8340-4EBF-8B90-D23EE9675887}"/>
    <hyperlink ref="J1672" r:id="rId1669" xr:uid="{4D31293F-5B4B-43B2-9D31-8413609F7503}"/>
    <hyperlink ref="J1673" r:id="rId1670" xr:uid="{844057D3-9C19-464E-BE0B-F57C1CEC55A7}"/>
    <hyperlink ref="J1674" r:id="rId1671" xr:uid="{DA95755D-AD9D-4F0B-B375-1A30211BB205}"/>
    <hyperlink ref="J1675" r:id="rId1672" xr:uid="{0C5A1C12-7FFF-4A63-91EA-28930EBAAE62}"/>
    <hyperlink ref="J1676" r:id="rId1673" xr:uid="{6C5234FD-5459-48DB-900E-2121524DFB17}"/>
    <hyperlink ref="J1677" r:id="rId1674" xr:uid="{EB932B3D-7A2B-4B3A-A214-3953D4AFC0BA}"/>
    <hyperlink ref="J1678" r:id="rId1675" xr:uid="{93CD3EB5-45ED-41D4-BDE9-E6D328A26E18}"/>
    <hyperlink ref="J1679" r:id="rId1676" xr:uid="{8DFC3520-7EE7-43EE-BEA2-5674845729A4}"/>
    <hyperlink ref="J1680" r:id="rId1677" xr:uid="{182B51D9-3BC6-4C70-AE40-140349B14809}"/>
    <hyperlink ref="J1681" r:id="rId1678" xr:uid="{FCBB8A39-75C5-4F55-8420-93B51CFA4B5E}"/>
    <hyperlink ref="J1682" r:id="rId1679" xr:uid="{DA8C229D-FC6E-4049-AFAD-D3B74DEE935A}"/>
    <hyperlink ref="J1683" r:id="rId1680" xr:uid="{206EA206-6F2F-4C5C-B93C-E0E7EB58AC1E}"/>
    <hyperlink ref="J1684" r:id="rId1681" xr:uid="{23701A5C-18D7-4EEF-A7D2-06624EA51E2C}"/>
    <hyperlink ref="J1685" r:id="rId1682" xr:uid="{97C21169-1884-465A-81B4-9B6C8D0D0E39}"/>
    <hyperlink ref="J1686" r:id="rId1683" xr:uid="{FAD7C149-6F5F-4C76-BD3C-C444B906DD9B}"/>
    <hyperlink ref="J1687" r:id="rId1684" xr:uid="{83C201ED-FD8B-42AF-858D-E0C7D3FEFBE2}"/>
    <hyperlink ref="J1688" r:id="rId1685" xr:uid="{9103AA5C-9D03-421F-9D64-F43147E94AA5}"/>
    <hyperlink ref="J1689" r:id="rId1686" xr:uid="{9C42D2DD-2DAA-4C9F-AF02-6E93A8EA19E4}"/>
    <hyperlink ref="J1690" r:id="rId1687" xr:uid="{129DDFD8-675B-460B-9255-3C9C9CC22214}"/>
    <hyperlink ref="J1691" r:id="rId1688" xr:uid="{991BAF02-F830-4B4E-B30E-425D8EBBDFE1}"/>
    <hyperlink ref="J1692" r:id="rId1689" xr:uid="{F7D0BB9F-88E7-4802-950A-4ED737AEBE39}"/>
    <hyperlink ref="J1693" r:id="rId1690" xr:uid="{DFFC56C0-77AB-4EDF-8462-5C999A558803}"/>
    <hyperlink ref="J1694" r:id="rId1691" xr:uid="{C694D1F0-AD6A-486E-961E-2C11458A0DA8}"/>
    <hyperlink ref="J1695" r:id="rId1692" xr:uid="{296FF5C9-3F3D-4EF5-B816-183598DF271F}"/>
    <hyperlink ref="J1696" r:id="rId1693" xr:uid="{9386C003-3EB8-4B8D-9F87-E5988001D017}"/>
    <hyperlink ref="J1697" r:id="rId1694" xr:uid="{1AD580F9-C34F-4E40-B444-AF2A64CB0F5B}"/>
    <hyperlink ref="J1698" r:id="rId1695" xr:uid="{F67FFF87-BBAE-4E5B-88B6-80EA83644932}"/>
    <hyperlink ref="J1699" r:id="rId1696" xr:uid="{4F2D883E-1039-4DE8-AF5B-DC9213946497}"/>
    <hyperlink ref="J1700" r:id="rId1697" xr:uid="{78AEF943-CBB4-4B8A-8340-4ADBDB58915F}"/>
    <hyperlink ref="J1701" r:id="rId1698" xr:uid="{0F79A3FA-0AB3-4629-9660-130DA0E21502}"/>
    <hyperlink ref="J1702" r:id="rId1699" xr:uid="{C4CF4B05-E1A1-4258-9D87-FAFE6591C68A}"/>
    <hyperlink ref="J1703" r:id="rId1700" xr:uid="{EA783B92-B28C-4A96-85E6-E22B8A522266}"/>
    <hyperlink ref="J1704" r:id="rId1701" xr:uid="{32905152-8C3C-41E2-B938-A954483F6E3A}"/>
    <hyperlink ref="J1705" r:id="rId1702" xr:uid="{E2C75EC7-CE43-40E2-8E1E-F014F9EC1257}"/>
    <hyperlink ref="J1706" r:id="rId1703" xr:uid="{C1C19D62-F3AC-4E66-84DE-6D4F08397407}"/>
    <hyperlink ref="J1707" r:id="rId1704" xr:uid="{969534CD-2D01-4C5C-B109-03D4CF66FDA5}"/>
    <hyperlink ref="J1708" r:id="rId1705" xr:uid="{AA2299FB-A2F2-4CB3-826D-2F29D9BC6F2F}"/>
    <hyperlink ref="J1709" r:id="rId1706" xr:uid="{6EFA15FD-FFB9-4EE7-928D-ED7A780A00B2}"/>
    <hyperlink ref="J1710" r:id="rId1707" xr:uid="{43C14B22-626D-4E78-BF5D-9C97BADEB29D}"/>
    <hyperlink ref="J1711" r:id="rId1708" xr:uid="{16C891AB-2430-47C0-9838-D9A6A903FCC8}"/>
    <hyperlink ref="J1712" r:id="rId1709" xr:uid="{E5D47BA5-1CA6-4297-8504-B9E0234ECA3D}"/>
    <hyperlink ref="J1713" r:id="rId1710" xr:uid="{278C13E0-13F6-4B10-AAC3-8AB67D89492A}"/>
    <hyperlink ref="J1714" r:id="rId1711" xr:uid="{F22BFD0F-4C5E-421D-8947-A9043F574AFD}"/>
    <hyperlink ref="J1715" r:id="rId1712" xr:uid="{617C5D36-2767-42FA-BEB9-015B864ACEC0}"/>
    <hyperlink ref="J1716" r:id="rId1713" xr:uid="{F21AC1A6-A416-49A2-8D7F-E395E4066923}"/>
    <hyperlink ref="J1717" r:id="rId1714" xr:uid="{3C139B5A-A6E1-4B5E-AFD9-E76176506D2A}"/>
    <hyperlink ref="J1718" r:id="rId1715" xr:uid="{8DD58EAB-F5EF-455C-9E7A-1F012BB6A02E}"/>
    <hyperlink ref="J1719" r:id="rId1716" xr:uid="{A143C15D-B639-4FE1-9717-3165E4917E2C}"/>
    <hyperlink ref="J1720" r:id="rId1717" xr:uid="{9A1AE394-4FF4-4F45-9124-44DFF833C493}"/>
    <hyperlink ref="J1721" r:id="rId1718" xr:uid="{A79C961F-13C7-4877-92D6-70C3FF7E2A94}"/>
    <hyperlink ref="J1722" r:id="rId1719" xr:uid="{C7292889-50DD-4BC6-AA8A-685DBF2439EA}"/>
    <hyperlink ref="J1723" r:id="rId1720" xr:uid="{C861115C-767E-4569-B5D5-05564AA2A6B4}"/>
    <hyperlink ref="J1724" r:id="rId1721" xr:uid="{D0DA7095-5506-4638-B4E2-241FD06E3D19}"/>
    <hyperlink ref="J1725" r:id="rId1722" xr:uid="{6D3E088E-7AA8-45A5-AC88-602C2E6270E3}"/>
    <hyperlink ref="J1726" r:id="rId1723" xr:uid="{AF5F159E-43D4-4BA2-8103-AEA663C67A1D}"/>
    <hyperlink ref="J1727" r:id="rId1724" xr:uid="{1E7B08D7-0F45-469A-B78F-A69F54CC8923}"/>
    <hyperlink ref="J1728" r:id="rId1725" xr:uid="{4BA928E1-024B-498E-B0F5-1BBD17E60642}"/>
    <hyperlink ref="J1729" r:id="rId1726" xr:uid="{251DE7CE-A840-414E-B309-72DC8907CEC7}"/>
    <hyperlink ref="J1730" r:id="rId1727" xr:uid="{E7206729-493B-4080-A01D-2F70EE323955}"/>
    <hyperlink ref="J1731" r:id="rId1728" xr:uid="{165F727F-2265-4090-8F7E-4B9D2B951102}"/>
    <hyperlink ref="J1732" r:id="rId1729" xr:uid="{58C9C1D3-0EA8-4F19-AC6D-BC8F9348F10B}"/>
    <hyperlink ref="J1733" r:id="rId1730" xr:uid="{E3732268-8467-41A6-8964-531CC681F4BD}"/>
    <hyperlink ref="J1734" r:id="rId1731" xr:uid="{89DC5B3D-907B-4002-9620-813D4FB15E55}"/>
    <hyperlink ref="J1735" r:id="rId1732" xr:uid="{F1D9BFBB-CE30-4176-AA28-F4585D8E923F}"/>
    <hyperlink ref="J1736" r:id="rId1733" xr:uid="{79F18639-304A-45CD-B966-423BE3F1D19F}"/>
    <hyperlink ref="J1737" r:id="rId1734" xr:uid="{41406460-9BEF-4D13-8798-D3016D3380C7}"/>
    <hyperlink ref="J1738" r:id="rId1735" xr:uid="{05F36050-FD77-47EA-9C91-BC34DF916DCE}"/>
    <hyperlink ref="J1739" r:id="rId1736" xr:uid="{E36E79F5-9C8D-469F-BF42-000814EF784D}"/>
    <hyperlink ref="J1740" r:id="rId1737" xr:uid="{7ED3C6F0-6B49-41F5-92DF-BDEE8CC69268}"/>
    <hyperlink ref="J1741" r:id="rId1738" xr:uid="{2E038028-6E3E-42D9-8DA6-911AB800DE51}"/>
    <hyperlink ref="J1742" r:id="rId1739" xr:uid="{CF34A644-59F0-4595-89DE-FAE8DBA10FD2}"/>
    <hyperlink ref="J1743" r:id="rId1740" xr:uid="{C503AA29-D7EE-469E-B738-FFE7EBD1CBC0}"/>
    <hyperlink ref="J1744" r:id="rId1741" xr:uid="{5C7382EC-1403-4CE5-94D0-82B8419FA096}"/>
    <hyperlink ref="J1745" r:id="rId1742" xr:uid="{85163676-9722-444B-99C6-EB584833B14E}"/>
    <hyperlink ref="J1746" r:id="rId1743" xr:uid="{A95B7470-193A-4D85-934F-E049FF704B9D}"/>
    <hyperlink ref="J1747" r:id="rId1744" xr:uid="{8C4D2FBE-7EC9-40E3-AB3E-D0AF741899AE}"/>
    <hyperlink ref="J1748" r:id="rId1745" xr:uid="{8F77588F-B943-4582-9FC5-B7FD3D42BB2B}"/>
    <hyperlink ref="J1749" r:id="rId1746" xr:uid="{8139D36E-D87F-4CFC-AD03-80AA644C98DE}"/>
    <hyperlink ref="J1750" r:id="rId1747" xr:uid="{D45A4E73-B1C4-49FD-A90A-38F12CB8BF41}"/>
    <hyperlink ref="J1751" r:id="rId1748" xr:uid="{3CF529BF-758D-4D5E-A339-71050348BF0B}"/>
    <hyperlink ref="J1752" r:id="rId1749" xr:uid="{73C26DA0-5513-42FB-8C0C-33C1637AF99B}"/>
    <hyperlink ref="J1753" r:id="rId1750" xr:uid="{BED7C5E5-49E8-4487-9880-6778D7E119E2}"/>
    <hyperlink ref="J1754" r:id="rId1751" xr:uid="{F5E8E31E-EDAD-4741-A785-DC95DEDEEA82}"/>
    <hyperlink ref="J1755" r:id="rId1752" xr:uid="{BDC99D9E-1886-4583-98C2-94D8D088B70F}"/>
    <hyperlink ref="J1756" r:id="rId1753" xr:uid="{1D6BABD0-139A-47A3-9612-40E91D532E59}"/>
    <hyperlink ref="J1757" r:id="rId1754" xr:uid="{D48676B1-8F84-4D4F-9980-26351D95AE94}"/>
    <hyperlink ref="J1758" r:id="rId1755" xr:uid="{3EC7B69E-19C2-452B-99C7-FDE074EA8ADD}"/>
    <hyperlink ref="J1759" r:id="rId1756" xr:uid="{A623B7D3-9A52-477E-9B73-886E1E3DD847}"/>
    <hyperlink ref="J1760" r:id="rId1757" xr:uid="{313583D8-679E-4659-8AE8-C0CAE6AE700C}"/>
    <hyperlink ref="J1761" r:id="rId1758" xr:uid="{16D9E089-C0FB-4649-8D95-8557214209B4}"/>
    <hyperlink ref="J1762" r:id="rId1759" xr:uid="{B9E0B4A8-476F-4B46-8518-CB9FE1C06BA0}"/>
    <hyperlink ref="J1763" r:id="rId1760" xr:uid="{9591C63D-D799-409F-91E2-1016C8325E9E}"/>
    <hyperlink ref="J1764" r:id="rId1761" xr:uid="{0D530A8A-3D67-4298-8155-44F6565EED4C}"/>
    <hyperlink ref="J1765" r:id="rId1762" xr:uid="{57DBBFFE-46FB-48FC-B8FF-58CCCF292FD3}"/>
    <hyperlink ref="J1766" r:id="rId1763" xr:uid="{2A0707DF-4428-43A3-AB5E-D6E71E9BD1D5}"/>
    <hyperlink ref="J1767" r:id="rId1764" xr:uid="{1B6CA2D4-F524-40FE-AFBC-BCC5A6A00367}"/>
    <hyperlink ref="J1768" r:id="rId1765" xr:uid="{58C24C60-E192-4B10-B1A8-912F58060CA2}"/>
    <hyperlink ref="J1769" r:id="rId1766" xr:uid="{BCE30E06-6331-4BA6-9121-88630D686D89}"/>
    <hyperlink ref="J1770" r:id="rId1767" xr:uid="{1EC7AE12-5156-43CF-9304-BE6527D57C71}"/>
    <hyperlink ref="J1771" r:id="rId1768" xr:uid="{3F7B420A-0D47-4363-BD30-728263C2C147}"/>
    <hyperlink ref="J1772" r:id="rId1769" xr:uid="{3EF84391-475B-4ED0-BA54-7153824DE323}"/>
    <hyperlink ref="J1773" r:id="rId1770" xr:uid="{409C6495-B071-4A16-8FD3-7A7E3EEEF533}"/>
    <hyperlink ref="J1774" r:id="rId1771" xr:uid="{C7D650DC-0973-4420-B595-FED94F933F1B}"/>
    <hyperlink ref="J1775" r:id="rId1772" xr:uid="{D3968990-43D2-4DFE-BF39-9234D04D5AF4}"/>
    <hyperlink ref="J1776" r:id="rId1773" xr:uid="{6CF8A437-A9CF-4218-B383-3F3B65B2C926}"/>
    <hyperlink ref="J1777" r:id="rId1774" xr:uid="{25D9ADED-3BEA-44F2-BCCB-C3A241A2056C}"/>
    <hyperlink ref="J1778" r:id="rId1775" xr:uid="{434E3B50-A7BC-4EF9-8A49-2F928D90FA6D}"/>
    <hyperlink ref="J1779" r:id="rId1776" xr:uid="{56E5F508-DB47-4558-8856-9F660EA71426}"/>
    <hyperlink ref="J1780" r:id="rId1777" xr:uid="{C70B99E2-9449-4232-9739-F5CD28C8A93E}"/>
    <hyperlink ref="J1781" r:id="rId1778" xr:uid="{EA6E11CB-56F2-4E78-9113-70DE410BB183}"/>
    <hyperlink ref="J1782" r:id="rId1779" xr:uid="{9E202D13-04F0-4A85-91D0-9D279250463E}"/>
    <hyperlink ref="J1783" r:id="rId1780" xr:uid="{7FA53C99-941B-4038-87D9-B47993547C70}"/>
    <hyperlink ref="J1784" r:id="rId1781" xr:uid="{D38CA15E-727D-494B-B482-E76F764BD256}"/>
    <hyperlink ref="J1785" r:id="rId1782" xr:uid="{5304FE38-E209-4FA6-A102-87655D6857F0}"/>
    <hyperlink ref="J1786" r:id="rId1783" xr:uid="{608DAF7D-3958-4554-8917-FCAC50BBC513}"/>
    <hyperlink ref="J1787" r:id="rId1784" xr:uid="{57645741-B999-4B0F-9A0B-6A9C172EB3AC}"/>
    <hyperlink ref="J1788" r:id="rId1785" xr:uid="{E25D502E-065C-4850-8294-1D0CABD25CE3}"/>
    <hyperlink ref="J1789" r:id="rId1786" xr:uid="{E5D6BC84-CF6D-4D6A-9987-C86828D992EC}"/>
    <hyperlink ref="J1790" r:id="rId1787" xr:uid="{0E3EEF84-B82B-40E2-A7E0-F40B8B0D5887}"/>
    <hyperlink ref="J1791" r:id="rId1788" xr:uid="{48C9F189-F1C0-4E88-8BE4-4367D70E9B61}"/>
    <hyperlink ref="J1792" r:id="rId1789" xr:uid="{AFC49C82-3B08-418F-9589-A99B714D10B1}"/>
    <hyperlink ref="J1793" r:id="rId1790" xr:uid="{08BFF337-0DC3-4E26-92FF-893340F55006}"/>
    <hyperlink ref="J1794" r:id="rId1791" xr:uid="{42191FC0-0053-425A-818E-9BF296841751}"/>
    <hyperlink ref="J1795" r:id="rId1792" xr:uid="{69521B73-08BC-4674-AED3-CF0FB38C3996}"/>
    <hyperlink ref="J1796" r:id="rId1793" xr:uid="{84EDE433-0A35-4B9A-937F-8C14C74E0E94}"/>
    <hyperlink ref="J1797" r:id="rId1794" xr:uid="{B3F1804A-8209-4154-AE29-B4B406060CAE}"/>
    <hyperlink ref="J1798" r:id="rId1795" xr:uid="{D6AC092E-E4F9-4439-A34A-928D286D5385}"/>
    <hyperlink ref="J1799" r:id="rId1796" xr:uid="{F474D045-7DAB-4CBC-93C5-E37A81905115}"/>
    <hyperlink ref="J1800" r:id="rId1797" xr:uid="{96514290-D531-44AC-83C1-FB7DC877FBFC}"/>
    <hyperlink ref="J1801" r:id="rId1798" xr:uid="{1597AC94-314E-457D-BA04-415CA371D8FC}"/>
    <hyperlink ref="J1802" r:id="rId1799" xr:uid="{0997C301-9EB5-4A33-930D-54404F1DD5F9}"/>
    <hyperlink ref="J1803" r:id="rId1800" xr:uid="{18B23DD6-0C92-4547-BCB7-8A5051A93051}"/>
    <hyperlink ref="J1804" r:id="rId1801" xr:uid="{B350C195-BC76-4E7D-903A-205327EFD9CF}"/>
    <hyperlink ref="J1805" r:id="rId1802" xr:uid="{34465EA6-10A2-4C4A-BDFB-9B41D525B2C6}"/>
    <hyperlink ref="J1806" r:id="rId1803" xr:uid="{2B2482D1-7588-4D07-B184-DD146E784623}"/>
    <hyperlink ref="J1807" r:id="rId1804" xr:uid="{02C9D2BC-F032-4ACF-843E-5516D8B6AE9A}"/>
    <hyperlink ref="J1808" r:id="rId1805" xr:uid="{9E92B93C-9CFB-4752-AA2D-0A538CD0F38C}"/>
    <hyperlink ref="J1809" r:id="rId1806" xr:uid="{C258E9A0-446A-482D-8B0E-EB446EF112D5}"/>
    <hyperlink ref="J1810" r:id="rId1807" xr:uid="{59112481-DB66-4818-881F-EAE685D660A9}"/>
    <hyperlink ref="J1811" r:id="rId1808" xr:uid="{7D9749CA-C808-4153-B686-AC9FA959AD5E}"/>
    <hyperlink ref="J1812" r:id="rId1809" xr:uid="{AB80F425-7A35-4723-834F-15BB2EC377EB}"/>
    <hyperlink ref="J1813" r:id="rId1810" xr:uid="{194DE002-8DD7-476E-9AE6-7B8B0B5786BA}"/>
    <hyperlink ref="J1814" r:id="rId1811" xr:uid="{788BF032-D25B-49B9-8A72-7B653D19E0FD}"/>
    <hyperlink ref="J1815" r:id="rId1812" xr:uid="{F2DD3739-C913-4ADE-AC31-2126483757C5}"/>
    <hyperlink ref="J1816" r:id="rId1813" xr:uid="{A39A5D78-3BA0-4ED1-B77A-E892D9DC160E}"/>
    <hyperlink ref="J1817" r:id="rId1814" xr:uid="{16DBEF17-E8CC-4A89-9F15-12ABBD870D25}"/>
    <hyperlink ref="J1818" r:id="rId1815" xr:uid="{470515F5-46FD-48B8-AB7E-FDF258335FE8}"/>
    <hyperlink ref="J1819" r:id="rId1816" xr:uid="{BF3EF533-7A9B-4C2A-9A71-B98D9F099CA0}"/>
    <hyperlink ref="J1820" r:id="rId1817" xr:uid="{CBBA534D-2AA5-48A0-9CF3-3DB23E57CC6A}"/>
    <hyperlink ref="J1821" r:id="rId1818" xr:uid="{7544AEBE-9C90-4385-B894-A61631F2F49D}"/>
    <hyperlink ref="J1822" r:id="rId1819" xr:uid="{4B49F340-F629-4A11-ABBE-5D14D61F3A41}"/>
    <hyperlink ref="J1823" r:id="rId1820" xr:uid="{ADAF52ED-FB77-474B-90A6-44903A9E1E70}"/>
    <hyperlink ref="J1824" r:id="rId1821" xr:uid="{149AED1E-9FC3-400D-92E8-8FDFF4A0104B}"/>
    <hyperlink ref="J1825" r:id="rId1822" xr:uid="{50CB0401-2FAE-4DB4-B6A8-8D4101D601E7}"/>
    <hyperlink ref="J1826" r:id="rId1823" xr:uid="{FA414C3E-7A1B-4CA6-8FA3-25F1704C709B}"/>
    <hyperlink ref="J1827" r:id="rId1824" xr:uid="{E9FE95A5-309E-4048-A1B2-FC6A2E3A438B}"/>
    <hyperlink ref="J1828" r:id="rId1825" xr:uid="{A95AB028-F3C4-422D-8EF1-9309C9DF5A06}"/>
    <hyperlink ref="J1829" r:id="rId1826" xr:uid="{52DFB887-421A-4CD6-B4E6-30C54A938632}"/>
    <hyperlink ref="J1830" r:id="rId1827" xr:uid="{1E8DDB66-97A9-489E-97FD-061941618A21}"/>
    <hyperlink ref="J1831" r:id="rId1828" xr:uid="{C807C51D-3A42-496D-AD3F-BD6C181B1B96}"/>
    <hyperlink ref="J1832" r:id="rId1829" xr:uid="{1B5C932D-2B00-4285-B68B-1654565539FB}"/>
    <hyperlink ref="J1833" r:id="rId1830" xr:uid="{59B8B8B1-C762-4ECB-8163-D5352502EDB0}"/>
    <hyperlink ref="J1834" r:id="rId1831" xr:uid="{1AD6DEEC-84FC-4EE9-AB67-5703021538D9}"/>
    <hyperlink ref="J1835" r:id="rId1832" xr:uid="{CC9FB435-CC19-432C-80C0-DE7646082F96}"/>
    <hyperlink ref="J1836" r:id="rId1833" xr:uid="{77F7B7B2-7467-458D-A761-32854DFBE8DE}"/>
    <hyperlink ref="J1837" r:id="rId1834" xr:uid="{E934EB96-6A1D-4A93-B096-7947B06BFA02}"/>
    <hyperlink ref="J1838" r:id="rId1835" xr:uid="{48039042-D293-4C44-AC9C-4969452BEED7}"/>
    <hyperlink ref="J1839" r:id="rId1836" xr:uid="{9DB4F89C-1B39-4D1E-BB10-52D0C1E5B497}"/>
    <hyperlink ref="J1840" r:id="rId1837" xr:uid="{221B2210-1171-4F84-AD0E-E96CDCB1B07D}"/>
    <hyperlink ref="J1841" r:id="rId1838" xr:uid="{4C40C7BC-FDF2-4B71-8416-B3D985D87CA1}"/>
    <hyperlink ref="J1842" r:id="rId1839" xr:uid="{FC15F040-CD60-40CD-B79A-EAA98E70F279}"/>
    <hyperlink ref="J1843" r:id="rId1840" xr:uid="{1565961D-2764-4102-B68B-CEC45BF52A24}"/>
    <hyperlink ref="J1844" r:id="rId1841" xr:uid="{D75B0BD8-6A54-46BF-AC70-9AB115E14BE2}"/>
    <hyperlink ref="J1845" r:id="rId1842" xr:uid="{18ED34D2-189C-4F8F-8B23-2D330DC585DD}"/>
    <hyperlink ref="J1846" r:id="rId1843" xr:uid="{1CC2958F-BF9C-4298-8A59-2C90CB58A03F}"/>
    <hyperlink ref="J1847" r:id="rId1844" xr:uid="{F84D6D14-FBA2-4EED-B9D6-9C36F86F961C}"/>
    <hyperlink ref="J1848" r:id="rId1845" xr:uid="{164D3842-01CC-4044-9163-4A4B4A2A99BF}"/>
    <hyperlink ref="J1849" r:id="rId1846" xr:uid="{59AA08CB-0557-4BD4-8831-D149546743C3}"/>
    <hyperlink ref="J1850" r:id="rId1847" xr:uid="{A53A4400-0B88-4CB2-9407-4FA18A11BE50}"/>
    <hyperlink ref="J1851" r:id="rId1848" xr:uid="{2AD57E94-CEF3-4841-A9BC-B2228E334D2A}"/>
    <hyperlink ref="J1852" r:id="rId1849" xr:uid="{44AFDEB0-3F8C-4497-B60F-C0CCAD5947D9}"/>
    <hyperlink ref="J1853" r:id="rId1850" xr:uid="{11A6CD18-C337-47FF-B27C-F13D8DF5AD59}"/>
    <hyperlink ref="J1854" r:id="rId1851" xr:uid="{1322E3CC-79D1-446C-8578-DB75D6F8D269}"/>
    <hyperlink ref="J1855" r:id="rId1852" xr:uid="{3125F487-BA85-4269-9139-79B43EC5DBEF}"/>
    <hyperlink ref="J1856" r:id="rId1853" xr:uid="{0A4DA6D8-E7C1-4CD8-A386-45D78C092CD6}"/>
    <hyperlink ref="J1857" r:id="rId1854" xr:uid="{B264932B-31F6-4FEC-AC0C-7F3A53C1C644}"/>
    <hyperlink ref="J1858" r:id="rId1855" xr:uid="{8820B07A-3A89-40C7-9D90-262D107AC31A}"/>
    <hyperlink ref="J1859" r:id="rId1856" xr:uid="{46F67249-E4EC-4611-891A-F7887C013360}"/>
    <hyperlink ref="J1860" r:id="rId1857" xr:uid="{007056DD-D0ED-4D71-9CD4-601681554176}"/>
    <hyperlink ref="J1861" r:id="rId1858" xr:uid="{36D91648-4AEF-4DDB-9605-5002D0A7FE7F}"/>
    <hyperlink ref="J1862" r:id="rId1859" xr:uid="{A344AB2D-D0D6-485B-8E39-7D384354B22A}"/>
    <hyperlink ref="J1863" r:id="rId1860" xr:uid="{A684C710-2267-4540-A938-B68AF91A95BC}"/>
    <hyperlink ref="J1864" r:id="rId1861" xr:uid="{D112339F-E025-4BFE-ACAB-C5F4DFAAD6FC}"/>
    <hyperlink ref="J1865" r:id="rId1862" xr:uid="{3592359E-0B88-4C3A-967E-638B73D91370}"/>
    <hyperlink ref="J1866" r:id="rId1863" xr:uid="{DF4A1D1A-ADD6-4F3A-AE94-0918422B063D}"/>
    <hyperlink ref="J1867" r:id="rId1864" xr:uid="{9F04E3B9-7E7E-482B-AF50-F545D1633F82}"/>
    <hyperlink ref="J1868" r:id="rId1865" xr:uid="{6456E7C9-6045-4EFE-8FD0-A518F0051931}"/>
    <hyperlink ref="J1869" r:id="rId1866" xr:uid="{E8C48607-0E15-4E9E-B614-1C4E1EF51CCD}"/>
    <hyperlink ref="J1870" r:id="rId1867" xr:uid="{7EFAFCE5-EFA2-4FC0-930D-9520825729C4}"/>
    <hyperlink ref="J1871" r:id="rId1868" xr:uid="{7EC761C0-4400-49FA-ACD1-E75FDC12AEC1}"/>
    <hyperlink ref="J1872" r:id="rId1869" xr:uid="{B2AAFF17-EA32-4C48-9CFA-BB307F9BE0C0}"/>
    <hyperlink ref="J1873" r:id="rId1870" xr:uid="{00CCAE24-514F-4ABD-A6BF-50F9401AE306}"/>
    <hyperlink ref="J1874" r:id="rId1871" xr:uid="{BD852640-745A-4F01-AF7C-687B384E7393}"/>
    <hyperlink ref="J1875" r:id="rId1872" xr:uid="{19F2EA3F-F461-4CBE-83F7-301B01A95E98}"/>
    <hyperlink ref="J1876" r:id="rId1873" xr:uid="{5B6D9AE7-076C-4817-B707-98E5C6E71422}"/>
    <hyperlink ref="J1877" r:id="rId1874" xr:uid="{FB62C83E-6936-4032-8DD8-FB25481A4559}"/>
    <hyperlink ref="J1878" r:id="rId1875" xr:uid="{729E75CA-CA08-4FFF-895D-F664AE0A2055}"/>
    <hyperlink ref="J1879" r:id="rId1876" xr:uid="{FC69104E-7C00-4917-A82C-7B0A03650425}"/>
    <hyperlink ref="J1880" r:id="rId1877" xr:uid="{9C1639AB-ACC7-4928-BE30-E4C631830ECD}"/>
    <hyperlink ref="J1881" r:id="rId1878" xr:uid="{EEF152B6-CD76-44C7-8A11-BD228CEE6AE7}"/>
    <hyperlink ref="J1882" r:id="rId1879" xr:uid="{4D56EFCE-B92B-4591-910A-726F66D1ECDF}"/>
    <hyperlink ref="J1883" r:id="rId1880" xr:uid="{36BD4DF3-2A20-4F97-A53D-31ADF6B90AA4}"/>
    <hyperlink ref="J1884" r:id="rId1881" xr:uid="{0FF356E3-6F20-4B1E-9F7F-994ACE3FB626}"/>
    <hyperlink ref="J1885" r:id="rId1882" xr:uid="{CA00F44F-18AC-48BC-A392-687FAE6A1142}"/>
    <hyperlink ref="J1886" r:id="rId1883" xr:uid="{2E2B0B56-D025-4665-B997-65E5914A138E}"/>
    <hyperlink ref="J1887" r:id="rId1884" xr:uid="{2E65BDA4-657A-4FE8-AE7D-0320A34D24CA}"/>
    <hyperlink ref="J1888" r:id="rId1885" xr:uid="{6B1917F0-1DA6-4C3F-9BF6-E2BD3FEFBCFD}"/>
    <hyperlink ref="J1889" r:id="rId1886" xr:uid="{383A92DB-D253-41E3-BAA0-BF4E0211540C}"/>
    <hyperlink ref="J1890" r:id="rId1887" xr:uid="{C6009D99-506D-46D8-974A-8364F3A99A13}"/>
    <hyperlink ref="J1891" r:id="rId1888" xr:uid="{76E5F206-B289-4EE9-8684-FE68B57CED32}"/>
    <hyperlink ref="J1892" r:id="rId1889" xr:uid="{1F1410F6-F3B7-41C2-ACD4-D4BFCE16FE99}"/>
    <hyperlink ref="J1893" r:id="rId1890" xr:uid="{E03A0AF8-35D0-486B-AA66-A7A233EE2A9F}"/>
    <hyperlink ref="J1894" r:id="rId1891" xr:uid="{4A84FD97-9897-41A7-9902-86AC7A2B3E46}"/>
    <hyperlink ref="J1895" r:id="rId1892" xr:uid="{5FB0EC5E-056F-4160-A951-7D6F39DB7749}"/>
    <hyperlink ref="J1896" r:id="rId1893" xr:uid="{480B1652-0983-4B8C-8501-D0B22492FC27}"/>
    <hyperlink ref="J1897" r:id="rId1894" xr:uid="{56E23617-630E-4DAB-A49F-DC5636F66370}"/>
    <hyperlink ref="J1898" r:id="rId1895" xr:uid="{B4FB4AD2-655D-4B47-9988-DC64D48B0C3D}"/>
    <hyperlink ref="J1899" r:id="rId1896" xr:uid="{0E872875-C7E5-49D7-B216-37CFC110FA70}"/>
    <hyperlink ref="J1900" r:id="rId1897" xr:uid="{0476BB7C-4B30-434F-AA65-2344E2B5A66F}"/>
    <hyperlink ref="J1901" r:id="rId1898" xr:uid="{49C575D9-D258-4E4C-AFFC-CBB2BC134DC6}"/>
    <hyperlink ref="J1902" r:id="rId1899" xr:uid="{205E5248-D99D-4BA8-A044-CDD6C93D7771}"/>
    <hyperlink ref="J1903" r:id="rId1900" xr:uid="{A1E0705B-06D6-4B5D-B3ED-B88783D33B74}"/>
    <hyperlink ref="J1904" r:id="rId1901" xr:uid="{7F6BE20B-C68F-4869-A97B-69B621CF2823}"/>
    <hyperlink ref="J1905" r:id="rId1902" xr:uid="{0B58C433-9ABD-4526-8207-433ABAC90295}"/>
    <hyperlink ref="J1906" r:id="rId1903" xr:uid="{8F960963-D74D-4CEB-8264-C4A234549B8F}"/>
    <hyperlink ref="J1907" r:id="rId1904" xr:uid="{AA637AB0-73A8-4AF0-9BB4-55E43639D2A5}"/>
    <hyperlink ref="J1908" r:id="rId1905" xr:uid="{70EA9600-B896-4F9B-9B84-5D8EA850A9A5}"/>
    <hyperlink ref="J1909" r:id="rId1906" xr:uid="{19EB11B8-13DA-4266-B0A4-256D1E2496FA}"/>
    <hyperlink ref="J1910" r:id="rId1907" xr:uid="{53A0D81F-4CEA-40A5-8B12-688225AFF03F}"/>
    <hyperlink ref="J1911" r:id="rId1908" xr:uid="{E7A451A2-D112-48E0-B85A-9637BE5FF95A}"/>
    <hyperlink ref="J1912" r:id="rId1909" xr:uid="{ED93D364-AD0A-46A4-AA68-69D166960DCD}"/>
    <hyperlink ref="J1913" r:id="rId1910" xr:uid="{87E1999A-5A22-49EA-B2F7-463E1D9EFAE9}"/>
    <hyperlink ref="J1914" r:id="rId1911" xr:uid="{B874D7B1-9FFB-4472-8800-9C2861EA9B40}"/>
    <hyperlink ref="J1915" r:id="rId1912" xr:uid="{39C91ABB-9A10-47A0-A3BB-8D877D234DB2}"/>
    <hyperlink ref="J1916" r:id="rId1913" xr:uid="{C42E0201-AECC-44A8-AED3-5B11C737AE5F}"/>
    <hyperlink ref="J1917" r:id="rId1914" xr:uid="{06E001C7-C079-4EFD-BB78-E5F51D0D0D6A}"/>
    <hyperlink ref="J1918" r:id="rId1915" xr:uid="{0E3B15E3-5C4A-4753-96B9-204F2B2B3799}"/>
    <hyperlink ref="J1919" r:id="rId1916" xr:uid="{4FD5E62D-EA35-474E-B8BB-1C1DC010014E}"/>
    <hyperlink ref="J1920" r:id="rId1917" xr:uid="{754F7502-766B-401A-AE9E-04C996E5A55C}"/>
    <hyperlink ref="J1921" r:id="rId1918" xr:uid="{CB52346D-B200-4BCA-8DAB-F7D0E8C049B0}"/>
    <hyperlink ref="J1922" r:id="rId1919" xr:uid="{91DE598B-3C30-45CA-A8B5-ADF3993DF13C}"/>
    <hyperlink ref="J1923" r:id="rId1920" xr:uid="{DF14AA9E-27F2-462E-8110-E16AA733E6B1}"/>
    <hyperlink ref="J1924" r:id="rId1921" xr:uid="{41F70754-F385-4D67-84FC-E973DA4E9331}"/>
    <hyperlink ref="J1925" r:id="rId1922" xr:uid="{B37D3BD6-FA2B-406E-831A-B9577E61E8F7}"/>
    <hyperlink ref="J1926" r:id="rId1923" xr:uid="{146F089E-E5A3-4940-A922-0A18A5B5F6F9}"/>
    <hyperlink ref="J1927" r:id="rId1924" xr:uid="{BF309BB2-5E48-43F8-95B9-3077E1787FDE}"/>
    <hyperlink ref="J1928" r:id="rId1925" xr:uid="{2E07BFD0-C260-4CB0-9987-130F0B9B8D47}"/>
    <hyperlink ref="J1929" r:id="rId1926" xr:uid="{32A80D66-5690-437A-9945-E43FBCD92AE1}"/>
    <hyperlink ref="J1930" r:id="rId1927" xr:uid="{4193895D-A988-4B41-BF03-85A9028D650D}"/>
    <hyperlink ref="J1931" r:id="rId1928" xr:uid="{0126128A-48C0-4AC7-8C47-261EF84D0A36}"/>
    <hyperlink ref="J1932" r:id="rId1929" xr:uid="{BD7A0ECC-239F-479E-880A-4BB592C78315}"/>
    <hyperlink ref="J1933" r:id="rId1930" xr:uid="{E05BEB6D-FC82-4C57-9820-D19040378D35}"/>
    <hyperlink ref="J1934" r:id="rId1931" xr:uid="{3A00C565-6A64-4869-935B-FBF84DA096A6}"/>
    <hyperlink ref="J1935" r:id="rId1932" xr:uid="{0E3C4F5A-FC57-45B0-82E2-42D0F4889FEF}"/>
    <hyperlink ref="J1936" r:id="rId1933" xr:uid="{E6683AD7-6FF8-4A3B-AF0D-011421E023E5}"/>
    <hyperlink ref="J1937" r:id="rId1934" xr:uid="{82CC72D6-DFFD-40DF-9E5F-9B43B9078F9B}"/>
    <hyperlink ref="J1938" r:id="rId1935" xr:uid="{CBC06362-84AA-47F2-9787-C92EDE1CE386}"/>
    <hyperlink ref="J1939" r:id="rId1936" xr:uid="{4146FF6A-6EFB-4763-8EC6-5EE84A66DBE1}"/>
    <hyperlink ref="J1940" r:id="rId1937" xr:uid="{CD8A6358-FB06-42DE-813D-C26FAE73B698}"/>
    <hyperlink ref="J1941" r:id="rId1938" xr:uid="{2921ECE5-70AF-4E24-B05F-BDA77783FB28}"/>
    <hyperlink ref="J1942" r:id="rId1939" xr:uid="{E15448A2-55AB-422D-AD76-2339F3844A08}"/>
    <hyperlink ref="J1943" r:id="rId1940" xr:uid="{9E37C7E4-7819-4C28-946C-869056695CC9}"/>
    <hyperlink ref="J1944" r:id="rId1941" xr:uid="{82B41C63-0F17-414A-8E99-1ED6A6C5E561}"/>
    <hyperlink ref="J1945" r:id="rId1942" xr:uid="{C42A5F25-14D8-4719-9AA4-2A063D736C50}"/>
    <hyperlink ref="J1946" r:id="rId1943" xr:uid="{BABBA54B-0FD4-4447-B932-04A693FF001A}"/>
    <hyperlink ref="J1947" r:id="rId1944" xr:uid="{19695222-8FFF-4FD0-A9E2-CD66E72F4DBB}"/>
    <hyperlink ref="J1948" r:id="rId1945" xr:uid="{2BEA0B5B-B32C-40F5-B7DE-93A768DCD68F}"/>
    <hyperlink ref="J1949" r:id="rId1946" xr:uid="{AEC384AB-395C-4BD9-9A4E-6315FF204504}"/>
    <hyperlink ref="J1950" r:id="rId1947" xr:uid="{AE39ABA8-AB9C-43F7-B291-1B1E53121A77}"/>
    <hyperlink ref="J1951" r:id="rId1948" xr:uid="{CD29B243-5EE8-4CF3-82EA-9363E18DDDEF}"/>
    <hyperlink ref="J1952" r:id="rId1949" xr:uid="{17C17042-E6AC-491D-A89B-63FF533FFBE1}"/>
    <hyperlink ref="J1953" r:id="rId1950" xr:uid="{D0F72DFB-8EE8-4D96-BB5E-76AFC151DAF2}"/>
    <hyperlink ref="J1954" r:id="rId1951" xr:uid="{E4467593-6B1E-4968-A7FB-369C4DF272DB}"/>
    <hyperlink ref="J1955" r:id="rId1952" xr:uid="{220A6EAB-BAAB-4731-AAB3-5E0C35118275}"/>
    <hyperlink ref="J1956" r:id="rId1953" xr:uid="{D421EAB3-E707-4CF3-90D6-EB569894040B}"/>
    <hyperlink ref="J1957" r:id="rId1954" xr:uid="{788289E9-DEE8-4E93-B244-861AEB74B473}"/>
    <hyperlink ref="J1958" r:id="rId1955" xr:uid="{1C602BB9-EE3D-4080-8AF3-8BB36CC8B5BC}"/>
    <hyperlink ref="J1959" r:id="rId1956" xr:uid="{BE94BD27-89A9-4AF1-A58A-227042519C97}"/>
    <hyperlink ref="J1960" r:id="rId1957" xr:uid="{F967E9BE-096E-4718-AB2A-98703271FDCC}"/>
    <hyperlink ref="J1961" r:id="rId1958" xr:uid="{F5CC21FE-7E5C-424D-942E-575082EFA9A5}"/>
    <hyperlink ref="J1962" r:id="rId1959" xr:uid="{E52936B2-403A-490A-B2C0-7A20694F38FE}"/>
    <hyperlink ref="J1963" r:id="rId1960" xr:uid="{D76FB3E0-6D5E-4F15-8C90-7A823310BF6D}"/>
    <hyperlink ref="J1964" r:id="rId1961" xr:uid="{AAB92250-C268-475F-9B0A-BC1227D4C44B}"/>
    <hyperlink ref="J1965" r:id="rId1962" xr:uid="{D9A38897-B1F2-447E-BC9C-F26ED7A1FC3A}"/>
    <hyperlink ref="J1966" r:id="rId1963" xr:uid="{42622F4C-0629-4905-89BB-9BBDB4BB8A49}"/>
    <hyperlink ref="J1967" r:id="rId1964" xr:uid="{52C26C98-92DE-4B2B-9891-3A8510EA79FC}"/>
    <hyperlink ref="J1968" r:id="rId1965" xr:uid="{75990966-9F72-4DCC-B4F1-349F78DCD41D}"/>
    <hyperlink ref="J1969" r:id="rId1966" xr:uid="{895E05BF-BD4D-44CA-B8F3-4110432EC394}"/>
    <hyperlink ref="J1970" r:id="rId1967" xr:uid="{5D5FED67-5496-4E39-B5C1-BB50CBF6E90F}"/>
    <hyperlink ref="J1971" r:id="rId1968" xr:uid="{C35B93A8-6E9B-4DB8-B039-9CF515F89AD5}"/>
    <hyperlink ref="J1972" r:id="rId1969" xr:uid="{78AE2CE5-EC5D-49E2-98B4-895FB9013DD1}"/>
    <hyperlink ref="J1973" r:id="rId1970" xr:uid="{9B910B0B-B84C-475E-B38D-C1275E30A31C}"/>
    <hyperlink ref="J1974" r:id="rId1971" xr:uid="{EB47F7D9-CB2A-4FD9-B858-E96AD5CFB061}"/>
    <hyperlink ref="J1975" r:id="rId1972" xr:uid="{067F5E7F-C3E7-4E60-B4EB-9BB739479180}"/>
    <hyperlink ref="J1976" r:id="rId1973" xr:uid="{C2D51D83-3058-4D33-8BA3-B001FF6A7AD0}"/>
    <hyperlink ref="J1977" r:id="rId1974" xr:uid="{9883CEE0-FA1B-4A55-9700-96844D35F795}"/>
    <hyperlink ref="J1978" r:id="rId1975" xr:uid="{03A548B8-05C8-4E87-99D2-00EB38308E73}"/>
    <hyperlink ref="J1979" r:id="rId1976" xr:uid="{8D70D75D-8E55-49C9-B82F-A04483C69587}"/>
    <hyperlink ref="J1980" r:id="rId1977" xr:uid="{6F8D92D4-3B7E-41E7-A60A-2676B228B22B}"/>
    <hyperlink ref="J1981" r:id="rId1978" xr:uid="{B8EB8952-DC88-4509-B28A-B276D766182F}"/>
    <hyperlink ref="J1982" r:id="rId1979" xr:uid="{089013E9-3D84-4D81-BBD4-1C33827793C1}"/>
    <hyperlink ref="J1983" r:id="rId1980" xr:uid="{E6E0AF2A-A4CA-45DB-93F0-424751F5A376}"/>
    <hyperlink ref="J1984" r:id="rId1981" xr:uid="{97CEB1E0-BAC8-4A6E-B887-BE1A8BF6DBA5}"/>
    <hyperlink ref="J1985" r:id="rId1982" xr:uid="{E4115A82-4C34-4453-BFD9-73B9FB632F86}"/>
    <hyperlink ref="J1986" r:id="rId1983" xr:uid="{CBDA4415-6B5C-4C82-A563-4FC4FB5CBB8A}"/>
    <hyperlink ref="J1987" r:id="rId1984" xr:uid="{4C802C73-C2F7-46C3-8B16-D407EF5CE3FA}"/>
    <hyperlink ref="J1988" r:id="rId1985" xr:uid="{F2A5313A-6EC7-4BA8-8AE1-F0DEBDE7C560}"/>
    <hyperlink ref="J1989" r:id="rId1986" xr:uid="{F06DE80B-75D8-4351-BC3E-78F760876A9A}"/>
    <hyperlink ref="J1990" r:id="rId1987" xr:uid="{94A5F761-70F5-41BA-9CF2-5F1F868FD51D}"/>
    <hyperlink ref="J1991" r:id="rId1988" xr:uid="{2CB993CC-F953-4D5E-AF18-8F8ACF7DF380}"/>
    <hyperlink ref="J1992" r:id="rId1989" xr:uid="{234718C7-99F7-4A1C-A463-1F18D627E4CF}"/>
    <hyperlink ref="J1993" r:id="rId1990" xr:uid="{0DAD798E-6981-4F2C-A9D2-73807EE9BFC4}"/>
    <hyperlink ref="J1994" r:id="rId1991" xr:uid="{63358AA3-DEA6-4FC8-95AE-B058ACCEB7CA}"/>
    <hyperlink ref="J1995" r:id="rId1992" xr:uid="{A692A1FC-A494-48DD-BE6A-F709CB9CD2AA}"/>
    <hyperlink ref="J1996" r:id="rId1993" xr:uid="{EAFAF9AC-C67E-433A-A320-AEE9D7CFC7DA}"/>
    <hyperlink ref="J1997" r:id="rId1994" xr:uid="{5046B0C9-6D49-4D49-BB2B-C3096F266926}"/>
    <hyperlink ref="J1998" r:id="rId1995" xr:uid="{AAD46D20-A30C-46E6-B729-E13105E59523}"/>
    <hyperlink ref="J1999" r:id="rId1996" xr:uid="{69562BE9-740B-48B8-8D02-01A2EE2D086F}"/>
    <hyperlink ref="J2000" r:id="rId1997" xr:uid="{3762BA06-EC88-4670-8E04-A7C598F29E9C}"/>
    <hyperlink ref="J2001" r:id="rId1998" xr:uid="{96541BA2-0699-45B9-8349-AC2DCE82AB63}"/>
    <hyperlink ref="J2002" r:id="rId1999" xr:uid="{A33C93E1-62ED-4EF1-BA98-884CCE8D99B3}"/>
    <hyperlink ref="J2003" r:id="rId2000" xr:uid="{9C48073E-4B9F-4481-8C3A-6038F1F1200E}"/>
    <hyperlink ref="J2004" r:id="rId2001" xr:uid="{DBE09AA6-7163-49DB-9C6A-04708D7A4009}"/>
    <hyperlink ref="J2005" r:id="rId2002" xr:uid="{D066AFC0-76D0-4864-A517-0024254651A4}"/>
    <hyperlink ref="J2006" r:id="rId2003" xr:uid="{B3BACD52-A8E1-436D-A2AD-67ECC749E005}"/>
    <hyperlink ref="J2007" r:id="rId2004" xr:uid="{5C2E82DC-6F73-4217-9D2E-2A6E77C9EB1E}"/>
    <hyperlink ref="J2008" r:id="rId2005" xr:uid="{0A0C39D5-F112-445F-9E11-B724E7429CE0}"/>
    <hyperlink ref="J2009" r:id="rId2006" xr:uid="{7E2DD42C-4048-415A-AB7F-BFBE400A8AD5}"/>
    <hyperlink ref="J2010" r:id="rId2007" xr:uid="{B5806FD6-FF70-4BDD-91E7-6F380648CE33}"/>
    <hyperlink ref="J2011" r:id="rId2008" xr:uid="{48A8555D-56CB-497D-98A8-C7D5919FA03E}"/>
    <hyperlink ref="J2012" r:id="rId2009" xr:uid="{9C22AB82-FD67-4F26-B25F-4348962109F6}"/>
    <hyperlink ref="J2013" r:id="rId2010" xr:uid="{FA6D4745-42AD-4DD0-A853-D87C010F20AA}"/>
    <hyperlink ref="J2014" r:id="rId2011" xr:uid="{6DBB163A-1AEF-4211-B3F0-1E99D7CE679C}"/>
    <hyperlink ref="J2015" r:id="rId2012" xr:uid="{F5AA2C44-6220-4A6F-BDD8-2420DBBD239B}"/>
    <hyperlink ref="J2016" r:id="rId2013" xr:uid="{163B74E1-030C-4635-AD51-8204E50AC243}"/>
    <hyperlink ref="J2017" r:id="rId2014" xr:uid="{BB107DCE-2645-4B5C-9C80-CC5C83B127CE}"/>
    <hyperlink ref="J2018" r:id="rId2015" xr:uid="{ED3AB4EB-4B85-4731-B279-618CE184E9B0}"/>
    <hyperlink ref="J2019" r:id="rId2016" xr:uid="{B1A26768-B3B3-4AB1-BBAA-6D837C4582F2}"/>
    <hyperlink ref="J2020" r:id="rId2017" xr:uid="{08281E0F-CBD3-42F2-98C3-6B47C3235745}"/>
    <hyperlink ref="J2021" r:id="rId2018" xr:uid="{FC7964D8-39C6-4F75-A68E-DEEBF7A63074}"/>
    <hyperlink ref="J2022" r:id="rId2019" xr:uid="{FA760111-6720-42BB-A181-5999CBBD970F}"/>
    <hyperlink ref="J2023" r:id="rId2020" xr:uid="{09956DEE-E3B9-41B6-A957-D65E55ACDC62}"/>
    <hyperlink ref="J2024" r:id="rId2021" xr:uid="{04356AA3-19C8-4496-93B9-4C69FD681EEA}"/>
    <hyperlink ref="J2025" r:id="rId2022" xr:uid="{94467472-D557-4EE7-8E01-1A2858D0C776}"/>
    <hyperlink ref="J2026" r:id="rId2023" xr:uid="{ABF9A35A-FE8D-4E09-B614-3310C58C236D}"/>
    <hyperlink ref="J2027" r:id="rId2024" xr:uid="{5043CE61-FDAE-420F-88F5-F298E63661A8}"/>
    <hyperlink ref="J2028" r:id="rId2025" xr:uid="{064F1A04-9987-40DF-B719-010F9CA683F6}"/>
    <hyperlink ref="J2029" r:id="rId2026" xr:uid="{7B811F60-D752-4AC2-B185-5F6F8E0571B9}"/>
    <hyperlink ref="J2030" r:id="rId2027" xr:uid="{AE4F9AB8-5CEE-4B81-8E43-DDE9F46BE6DF}"/>
    <hyperlink ref="J2031" r:id="rId2028" xr:uid="{70118211-4346-4AED-BD3B-CC28294670DB}"/>
    <hyperlink ref="J2032" r:id="rId2029" xr:uid="{A71A6003-CE5B-4F0C-BA60-649B513AE22D}"/>
    <hyperlink ref="J2033" r:id="rId2030" xr:uid="{6EE109E1-00EE-472B-9AC2-14446BC91390}"/>
    <hyperlink ref="J2034" r:id="rId2031" xr:uid="{C6647CFC-C0A7-4FDF-850E-3B78041730DA}"/>
    <hyperlink ref="J2035" r:id="rId2032" xr:uid="{C0DDE883-12BE-4F0A-A6B6-48D506A4A5C3}"/>
    <hyperlink ref="J2036" r:id="rId2033" xr:uid="{E1F1E272-BCC6-4D6C-8566-55F4F7FDAD55}"/>
    <hyperlink ref="J2037" r:id="rId2034" xr:uid="{76D6A198-647E-430F-A090-767F52FEEEEF}"/>
    <hyperlink ref="J2038" r:id="rId2035" xr:uid="{130A342C-9B6A-424B-8D09-88011834E023}"/>
    <hyperlink ref="J2039" r:id="rId2036" xr:uid="{D1B13A9B-B962-42D4-AA59-E9ED35F478C1}"/>
    <hyperlink ref="J2040" r:id="rId2037" xr:uid="{F9283E44-D001-44FA-AD6F-857562108A5A}"/>
    <hyperlink ref="J2041" r:id="rId2038" xr:uid="{43555CE4-5552-4058-AD5C-E9605548EC7B}"/>
    <hyperlink ref="J2042" r:id="rId2039" xr:uid="{6840BDB4-C064-4F56-B782-CB6A595D9F0D}"/>
    <hyperlink ref="J2043" r:id="rId2040" xr:uid="{58515725-CE8F-47EB-BC35-2EC372C99021}"/>
    <hyperlink ref="J2044" r:id="rId2041" xr:uid="{A73F659E-DE84-490F-8D60-CBFAC01470CE}"/>
    <hyperlink ref="J2045" r:id="rId2042" xr:uid="{AAFDCF60-570E-4536-9C40-6333E4408537}"/>
    <hyperlink ref="J2046" r:id="rId2043" xr:uid="{73143C33-05BA-4D4F-A4CB-EFFEB5935568}"/>
    <hyperlink ref="J2047" r:id="rId2044" xr:uid="{E32211DB-6CA9-43A7-9ECE-4B62C64B346E}"/>
    <hyperlink ref="J2048" r:id="rId2045" xr:uid="{30960533-FA72-42C9-B9F1-E85BD4CA3E63}"/>
    <hyperlink ref="J2049" r:id="rId2046" xr:uid="{C3B99544-93EB-4455-942D-7ED584C716F7}"/>
    <hyperlink ref="J2050" r:id="rId2047" xr:uid="{EEE22406-CF8D-4F8F-8780-6E5DB5413D43}"/>
    <hyperlink ref="J2051" r:id="rId2048" xr:uid="{B7A25C39-25FB-4653-A83E-57D8E77E4119}"/>
    <hyperlink ref="J2052" r:id="rId2049" xr:uid="{3A91BEE8-2E93-4DDC-A761-87489A3B45B9}"/>
    <hyperlink ref="J2053" r:id="rId2050" xr:uid="{94F4FB7B-6611-404D-B9D1-3489545DDFE9}"/>
    <hyperlink ref="J2054" r:id="rId2051" xr:uid="{4858C96D-B4F6-40C2-BC72-A9B1381354A3}"/>
    <hyperlink ref="J2055" r:id="rId2052" xr:uid="{A06C25F7-2CFD-47C2-AC50-D376AC3F2AFD}"/>
    <hyperlink ref="J2056" r:id="rId2053" xr:uid="{440736B1-7689-4D6B-B742-2237D44930A8}"/>
    <hyperlink ref="J2057" r:id="rId2054" xr:uid="{51A917CB-FF85-4C3C-A202-444FC3B707EB}"/>
    <hyperlink ref="J2058" r:id="rId2055" xr:uid="{BCC94788-4E02-4FEA-8720-8BA73F168FBD}"/>
    <hyperlink ref="J2059" r:id="rId2056" xr:uid="{794FB9E9-051A-4665-BC08-3C520E390A44}"/>
    <hyperlink ref="J2060" r:id="rId2057" xr:uid="{D56517FE-1E92-4005-928D-5742AD0901E1}"/>
    <hyperlink ref="J2061" r:id="rId2058" xr:uid="{CCF8F75A-55D1-45F2-8C22-55C60075966D}"/>
    <hyperlink ref="J2062" r:id="rId2059" xr:uid="{DF2F55F3-7E3C-4334-9960-816CC16E2325}"/>
    <hyperlink ref="J2063" r:id="rId2060" xr:uid="{CBEB547F-F82B-4780-BEBA-8A44D9693776}"/>
    <hyperlink ref="J2064" r:id="rId2061" xr:uid="{5644C96C-7219-4298-85AE-35206DB9FC4F}"/>
    <hyperlink ref="J2065" r:id="rId2062" xr:uid="{115A490E-19B7-4C32-BCDD-7719A0B83BE0}"/>
    <hyperlink ref="J2066" r:id="rId2063" xr:uid="{88827F95-83B4-46E2-910D-E3440FFC1438}"/>
    <hyperlink ref="J2067" r:id="rId2064" xr:uid="{8E85F549-FE7B-494A-B231-37BB6039A54B}"/>
    <hyperlink ref="J2068" r:id="rId2065" xr:uid="{F6266A32-3363-434F-9DC5-19595DD5353A}"/>
    <hyperlink ref="J2069" r:id="rId2066" xr:uid="{E0BDF5FA-FD46-4811-859D-10C5B3067584}"/>
    <hyperlink ref="J2070" r:id="rId2067" xr:uid="{6931BCAF-AB99-407C-B4B6-89D3A4F389E5}"/>
    <hyperlink ref="J2071" r:id="rId2068" xr:uid="{ECEF3B4B-6DEC-4E67-9153-1BC0C7E905E0}"/>
    <hyperlink ref="J2072" r:id="rId2069" xr:uid="{85CBDD1F-FAA3-4F7F-BCF6-B75C92DF289B}"/>
    <hyperlink ref="J2073" r:id="rId2070" xr:uid="{DBFBD930-2058-497A-9D9E-30B67347AC39}"/>
    <hyperlink ref="J2074" r:id="rId2071" xr:uid="{A6217B46-64E2-4C09-961E-0BD37C6CBB43}"/>
    <hyperlink ref="J2075" r:id="rId2072" xr:uid="{EFFAF039-CE36-45FA-BA44-0549B0D7E3D6}"/>
    <hyperlink ref="J2076" r:id="rId2073" xr:uid="{3F60A5B7-1643-45EF-85E3-2E93A1DAB7C9}"/>
    <hyperlink ref="J2077" r:id="rId2074" xr:uid="{F9E13B7C-A726-4D3F-AA29-31628956F23F}"/>
    <hyperlink ref="J2078" r:id="rId2075" xr:uid="{CC57D373-FA46-43B0-BCCB-909880E2CE2E}"/>
    <hyperlink ref="J2079" r:id="rId2076" xr:uid="{75452E2D-CF9C-4872-ABC2-A685F2EBBADE}"/>
    <hyperlink ref="J2080" r:id="rId2077" xr:uid="{30A28D49-237E-459C-B9A7-18A221A68E88}"/>
    <hyperlink ref="J2081" r:id="rId2078" xr:uid="{43350585-353D-4F4E-9FC7-BE5B3798DFA4}"/>
    <hyperlink ref="J2082" r:id="rId2079" xr:uid="{B776C6D7-0270-463C-830C-161ED586FC12}"/>
    <hyperlink ref="J2083" r:id="rId2080" xr:uid="{1E191434-CC58-4045-B45F-3448E1448258}"/>
    <hyperlink ref="J2084" r:id="rId2081" xr:uid="{8976150A-3E0D-4030-8BD9-15E30253EC78}"/>
    <hyperlink ref="J2085" r:id="rId2082" xr:uid="{F4DBB285-F6F2-4F4E-8212-8A9C87CEA5E3}"/>
    <hyperlink ref="J2086" r:id="rId2083" xr:uid="{A0AA8D28-CF64-41EE-8268-2742AA0BE3E4}"/>
    <hyperlink ref="J2087" r:id="rId2084" xr:uid="{6149FC65-FD34-4B13-A27F-848073A4CDD5}"/>
    <hyperlink ref="J2088" r:id="rId2085" xr:uid="{543C30D8-D26E-4EC1-B6ED-99A4CA507C98}"/>
    <hyperlink ref="J2089" r:id="rId2086" xr:uid="{927FF9EA-A081-43C4-8430-1A3004112419}"/>
    <hyperlink ref="J2090" r:id="rId2087" xr:uid="{CE1CD90E-01A3-46B1-8BF1-6616D297AACD}"/>
    <hyperlink ref="J2091" r:id="rId2088" xr:uid="{85A476ED-45F4-4667-8DD8-F6CA9EF4B0D9}"/>
    <hyperlink ref="J2092" r:id="rId2089" xr:uid="{3D80771B-9479-4299-B48A-463D4488C48D}"/>
  </hyperlinks>
  <pageMargins left="0.7" right="0.7" top="0.75" bottom="0.75" header="0.3" footer="0.3"/>
  <pageSetup paperSize="9" orientation="portrait" r:id="rId2090"/>
  <drawing r:id="rId209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1144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9" customFormat="1" ht="21.95" customHeight="1" x14ac:dyDescent="0.2">
      <c r="A1" s="218" t="s">
        <v>321</v>
      </c>
      <c r="E1" s="220"/>
      <c r="L1" s="219" t="s">
        <v>2449</v>
      </c>
    </row>
    <row r="2" spans="1:13" s="213" customFormat="1" ht="36.950000000000003" customHeight="1" x14ac:dyDescent="0.2">
      <c r="A2" s="268" t="s">
        <v>338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x14ac:dyDescent="0.25">
      <c r="A3" s="29" t="s">
        <v>337</v>
      </c>
      <c r="B3" s="180"/>
      <c r="C3" s="180"/>
      <c r="D3" s="258" t="s">
        <v>169</v>
      </c>
      <c r="E3" s="258"/>
      <c r="F3" s="258"/>
      <c r="G3" s="258"/>
      <c r="H3" s="258"/>
      <c r="I3" s="258" t="s">
        <v>324</v>
      </c>
      <c r="J3" s="258"/>
      <c r="K3" s="258"/>
      <c r="L3" s="258"/>
      <c r="M3" s="248"/>
    </row>
    <row r="5" spans="1:13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221" t="s">
        <v>34</v>
      </c>
      <c r="F5" s="165" t="s">
        <v>36</v>
      </c>
      <c r="G5" s="165" t="s">
        <v>42</v>
      </c>
      <c r="H5" s="221" t="s">
        <v>91</v>
      </c>
      <c r="I5" s="165" t="s">
        <v>317</v>
      </c>
      <c r="J5" s="165" t="s">
        <v>318</v>
      </c>
      <c r="K5" s="165" t="s">
        <v>93</v>
      </c>
      <c r="L5" s="165" t="s">
        <v>95</v>
      </c>
    </row>
    <row r="6" spans="1:13" s="215" customFormat="1" x14ac:dyDescent="0.25">
      <c r="A6" s="215" t="s">
        <v>126</v>
      </c>
      <c r="B6" s="215">
        <v>2011</v>
      </c>
      <c r="C6" s="215" t="s">
        <v>187</v>
      </c>
      <c r="D6" s="215">
        <v>191961113</v>
      </c>
      <c r="E6" s="222">
        <v>1060</v>
      </c>
      <c r="F6" s="215">
        <v>1252</v>
      </c>
      <c r="G6" s="215">
        <v>1004</v>
      </c>
      <c r="H6" s="222" t="s">
        <v>340</v>
      </c>
      <c r="I6" s="215" t="s">
        <v>4502</v>
      </c>
      <c r="J6" s="216" t="s">
        <v>330</v>
      </c>
      <c r="K6" s="215" t="s">
        <v>322</v>
      </c>
      <c r="L6" s="215" t="s">
        <v>419</v>
      </c>
    </row>
    <row r="7" spans="1:13" s="215" customFormat="1" x14ac:dyDescent="0.25">
      <c r="A7" s="215" t="s">
        <v>126</v>
      </c>
      <c r="B7" s="215">
        <v>2011</v>
      </c>
      <c r="C7" s="215" t="s">
        <v>187</v>
      </c>
      <c r="D7" s="215">
        <v>191961114</v>
      </c>
      <c r="E7" s="222">
        <v>1060</v>
      </c>
      <c r="F7" s="215">
        <v>1252</v>
      </c>
      <c r="G7" s="215">
        <v>1004</v>
      </c>
      <c r="H7" s="222" t="s">
        <v>340</v>
      </c>
      <c r="I7" s="215" t="s">
        <v>4503</v>
      </c>
      <c r="J7" s="216" t="s">
        <v>330</v>
      </c>
      <c r="K7" s="215" t="s">
        <v>322</v>
      </c>
      <c r="L7" s="215" t="s">
        <v>419</v>
      </c>
    </row>
    <row r="8" spans="1:13" s="215" customFormat="1" x14ac:dyDescent="0.25">
      <c r="A8" s="215" t="s">
        <v>126</v>
      </c>
      <c r="B8" s="215">
        <v>2011</v>
      </c>
      <c r="C8" s="215" t="s">
        <v>187</v>
      </c>
      <c r="D8" s="215">
        <v>191961115</v>
      </c>
      <c r="E8" s="222">
        <v>1060</v>
      </c>
      <c r="F8" s="215">
        <v>1252</v>
      </c>
      <c r="G8" s="215">
        <v>1004</v>
      </c>
      <c r="H8" s="222" t="s">
        <v>340</v>
      </c>
      <c r="I8" s="215" t="s">
        <v>4504</v>
      </c>
      <c r="J8" s="216" t="s">
        <v>330</v>
      </c>
      <c r="K8" s="215" t="s">
        <v>322</v>
      </c>
      <c r="L8" s="215" t="s">
        <v>419</v>
      </c>
    </row>
    <row r="9" spans="1:13" s="215" customFormat="1" x14ac:dyDescent="0.25">
      <c r="A9" s="215" t="s">
        <v>126</v>
      </c>
      <c r="B9" s="215">
        <v>2011</v>
      </c>
      <c r="C9" s="215" t="s">
        <v>187</v>
      </c>
      <c r="D9" s="215">
        <v>191961117</v>
      </c>
      <c r="E9" s="222">
        <v>1060</v>
      </c>
      <c r="F9" s="215">
        <v>1252</v>
      </c>
      <c r="G9" s="215">
        <v>1004</v>
      </c>
      <c r="H9" s="222" t="s">
        <v>340</v>
      </c>
      <c r="I9" s="215" t="s">
        <v>4505</v>
      </c>
      <c r="J9" s="216" t="s">
        <v>330</v>
      </c>
      <c r="K9" s="215" t="s">
        <v>322</v>
      </c>
      <c r="L9" s="215" t="s">
        <v>419</v>
      </c>
    </row>
    <row r="10" spans="1:13" s="215" customFormat="1" x14ac:dyDescent="0.25">
      <c r="A10" s="215" t="s">
        <v>126</v>
      </c>
      <c r="B10" s="215">
        <v>2011</v>
      </c>
      <c r="C10" s="215" t="s">
        <v>187</v>
      </c>
      <c r="D10" s="215">
        <v>235001417</v>
      </c>
      <c r="E10" s="222">
        <v>1020</v>
      </c>
      <c r="F10" s="215">
        <v>1110</v>
      </c>
      <c r="G10" s="215">
        <v>1004</v>
      </c>
      <c r="H10" s="222" t="s">
        <v>340</v>
      </c>
      <c r="I10" s="215" t="s">
        <v>4506</v>
      </c>
      <c r="J10" s="216" t="s">
        <v>330</v>
      </c>
      <c r="K10" s="215" t="s">
        <v>322</v>
      </c>
      <c r="L10" s="215" t="s">
        <v>1259</v>
      </c>
    </row>
    <row r="11" spans="1:13" s="215" customFormat="1" x14ac:dyDescent="0.25">
      <c r="A11" s="215" t="s">
        <v>126</v>
      </c>
      <c r="B11" s="215">
        <v>2011</v>
      </c>
      <c r="C11" s="215" t="s">
        <v>187</v>
      </c>
      <c r="D11" s="215">
        <v>502124082</v>
      </c>
      <c r="E11" s="222">
        <v>1060</v>
      </c>
      <c r="F11" s="215">
        <v>1274</v>
      </c>
      <c r="G11" s="215">
        <v>1004</v>
      </c>
      <c r="H11" s="222" t="s">
        <v>340</v>
      </c>
      <c r="I11" s="215" t="s">
        <v>4507</v>
      </c>
      <c r="J11" s="216" t="s">
        <v>330</v>
      </c>
      <c r="K11" s="215" t="s">
        <v>322</v>
      </c>
      <c r="L11" s="215" t="s">
        <v>419</v>
      </c>
    </row>
    <row r="12" spans="1:13" s="215" customFormat="1" x14ac:dyDescent="0.25">
      <c r="A12" s="215" t="s">
        <v>126</v>
      </c>
      <c r="B12" s="215">
        <v>2022</v>
      </c>
      <c r="C12" s="215" t="s">
        <v>189</v>
      </c>
      <c r="D12" s="215">
        <v>190194256</v>
      </c>
      <c r="E12" s="222">
        <v>1010</v>
      </c>
      <c r="G12" s="215">
        <v>1004</v>
      </c>
      <c r="H12" s="222" t="s">
        <v>339</v>
      </c>
      <c r="I12" s="215" t="s">
        <v>4508</v>
      </c>
      <c r="J12" s="216" t="s">
        <v>330</v>
      </c>
      <c r="K12" s="215" t="s">
        <v>334</v>
      </c>
      <c r="L12" s="215" t="s">
        <v>341</v>
      </c>
    </row>
    <row r="13" spans="1:13" s="215" customFormat="1" x14ac:dyDescent="0.25">
      <c r="A13" s="215" t="s">
        <v>126</v>
      </c>
      <c r="B13" s="215">
        <v>2022</v>
      </c>
      <c r="C13" s="215" t="s">
        <v>189</v>
      </c>
      <c r="D13" s="215">
        <v>190194276</v>
      </c>
      <c r="E13" s="222">
        <v>1010</v>
      </c>
      <c r="G13" s="215">
        <v>1004</v>
      </c>
      <c r="H13" s="222" t="s">
        <v>340</v>
      </c>
      <c r="I13" s="215" t="s">
        <v>4509</v>
      </c>
      <c r="J13" s="216" t="s">
        <v>330</v>
      </c>
      <c r="K13" s="215" t="s">
        <v>334</v>
      </c>
      <c r="L13" s="215" t="s">
        <v>342</v>
      </c>
    </row>
    <row r="14" spans="1:13" s="215" customFormat="1" x14ac:dyDescent="0.25">
      <c r="A14" s="215" t="s">
        <v>126</v>
      </c>
      <c r="B14" s="215">
        <v>2022</v>
      </c>
      <c r="C14" s="215" t="s">
        <v>189</v>
      </c>
      <c r="D14" s="215">
        <v>190340739</v>
      </c>
      <c r="E14" s="222">
        <v>1010</v>
      </c>
      <c r="G14" s="215">
        <v>1004</v>
      </c>
      <c r="H14" s="222" t="s">
        <v>339</v>
      </c>
      <c r="I14" s="215" t="s">
        <v>4510</v>
      </c>
      <c r="J14" s="216" t="s">
        <v>330</v>
      </c>
      <c r="K14" s="215" t="s">
        <v>334</v>
      </c>
      <c r="L14" s="215" t="s">
        <v>343</v>
      </c>
    </row>
    <row r="15" spans="1:13" s="215" customFormat="1" x14ac:dyDescent="0.25">
      <c r="A15" s="215" t="s">
        <v>126</v>
      </c>
      <c r="B15" s="215">
        <v>2022</v>
      </c>
      <c r="C15" s="215" t="s">
        <v>189</v>
      </c>
      <c r="D15" s="215">
        <v>190835450</v>
      </c>
      <c r="E15" s="222">
        <v>1010</v>
      </c>
      <c r="G15" s="215">
        <v>1004</v>
      </c>
      <c r="H15" s="222" t="s">
        <v>339</v>
      </c>
      <c r="I15" s="215" t="s">
        <v>4511</v>
      </c>
      <c r="J15" s="216" t="s">
        <v>330</v>
      </c>
      <c r="K15" s="215" t="s">
        <v>334</v>
      </c>
      <c r="L15" s="215" t="s">
        <v>344</v>
      </c>
    </row>
    <row r="16" spans="1:13" s="215" customFormat="1" x14ac:dyDescent="0.25">
      <c r="A16" s="215" t="s">
        <v>126</v>
      </c>
      <c r="B16" s="215">
        <v>2022</v>
      </c>
      <c r="C16" s="215" t="s">
        <v>189</v>
      </c>
      <c r="D16" s="215">
        <v>191704657</v>
      </c>
      <c r="E16" s="222">
        <v>1010</v>
      </c>
      <c r="G16" s="215">
        <v>1004</v>
      </c>
      <c r="H16" s="222" t="s">
        <v>339</v>
      </c>
      <c r="I16" s="215" t="s">
        <v>4512</v>
      </c>
      <c r="J16" s="216" t="s">
        <v>330</v>
      </c>
      <c r="K16" s="215" t="s">
        <v>334</v>
      </c>
      <c r="L16" s="215" t="s">
        <v>1652</v>
      </c>
    </row>
    <row r="17" spans="1:12" s="215" customFormat="1" x14ac:dyDescent="0.25">
      <c r="A17" s="215" t="s">
        <v>126</v>
      </c>
      <c r="B17" s="215">
        <v>2022</v>
      </c>
      <c r="C17" s="215" t="s">
        <v>189</v>
      </c>
      <c r="D17" s="215">
        <v>191749976</v>
      </c>
      <c r="E17" s="222">
        <v>1010</v>
      </c>
      <c r="G17" s="215">
        <v>1004</v>
      </c>
      <c r="H17" s="222" t="s">
        <v>339</v>
      </c>
      <c r="I17" s="215" t="s">
        <v>4513</v>
      </c>
      <c r="J17" s="216" t="s">
        <v>330</v>
      </c>
      <c r="K17" s="215" t="s">
        <v>334</v>
      </c>
      <c r="L17" s="215" t="s">
        <v>345</v>
      </c>
    </row>
    <row r="18" spans="1:12" s="215" customFormat="1" x14ac:dyDescent="0.25">
      <c r="A18" s="215" t="s">
        <v>126</v>
      </c>
      <c r="B18" s="215">
        <v>2022</v>
      </c>
      <c r="C18" s="215" t="s">
        <v>189</v>
      </c>
      <c r="D18" s="215">
        <v>191955543</v>
      </c>
      <c r="E18" s="222">
        <v>1010</v>
      </c>
      <c r="G18" s="215">
        <v>1004</v>
      </c>
      <c r="H18" s="222" t="s">
        <v>339</v>
      </c>
      <c r="I18" s="215" t="s">
        <v>4514</v>
      </c>
      <c r="J18" s="216" t="s">
        <v>330</v>
      </c>
      <c r="K18" s="215" t="s">
        <v>334</v>
      </c>
      <c r="L18" s="215" t="s">
        <v>346</v>
      </c>
    </row>
    <row r="19" spans="1:12" s="215" customFormat="1" x14ac:dyDescent="0.25">
      <c r="A19" s="215" t="s">
        <v>126</v>
      </c>
      <c r="B19" s="215">
        <v>2022</v>
      </c>
      <c r="C19" s="215" t="s">
        <v>189</v>
      </c>
      <c r="D19" s="215">
        <v>191955548</v>
      </c>
      <c r="E19" s="222">
        <v>1010</v>
      </c>
      <c r="G19" s="215">
        <v>1004</v>
      </c>
      <c r="H19" s="222" t="s">
        <v>339</v>
      </c>
      <c r="I19" s="215" t="s">
        <v>4515</v>
      </c>
      <c r="J19" s="216" t="s">
        <v>330</v>
      </c>
      <c r="K19" s="215" t="s">
        <v>334</v>
      </c>
      <c r="L19" s="215" t="s">
        <v>347</v>
      </c>
    </row>
    <row r="20" spans="1:12" s="215" customFormat="1" x14ac:dyDescent="0.25">
      <c r="A20" s="215" t="s">
        <v>126</v>
      </c>
      <c r="B20" s="215">
        <v>2022</v>
      </c>
      <c r="C20" s="215" t="s">
        <v>189</v>
      </c>
      <c r="D20" s="215">
        <v>191955550</v>
      </c>
      <c r="E20" s="222">
        <v>1010</v>
      </c>
      <c r="G20" s="215">
        <v>1004</v>
      </c>
      <c r="H20" s="222" t="s">
        <v>339</v>
      </c>
      <c r="I20" s="215" t="s">
        <v>4516</v>
      </c>
      <c r="J20" s="216" t="s">
        <v>330</v>
      </c>
      <c r="K20" s="215" t="s">
        <v>334</v>
      </c>
      <c r="L20" s="215" t="s">
        <v>348</v>
      </c>
    </row>
    <row r="21" spans="1:12" s="215" customFormat="1" x14ac:dyDescent="0.25">
      <c r="A21" s="215" t="s">
        <v>126</v>
      </c>
      <c r="B21" s="215">
        <v>2022</v>
      </c>
      <c r="C21" s="215" t="s">
        <v>189</v>
      </c>
      <c r="D21" s="215">
        <v>191955551</v>
      </c>
      <c r="E21" s="222">
        <v>1010</v>
      </c>
      <c r="G21" s="215">
        <v>1004</v>
      </c>
      <c r="H21" s="222" t="s">
        <v>339</v>
      </c>
      <c r="I21" s="215" t="s">
        <v>4517</v>
      </c>
      <c r="J21" s="216" t="s">
        <v>330</v>
      </c>
      <c r="K21" s="215" t="s">
        <v>334</v>
      </c>
      <c r="L21" s="215" t="s">
        <v>349</v>
      </c>
    </row>
    <row r="22" spans="1:12" s="215" customFormat="1" x14ac:dyDescent="0.25">
      <c r="A22" s="215" t="s">
        <v>126</v>
      </c>
      <c r="B22" s="215">
        <v>2022</v>
      </c>
      <c r="C22" s="215" t="s">
        <v>189</v>
      </c>
      <c r="D22" s="215">
        <v>191955552</v>
      </c>
      <c r="E22" s="222">
        <v>1010</v>
      </c>
      <c r="G22" s="215">
        <v>1004</v>
      </c>
      <c r="H22" s="222" t="s">
        <v>339</v>
      </c>
      <c r="I22" s="215" t="s">
        <v>4518</v>
      </c>
      <c r="J22" s="216" t="s">
        <v>330</v>
      </c>
      <c r="K22" s="215" t="s">
        <v>334</v>
      </c>
      <c r="L22" s="215" t="s">
        <v>350</v>
      </c>
    </row>
    <row r="23" spans="1:12" s="215" customFormat="1" x14ac:dyDescent="0.25">
      <c r="A23" s="215" t="s">
        <v>126</v>
      </c>
      <c r="B23" s="215">
        <v>2025</v>
      </c>
      <c r="C23" s="215" t="s">
        <v>190</v>
      </c>
      <c r="D23" s="215">
        <v>191984327</v>
      </c>
      <c r="E23" s="222">
        <v>1060</v>
      </c>
      <c r="F23" s="215">
        <v>1252</v>
      </c>
      <c r="G23" s="215">
        <v>1004</v>
      </c>
      <c r="H23" s="222" t="s">
        <v>340</v>
      </c>
      <c r="I23" s="215" t="s">
        <v>4519</v>
      </c>
      <c r="J23" s="216" t="s">
        <v>330</v>
      </c>
      <c r="K23" s="215" t="s">
        <v>322</v>
      </c>
      <c r="L23" s="215" t="s">
        <v>419</v>
      </c>
    </row>
    <row r="24" spans="1:12" s="215" customFormat="1" x14ac:dyDescent="0.25">
      <c r="A24" s="215" t="s">
        <v>126</v>
      </c>
      <c r="B24" s="215">
        <v>2025</v>
      </c>
      <c r="C24" s="215" t="s">
        <v>190</v>
      </c>
      <c r="D24" s="215">
        <v>191989218</v>
      </c>
      <c r="E24" s="222">
        <v>1060</v>
      </c>
      <c r="F24" s="215">
        <v>1242</v>
      </c>
      <c r="G24" s="215">
        <v>1004</v>
      </c>
      <c r="H24" s="222" t="s">
        <v>340</v>
      </c>
      <c r="I24" s="215" t="s">
        <v>4520</v>
      </c>
      <c r="J24" s="216" t="s">
        <v>330</v>
      </c>
      <c r="K24" s="215" t="s">
        <v>322</v>
      </c>
      <c r="L24" s="215" t="s">
        <v>419</v>
      </c>
    </row>
    <row r="25" spans="1:12" s="215" customFormat="1" x14ac:dyDescent="0.25">
      <c r="A25" s="215" t="s">
        <v>126</v>
      </c>
      <c r="B25" s="215">
        <v>2027</v>
      </c>
      <c r="C25" s="215" t="s">
        <v>191</v>
      </c>
      <c r="D25" s="215">
        <v>191955235</v>
      </c>
      <c r="E25" s="222">
        <v>1060</v>
      </c>
      <c r="F25" s="215">
        <v>1252</v>
      </c>
      <c r="G25" s="215">
        <v>1004</v>
      </c>
      <c r="H25" s="222" t="s">
        <v>340</v>
      </c>
      <c r="I25" s="215" t="s">
        <v>4521</v>
      </c>
      <c r="J25" s="216" t="s">
        <v>330</v>
      </c>
      <c r="K25" s="215" t="s">
        <v>322</v>
      </c>
      <c r="L25" s="215" t="s">
        <v>419</v>
      </c>
    </row>
    <row r="26" spans="1:12" s="215" customFormat="1" x14ac:dyDescent="0.25">
      <c r="A26" s="215" t="s">
        <v>126</v>
      </c>
      <c r="B26" s="215">
        <v>2027</v>
      </c>
      <c r="C26" s="215" t="s">
        <v>191</v>
      </c>
      <c r="D26" s="215">
        <v>191974591</v>
      </c>
      <c r="E26" s="222">
        <v>1060</v>
      </c>
      <c r="F26" s="215">
        <v>1242</v>
      </c>
      <c r="G26" s="215">
        <v>1004</v>
      </c>
      <c r="H26" s="222" t="s">
        <v>340</v>
      </c>
      <c r="I26" s="215" t="s">
        <v>4522</v>
      </c>
      <c r="J26" s="216" t="s">
        <v>330</v>
      </c>
      <c r="K26" s="215" t="s">
        <v>322</v>
      </c>
      <c r="L26" s="215" t="s">
        <v>419</v>
      </c>
    </row>
    <row r="27" spans="1:12" s="215" customFormat="1" x14ac:dyDescent="0.25">
      <c r="A27" s="215" t="s">
        <v>126</v>
      </c>
      <c r="B27" s="215">
        <v>2029</v>
      </c>
      <c r="C27" s="215" t="s">
        <v>192</v>
      </c>
      <c r="D27" s="215">
        <v>191917085</v>
      </c>
      <c r="E27" s="222">
        <v>1060</v>
      </c>
      <c r="F27" s="215">
        <v>1271</v>
      </c>
      <c r="G27" s="215">
        <v>1004</v>
      </c>
      <c r="H27" s="222" t="s">
        <v>340</v>
      </c>
      <c r="I27" s="215" t="s">
        <v>4523</v>
      </c>
      <c r="J27" s="216" t="s">
        <v>330</v>
      </c>
      <c r="K27" s="215" t="s">
        <v>322</v>
      </c>
      <c r="L27" s="215" t="s">
        <v>419</v>
      </c>
    </row>
    <row r="28" spans="1:12" s="215" customFormat="1" x14ac:dyDescent="0.25">
      <c r="A28" s="215" t="s">
        <v>126</v>
      </c>
      <c r="B28" s="215">
        <v>2029</v>
      </c>
      <c r="C28" s="215" t="s">
        <v>192</v>
      </c>
      <c r="D28" s="215">
        <v>191983885</v>
      </c>
      <c r="E28" s="222">
        <v>1060</v>
      </c>
      <c r="F28" s="215">
        <v>1242</v>
      </c>
      <c r="G28" s="215">
        <v>1004</v>
      </c>
      <c r="H28" s="222" t="s">
        <v>340</v>
      </c>
      <c r="I28" s="215" t="s">
        <v>4524</v>
      </c>
      <c r="J28" s="216" t="s">
        <v>330</v>
      </c>
      <c r="K28" s="215" t="s">
        <v>322</v>
      </c>
      <c r="L28" s="215" t="s">
        <v>419</v>
      </c>
    </row>
    <row r="29" spans="1:12" s="215" customFormat="1" x14ac:dyDescent="0.25">
      <c r="A29" s="215" t="s">
        <v>126</v>
      </c>
      <c r="B29" s="215">
        <v>2029</v>
      </c>
      <c r="C29" s="215" t="s">
        <v>192</v>
      </c>
      <c r="D29" s="215">
        <v>192049435</v>
      </c>
      <c r="E29" s="222">
        <v>1080</v>
      </c>
      <c r="F29" s="215">
        <v>1242</v>
      </c>
      <c r="G29" s="215">
        <v>1004</v>
      </c>
      <c r="H29" s="222" t="s">
        <v>339</v>
      </c>
      <c r="I29" s="215" t="s">
        <v>4525</v>
      </c>
      <c r="J29" s="216" t="s">
        <v>330</v>
      </c>
      <c r="K29" s="215" t="s">
        <v>322</v>
      </c>
      <c r="L29" s="215" t="s">
        <v>420</v>
      </c>
    </row>
    <row r="30" spans="1:12" s="215" customFormat="1" x14ac:dyDescent="0.25">
      <c r="A30" s="215" t="s">
        <v>126</v>
      </c>
      <c r="B30" s="215">
        <v>2029</v>
      </c>
      <c r="C30" s="215" t="s">
        <v>192</v>
      </c>
      <c r="D30" s="215">
        <v>502142973</v>
      </c>
      <c r="E30" s="222">
        <v>1080</v>
      </c>
      <c r="F30" s="215">
        <v>1274</v>
      </c>
      <c r="G30" s="215">
        <v>1004</v>
      </c>
      <c r="H30" s="222" t="s">
        <v>339</v>
      </c>
      <c r="I30" s="215" t="s">
        <v>4526</v>
      </c>
      <c r="J30" s="216" t="s">
        <v>330</v>
      </c>
      <c r="K30" s="215" t="s">
        <v>322</v>
      </c>
      <c r="L30" s="215" t="s">
        <v>420</v>
      </c>
    </row>
    <row r="31" spans="1:12" s="215" customFormat="1" x14ac:dyDescent="0.25">
      <c r="A31" s="215" t="s">
        <v>126</v>
      </c>
      <c r="B31" s="215">
        <v>2035</v>
      </c>
      <c r="C31" s="215" t="s">
        <v>193</v>
      </c>
      <c r="D31" s="215">
        <v>191964653</v>
      </c>
      <c r="E31" s="222">
        <v>1060</v>
      </c>
      <c r="F31" s="215">
        <v>1271</v>
      </c>
      <c r="G31" s="215">
        <v>1003</v>
      </c>
      <c r="H31" s="222" t="s">
        <v>340</v>
      </c>
      <c r="I31" s="215" t="s">
        <v>4527</v>
      </c>
      <c r="J31" s="216" t="s">
        <v>330</v>
      </c>
      <c r="K31" s="215" t="s">
        <v>322</v>
      </c>
      <c r="L31" s="215" t="s">
        <v>419</v>
      </c>
    </row>
    <row r="32" spans="1:12" s="215" customFormat="1" x14ac:dyDescent="0.25">
      <c r="A32" s="215" t="s">
        <v>126</v>
      </c>
      <c r="B32" s="215">
        <v>2041</v>
      </c>
      <c r="C32" s="215" t="s">
        <v>195</v>
      </c>
      <c r="D32" s="215">
        <v>191971002</v>
      </c>
      <c r="E32" s="222">
        <v>1020</v>
      </c>
      <c r="F32" s="215">
        <v>1110</v>
      </c>
      <c r="G32" s="215">
        <v>1004</v>
      </c>
      <c r="H32" s="222" t="s">
        <v>340</v>
      </c>
      <c r="I32" s="215" t="s">
        <v>4528</v>
      </c>
      <c r="J32" s="216" t="s">
        <v>330</v>
      </c>
      <c r="K32" s="215" t="s">
        <v>322</v>
      </c>
      <c r="L32" s="215" t="s">
        <v>1542</v>
      </c>
    </row>
    <row r="33" spans="1:12" s="215" customFormat="1" x14ac:dyDescent="0.25">
      <c r="A33" s="215" t="s">
        <v>126</v>
      </c>
      <c r="B33" s="215">
        <v>2041</v>
      </c>
      <c r="C33" s="215" t="s">
        <v>195</v>
      </c>
      <c r="D33" s="215">
        <v>191983549</v>
      </c>
      <c r="E33" s="222">
        <v>1060</v>
      </c>
      <c r="F33" s="215">
        <v>1274</v>
      </c>
      <c r="G33" s="215">
        <v>1004</v>
      </c>
      <c r="H33" s="222" t="s">
        <v>340</v>
      </c>
      <c r="I33" s="215" t="s">
        <v>4529</v>
      </c>
      <c r="J33" s="216" t="s">
        <v>330</v>
      </c>
      <c r="K33" s="215" t="s">
        <v>322</v>
      </c>
      <c r="L33" s="215" t="s">
        <v>419</v>
      </c>
    </row>
    <row r="34" spans="1:12" s="215" customFormat="1" x14ac:dyDescent="0.25">
      <c r="A34" s="215" t="s">
        <v>126</v>
      </c>
      <c r="B34" s="215">
        <v>2041</v>
      </c>
      <c r="C34" s="215" t="s">
        <v>195</v>
      </c>
      <c r="D34" s="215">
        <v>192001538</v>
      </c>
      <c r="E34" s="222">
        <v>1020</v>
      </c>
      <c r="F34" s="215">
        <v>1110</v>
      </c>
      <c r="G34" s="215">
        <v>1004</v>
      </c>
      <c r="H34" s="222" t="s">
        <v>340</v>
      </c>
      <c r="I34" s="215" t="s">
        <v>4528</v>
      </c>
      <c r="J34" s="216" t="s">
        <v>330</v>
      </c>
      <c r="K34" s="215" t="s">
        <v>322</v>
      </c>
      <c r="L34" s="215" t="s">
        <v>1543</v>
      </c>
    </row>
    <row r="35" spans="1:12" s="215" customFormat="1" x14ac:dyDescent="0.25">
      <c r="A35" s="215" t="s">
        <v>126</v>
      </c>
      <c r="B35" s="215">
        <v>2041</v>
      </c>
      <c r="C35" s="215" t="s">
        <v>195</v>
      </c>
      <c r="D35" s="215">
        <v>502144022</v>
      </c>
      <c r="E35" s="222">
        <v>1060</v>
      </c>
      <c r="F35" s="215">
        <v>1271</v>
      </c>
      <c r="G35" s="215">
        <v>1004</v>
      </c>
      <c r="H35" s="222" t="s">
        <v>340</v>
      </c>
      <c r="I35" s="215" t="s">
        <v>4530</v>
      </c>
      <c r="J35" s="216" t="s">
        <v>330</v>
      </c>
      <c r="K35" s="215" t="s">
        <v>322</v>
      </c>
      <c r="L35" s="215" t="s">
        <v>419</v>
      </c>
    </row>
    <row r="36" spans="1:12" s="215" customFormat="1" x14ac:dyDescent="0.25">
      <c r="A36" s="215" t="s">
        <v>126</v>
      </c>
      <c r="B36" s="215">
        <v>2041</v>
      </c>
      <c r="C36" s="215" t="s">
        <v>195</v>
      </c>
      <c r="D36" s="215">
        <v>502144032</v>
      </c>
      <c r="E36" s="222">
        <v>1060</v>
      </c>
      <c r="F36" s="215">
        <v>1271</v>
      </c>
      <c r="G36" s="215">
        <v>1004</v>
      </c>
      <c r="H36" s="222" t="s">
        <v>340</v>
      </c>
      <c r="I36" s="215" t="s">
        <v>4531</v>
      </c>
      <c r="J36" s="216" t="s">
        <v>330</v>
      </c>
      <c r="K36" s="215" t="s">
        <v>322</v>
      </c>
      <c r="L36" s="215" t="s">
        <v>419</v>
      </c>
    </row>
    <row r="37" spans="1:12" s="215" customFormat="1" x14ac:dyDescent="0.25">
      <c r="A37" s="215" t="s">
        <v>126</v>
      </c>
      <c r="B37" s="215">
        <v>2041</v>
      </c>
      <c r="C37" s="215" t="s">
        <v>195</v>
      </c>
      <c r="D37" s="215">
        <v>502144107</v>
      </c>
      <c r="E37" s="222">
        <v>1060</v>
      </c>
      <c r="F37" s="215">
        <v>1274</v>
      </c>
      <c r="G37" s="215">
        <v>1004</v>
      </c>
      <c r="H37" s="222" t="s">
        <v>340</v>
      </c>
      <c r="I37" s="215" t="s">
        <v>4532</v>
      </c>
      <c r="J37" s="216" t="s">
        <v>330</v>
      </c>
      <c r="K37" s="215" t="s">
        <v>322</v>
      </c>
      <c r="L37" s="215" t="s">
        <v>419</v>
      </c>
    </row>
    <row r="38" spans="1:12" s="215" customFormat="1" x14ac:dyDescent="0.25">
      <c r="A38" s="215" t="s">
        <v>126</v>
      </c>
      <c r="B38" s="215">
        <v>2041</v>
      </c>
      <c r="C38" s="215" t="s">
        <v>195</v>
      </c>
      <c r="D38" s="215">
        <v>502144214</v>
      </c>
      <c r="E38" s="222">
        <v>1060</v>
      </c>
      <c r="F38" s="215">
        <v>1274</v>
      </c>
      <c r="G38" s="215">
        <v>1004</v>
      </c>
      <c r="H38" s="222" t="s">
        <v>340</v>
      </c>
      <c r="I38" s="215" t="s">
        <v>4533</v>
      </c>
      <c r="J38" s="216" t="s">
        <v>330</v>
      </c>
      <c r="K38" s="215" t="s">
        <v>322</v>
      </c>
      <c r="L38" s="215" t="s">
        <v>419</v>
      </c>
    </row>
    <row r="39" spans="1:12" s="215" customFormat="1" x14ac:dyDescent="0.25">
      <c r="A39" s="215" t="s">
        <v>126</v>
      </c>
      <c r="B39" s="215">
        <v>2041</v>
      </c>
      <c r="C39" s="215" t="s">
        <v>195</v>
      </c>
      <c r="D39" s="215">
        <v>502144284</v>
      </c>
      <c r="E39" s="222">
        <v>1060</v>
      </c>
      <c r="F39" s="215">
        <v>1271</v>
      </c>
      <c r="G39" s="215">
        <v>1004</v>
      </c>
      <c r="H39" s="222" t="s">
        <v>340</v>
      </c>
      <c r="I39" s="215" t="s">
        <v>4534</v>
      </c>
      <c r="J39" s="216" t="s">
        <v>330</v>
      </c>
      <c r="K39" s="215" t="s">
        <v>322</v>
      </c>
      <c r="L39" s="215" t="s">
        <v>419</v>
      </c>
    </row>
    <row r="40" spans="1:12" s="215" customFormat="1" x14ac:dyDescent="0.25">
      <c r="A40" s="215" t="s">
        <v>126</v>
      </c>
      <c r="B40" s="215">
        <v>2041</v>
      </c>
      <c r="C40" s="215" t="s">
        <v>195</v>
      </c>
      <c r="D40" s="215">
        <v>502144297</v>
      </c>
      <c r="E40" s="222">
        <v>1080</v>
      </c>
      <c r="F40" s="215">
        <v>1271</v>
      </c>
      <c r="G40" s="215">
        <v>1004</v>
      </c>
      <c r="H40" s="222" t="s">
        <v>339</v>
      </c>
      <c r="I40" s="215" t="s">
        <v>4535</v>
      </c>
      <c r="J40" s="216" t="s">
        <v>330</v>
      </c>
      <c r="K40" s="215" t="s">
        <v>322</v>
      </c>
      <c r="L40" s="215" t="s">
        <v>420</v>
      </c>
    </row>
    <row r="41" spans="1:12" s="215" customFormat="1" x14ac:dyDescent="0.25">
      <c r="A41" s="215" t="s">
        <v>126</v>
      </c>
      <c r="B41" s="215">
        <v>2041</v>
      </c>
      <c r="C41" s="215" t="s">
        <v>195</v>
      </c>
      <c r="D41" s="215">
        <v>502144300</v>
      </c>
      <c r="E41" s="222">
        <v>1060</v>
      </c>
      <c r="F41" s="215">
        <v>1271</v>
      </c>
      <c r="G41" s="215">
        <v>1004</v>
      </c>
      <c r="H41" s="222" t="s">
        <v>340</v>
      </c>
      <c r="I41" s="215" t="s">
        <v>4536</v>
      </c>
      <c r="J41" s="216" t="s">
        <v>330</v>
      </c>
      <c r="K41" s="215" t="s">
        <v>322</v>
      </c>
      <c r="L41" s="215" t="s">
        <v>419</v>
      </c>
    </row>
    <row r="42" spans="1:12" s="215" customFormat="1" x14ac:dyDescent="0.25">
      <c r="A42" s="215" t="s">
        <v>126</v>
      </c>
      <c r="B42" s="215">
        <v>2043</v>
      </c>
      <c r="C42" s="215" t="s">
        <v>196</v>
      </c>
      <c r="D42" s="215">
        <v>502144345</v>
      </c>
      <c r="E42" s="222">
        <v>1080</v>
      </c>
      <c r="F42" s="215">
        <v>1274</v>
      </c>
      <c r="G42" s="215">
        <v>1004</v>
      </c>
      <c r="H42" s="222" t="s">
        <v>339</v>
      </c>
      <c r="I42" s="215" t="s">
        <v>4537</v>
      </c>
      <c r="J42" s="216" t="s">
        <v>330</v>
      </c>
      <c r="K42" s="215" t="s">
        <v>322</v>
      </c>
      <c r="L42" s="215" t="s">
        <v>420</v>
      </c>
    </row>
    <row r="43" spans="1:12" s="215" customFormat="1" x14ac:dyDescent="0.25">
      <c r="A43" s="215" t="s">
        <v>126</v>
      </c>
      <c r="B43" s="215">
        <v>2044</v>
      </c>
      <c r="C43" s="215" t="s">
        <v>197</v>
      </c>
      <c r="D43" s="215">
        <v>191963648</v>
      </c>
      <c r="E43" s="222">
        <v>1030</v>
      </c>
      <c r="F43" s="215">
        <v>1110</v>
      </c>
      <c r="G43" s="215">
        <v>1004</v>
      </c>
      <c r="H43" s="222" t="s">
        <v>340</v>
      </c>
      <c r="I43" s="215" t="s">
        <v>2533</v>
      </c>
      <c r="J43" s="216" t="s">
        <v>330</v>
      </c>
      <c r="K43" s="215" t="s">
        <v>322</v>
      </c>
      <c r="L43" s="215" t="s">
        <v>1789</v>
      </c>
    </row>
    <row r="44" spans="1:12" s="215" customFormat="1" x14ac:dyDescent="0.25">
      <c r="A44" s="215" t="s">
        <v>126</v>
      </c>
      <c r="B44" s="215">
        <v>2044</v>
      </c>
      <c r="C44" s="215" t="s">
        <v>197</v>
      </c>
      <c r="D44" s="215">
        <v>504079840</v>
      </c>
      <c r="E44" s="222">
        <v>1080</v>
      </c>
      <c r="F44" s="215">
        <v>1271</v>
      </c>
      <c r="G44" s="215">
        <v>1004</v>
      </c>
      <c r="H44" s="222" t="s">
        <v>339</v>
      </c>
      <c r="I44" s="215" t="s">
        <v>4538</v>
      </c>
      <c r="J44" s="216" t="s">
        <v>330</v>
      </c>
      <c r="K44" s="215" t="s">
        <v>322</v>
      </c>
      <c r="L44" s="215" t="s">
        <v>420</v>
      </c>
    </row>
    <row r="45" spans="1:12" s="215" customFormat="1" x14ac:dyDescent="0.25">
      <c r="A45" s="215" t="s">
        <v>126</v>
      </c>
      <c r="B45" s="215">
        <v>2045</v>
      </c>
      <c r="C45" s="215" t="s">
        <v>198</v>
      </c>
      <c r="D45" s="215">
        <v>191907548</v>
      </c>
      <c r="E45" s="222">
        <v>1020</v>
      </c>
      <c r="F45" s="215">
        <v>1110</v>
      </c>
      <c r="G45" s="215">
        <v>1004</v>
      </c>
      <c r="H45" s="222" t="s">
        <v>340</v>
      </c>
      <c r="I45" s="215" t="s">
        <v>4539</v>
      </c>
      <c r="J45" s="216" t="s">
        <v>330</v>
      </c>
      <c r="K45" s="215" t="s">
        <v>322</v>
      </c>
      <c r="L45" s="215" t="s">
        <v>418</v>
      </c>
    </row>
    <row r="46" spans="1:12" s="215" customFormat="1" x14ac:dyDescent="0.25">
      <c r="A46" s="215" t="s">
        <v>126</v>
      </c>
      <c r="B46" s="215">
        <v>2050</v>
      </c>
      <c r="C46" s="215" t="s">
        <v>199</v>
      </c>
      <c r="D46" s="215">
        <v>191982911</v>
      </c>
      <c r="E46" s="222">
        <v>1060</v>
      </c>
      <c r="F46" s="215">
        <v>1242</v>
      </c>
      <c r="G46" s="215">
        <v>1004</v>
      </c>
      <c r="H46" s="222" t="s">
        <v>340</v>
      </c>
      <c r="I46" s="215" t="s">
        <v>4540</v>
      </c>
      <c r="J46" s="216" t="s">
        <v>330</v>
      </c>
      <c r="K46" s="215" t="s">
        <v>322</v>
      </c>
      <c r="L46" s="215" t="s">
        <v>419</v>
      </c>
    </row>
    <row r="47" spans="1:12" s="215" customFormat="1" x14ac:dyDescent="0.25">
      <c r="A47" s="215" t="s">
        <v>126</v>
      </c>
      <c r="B47" s="215">
        <v>2050</v>
      </c>
      <c r="C47" s="215" t="s">
        <v>199</v>
      </c>
      <c r="D47" s="215">
        <v>192016752</v>
      </c>
      <c r="E47" s="222">
        <v>1060</v>
      </c>
      <c r="F47" s="215">
        <v>1242</v>
      </c>
      <c r="G47" s="215">
        <v>1004</v>
      </c>
      <c r="H47" s="222" t="s">
        <v>340</v>
      </c>
      <c r="I47" s="215" t="s">
        <v>4541</v>
      </c>
      <c r="J47" s="216" t="s">
        <v>330</v>
      </c>
      <c r="K47" s="215" t="s">
        <v>322</v>
      </c>
      <c r="L47" s="215" t="s">
        <v>1916</v>
      </c>
    </row>
    <row r="48" spans="1:12" s="215" customFormat="1" x14ac:dyDescent="0.25">
      <c r="A48" s="215" t="s">
        <v>126</v>
      </c>
      <c r="B48" s="215">
        <v>2050</v>
      </c>
      <c r="C48" s="215" t="s">
        <v>199</v>
      </c>
      <c r="D48" s="215">
        <v>502146398</v>
      </c>
      <c r="E48" s="222">
        <v>1060</v>
      </c>
      <c r="F48" s="215">
        <v>1242</v>
      </c>
      <c r="G48" s="215">
        <v>1004</v>
      </c>
      <c r="H48" s="222" t="s">
        <v>340</v>
      </c>
      <c r="I48" s="215" t="s">
        <v>4542</v>
      </c>
      <c r="J48" s="216" t="s">
        <v>330</v>
      </c>
      <c r="K48" s="215" t="s">
        <v>322</v>
      </c>
      <c r="L48" s="215" t="s">
        <v>419</v>
      </c>
    </row>
    <row r="49" spans="1:12" s="215" customFormat="1" x14ac:dyDescent="0.25">
      <c r="A49" s="215" t="s">
        <v>126</v>
      </c>
      <c r="B49" s="215">
        <v>2050</v>
      </c>
      <c r="C49" s="215" t="s">
        <v>199</v>
      </c>
      <c r="D49" s="215">
        <v>502146451</v>
      </c>
      <c r="E49" s="222">
        <v>1060</v>
      </c>
      <c r="F49" s="215">
        <v>1274</v>
      </c>
      <c r="G49" s="215">
        <v>1004</v>
      </c>
      <c r="H49" s="222" t="s">
        <v>340</v>
      </c>
      <c r="I49" s="215" t="s">
        <v>4543</v>
      </c>
      <c r="J49" s="216" t="s">
        <v>330</v>
      </c>
      <c r="K49" s="215" t="s">
        <v>322</v>
      </c>
      <c r="L49" s="215" t="s">
        <v>419</v>
      </c>
    </row>
    <row r="50" spans="1:12" s="215" customFormat="1" x14ac:dyDescent="0.25">
      <c r="A50" s="215" t="s">
        <v>126</v>
      </c>
      <c r="B50" s="215">
        <v>2050</v>
      </c>
      <c r="C50" s="215" t="s">
        <v>199</v>
      </c>
      <c r="D50" s="215">
        <v>502146584</v>
      </c>
      <c r="E50" s="222">
        <v>1060</v>
      </c>
      <c r="F50" s="215">
        <v>1242</v>
      </c>
      <c r="G50" s="215">
        <v>1004</v>
      </c>
      <c r="H50" s="222" t="s">
        <v>340</v>
      </c>
      <c r="I50" s="215" t="s">
        <v>4544</v>
      </c>
      <c r="J50" s="216" t="s">
        <v>330</v>
      </c>
      <c r="K50" s="215" t="s">
        <v>322</v>
      </c>
      <c r="L50" s="215" t="s">
        <v>419</v>
      </c>
    </row>
    <row r="51" spans="1:12" s="215" customFormat="1" x14ac:dyDescent="0.25">
      <c r="A51" s="215" t="s">
        <v>126</v>
      </c>
      <c r="B51" s="215">
        <v>2051</v>
      </c>
      <c r="C51" s="215" t="s">
        <v>200</v>
      </c>
      <c r="D51" s="215">
        <v>192047690</v>
      </c>
      <c r="E51" s="222">
        <v>1060</v>
      </c>
      <c r="F51" s="215">
        <v>1274</v>
      </c>
      <c r="G51" s="215">
        <v>1004</v>
      </c>
      <c r="H51" s="222" t="s">
        <v>340</v>
      </c>
      <c r="I51" s="215" t="s">
        <v>4545</v>
      </c>
      <c r="J51" s="216" t="s">
        <v>330</v>
      </c>
      <c r="K51" s="215" t="s">
        <v>322</v>
      </c>
      <c r="L51" s="215" t="s">
        <v>419</v>
      </c>
    </row>
    <row r="52" spans="1:12" s="215" customFormat="1" x14ac:dyDescent="0.25">
      <c r="A52" s="215" t="s">
        <v>126</v>
      </c>
      <c r="B52" s="215">
        <v>2053</v>
      </c>
      <c r="C52" s="215" t="s">
        <v>201</v>
      </c>
      <c r="D52" s="215">
        <v>191970459</v>
      </c>
      <c r="E52" s="222">
        <v>1060</v>
      </c>
      <c r="F52" s="215">
        <v>1271</v>
      </c>
      <c r="G52" s="215">
        <v>1004</v>
      </c>
      <c r="H52" s="222" t="s">
        <v>340</v>
      </c>
      <c r="I52" s="215" t="s">
        <v>4546</v>
      </c>
      <c r="J52" s="216" t="s">
        <v>330</v>
      </c>
      <c r="K52" s="215" t="s">
        <v>322</v>
      </c>
      <c r="L52" s="215" t="s">
        <v>419</v>
      </c>
    </row>
    <row r="53" spans="1:12" s="215" customFormat="1" x14ac:dyDescent="0.25">
      <c r="A53" s="215" t="s">
        <v>126</v>
      </c>
      <c r="B53" s="215">
        <v>2053</v>
      </c>
      <c r="C53" s="215" t="s">
        <v>201</v>
      </c>
      <c r="D53" s="215">
        <v>502146595</v>
      </c>
      <c r="E53" s="222">
        <v>1080</v>
      </c>
      <c r="F53" s="215">
        <v>1274</v>
      </c>
      <c r="G53" s="215">
        <v>1004</v>
      </c>
      <c r="H53" s="222" t="s">
        <v>339</v>
      </c>
      <c r="I53" s="215" t="s">
        <v>4547</v>
      </c>
      <c r="J53" s="216" t="s">
        <v>330</v>
      </c>
      <c r="K53" s="215" t="s">
        <v>322</v>
      </c>
      <c r="L53" s="215" t="s">
        <v>420</v>
      </c>
    </row>
    <row r="54" spans="1:12" s="215" customFormat="1" x14ac:dyDescent="0.25">
      <c r="A54" s="215" t="s">
        <v>126</v>
      </c>
      <c r="B54" s="215">
        <v>2053</v>
      </c>
      <c r="C54" s="215" t="s">
        <v>201</v>
      </c>
      <c r="D54" s="215">
        <v>502146716</v>
      </c>
      <c r="E54" s="222">
        <v>1080</v>
      </c>
      <c r="F54" s="215">
        <v>1274</v>
      </c>
      <c r="G54" s="215">
        <v>1004</v>
      </c>
      <c r="H54" s="222" t="s">
        <v>339</v>
      </c>
      <c r="I54" s="215" t="s">
        <v>4548</v>
      </c>
      <c r="J54" s="216" t="s">
        <v>330</v>
      </c>
      <c r="K54" s="215" t="s">
        <v>322</v>
      </c>
      <c r="L54" s="215" t="s">
        <v>420</v>
      </c>
    </row>
    <row r="55" spans="1:12" s="215" customFormat="1" x14ac:dyDescent="0.25">
      <c r="A55" s="215" t="s">
        <v>126</v>
      </c>
      <c r="B55" s="215">
        <v>2053</v>
      </c>
      <c r="C55" s="215" t="s">
        <v>201</v>
      </c>
      <c r="D55" s="215">
        <v>502147215</v>
      </c>
      <c r="E55" s="222">
        <v>1060</v>
      </c>
      <c r="F55" s="215">
        <v>1230</v>
      </c>
      <c r="G55" s="215">
        <v>1004</v>
      </c>
      <c r="H55" s="222" t="s">
        <v>340</v>
      </c>
      <c r="I55" s="215" t="s">
        <v>4549</v>
      </c>
      <c r="J55" s="216" t="s">
        <v>330</v>
      </c>
      <c r="K55" s="215" t="s">
        <v>322</v>
      </c>
      <c r="L55" s="215" t="s">
        <v>419</v>
      </c>
    </row>
    <row r="56" spans="1:12" s="215" customFormat="1" x14ac:dyDescent="0.25">
      <c r="A56" s="215" t="s">
        <v>126</v>
      </c>
      <c r="B56" s="215">
        <v>2053</v>
      </c>
      <c r="C56" s="215" t="s">
        <v>201</v>
      </c>
      <c r="D56" s="215">
        <v>502147692</v>
      </c>
      <c r="E56" s="222">
        <v>1060</v>
      </c>
      <c r="F56" s="215">
        <v>1271</v>
      </c>
      <c r="G56" s="215">
        <v>1004</v>
      </c>
      <c r="H56" s="222" t="s">
        <v>340</v>
      </c>
      <c r="I56" s="215" t="s">
        <v>4550</v>
      </c>
      <c r="J56" s="216" t="s">
        <v>330</v>
      </c>
      <c r="K56" s="215" t="s">
        <v>322</v>
      </c>
      <c r="L56" s="215" t="s">
        <v>419</v>
      </c>
    </row>
    <row r="57" spans="1:12" s="215" customFormat="1" x14ac:dyDescent="0.25">
      <c r="A57" s="215" t="s">
        <v>126</v>
      </c>
      <c r="B57" s="215">
        <v>2053</v>
      </c>
      <c r="C57" s="215" t="s">
        <v>201</v>
      </c>
      <c r="D57" s="215">
        <v>502147747</v>
      </c>
      <c r="E57" s="222">
        <v>1060</v>
      </c>
      <c r="F57" s="215">
        <v>1252</v>
      </c>
      <c r="G57" s="215">
        <v>1004</v>
      </c>
      <c r="H57" s="222" t="s">
        <v>340</v>
      </c>
      <c r="I57" s="215" t="s">
        <v>4551</v>
      </c>
      <c r="J57" s="216" t="s">
        <v>330</v>
      </c>
      <c r="K57" s="215" t="s">
        <v>322</v>
      </c>
      <c r="L57" s="215" t="s">
        <v>419</v>
      </c>
    </row>
    <row r="58" spans="1:12" s="215" customFormat="1" x14ac:dyDescent="0.25">
      <c r="A58" s="215" t="s">
        <v>126</v>
      </c>
      <c r="B58" s="215">
        <v>2054</v>
      </c>
      <c r="C58" s="215" t="s">
        <v>202</v>
      </c>
      <c r="D58" s="215">
        <v>191146251</v>
      </c>
      <c r="E58" s="222">
        <v>1040</v>
      </c>
      <c r="F58" s="215">
        <v>1251</v>
      </c>
      <c r="G58" s="215">
        <v>1004</v>
      </c>
      <c r="H58" s="222" t="s">
        <v>340</v>
      </c>
      <c r="I58" s="215" t="s">
        <v>4552</v>
      </c>
      <c r="J58" s="216" t="s">
        <v>330</v>
      </c>
      <c r="K58" s="215" t="s">
        <v>322</v>
      </c>
      <c r="L58" s="215" t="s">
        <v>421</v>
      </c>
    </row>
    <row r="59" spans="1:12" s="215" customFormat="1" x14ac:dyDescent="0.25">
      <c r="A59" s="215" t="s">
        <v>126</v>
      </c>
      <c r="B59" s="215">
        <v>2054</v>
      </c>
      <c r="C59" s="215" t="s">
        <v>202</v>
      </c>
      <c r="D59" s="215">
        <v>191540032</v>
      </c>
      <c r="E59" s="222">
        <v>1020</v>
      </c>
      <c r="F59" s="215">
        <v>1122</v>
      </c>
      <c r="G59" s="215">
        <v>1004</v>
      </c>
      <c r="H59" s="222" t="s">
        <v>340</v>
      </c>
      <c r="I59" s="215" t="s">
        <v>4553</v>
      </c>
      <c r="J59" s="216" t="s">
        <v>330</v>
      </c>
      <c r="K59" s="215" t="s">
        <v>322</v>
      </c>
      <c r="L59" s="215" t="s">
        <v>412</v>
      </c>
    </row>
    <row r="60" spans="1:12" s="215" customFormat="1" x14ac:dyDescent="0.25">
      <c r="A60" s="215" t="s">
        <v>126</v>
      </c>
      <c r="B60" s="215">
        <v>2054</v>
      </c>
      <c r="C60" s="215" t="s">
        <v>202</v>
      </c>
      <c r="D60" s="215">
        <v>191540033</v>
      </c>
      <c r="E60" s="222">
        <v>1020</v>
      </c>
      <c r="F60" s="215">
        <v>1122</v>
      </c>
      <c r="G60" s="215">
        <v>1004</v>
      </c>
      <c r="H60" s="222" t="s">
        <v>340</v>
      </c>
      <c r="I60" s="215" t="s">
        <v>4553</v>
      </c>
      <c r="J60" s="216" t="s">
        <v>330</v>
      </c>
      <c r="K60" s="215" t="s">
        <v>322</v>
      </c>
      <c r="L60" s="215" t="s">
        <v>412</v>
      </c>
    </row>
    <row r="61" spans="1:12" s="215" customFormat="1" x14ac:dyDescent="0.25">
      <c r="A61" s="215" t="s">
        <v>126</v>
      </c>
      <c r="B61" s="215">
        <v>2054</v>
      </c>
      <c r="C61" s="215" t="s">
        <v>202</v>
      </c>
      <c r="D61" s="215">
        <v>191540035</v>
      </c>
      <c r="E61" s="222">
        <v>1020</v>
      </c>
      <c r="F61" s="215">
        <v>1122</v>
      </c>
      <c r="G61" s="215">
        <v>1004</v>
      </c>
      <c r="H61" s="222" t="s">
        <v>340</v>
      </c>
      <c r="I61" s="215" t="s">
        <v>4553</v>
      </c>
      <c r="J61" s="216" t="s">
        <v>330</v>
      </c>
      <c r="K61" s="215" t="s">
        <v>322</v>
      </c>
      <c r="L61" s="215" t="s">
        <v>412</v>
      </c>
    </row>
    <row r="62" spans="1:12" s="215" customFormat="1" x14ac:dyDescent="0.25">
      <c r="A62" s="215" t="s">
        <v>126</v>
      </c>
      <c r="B62" s="215">
        <v>2054</v>
      </c>
      <c r="C62" s="215" t="s">
        <v>202</v>
      </c>
      <c r="D62" s="215">
        <v>191540036</v>
      </c>
      <c r="E62" s="222">
        <v>1020</v>
      </c>
      <c r="F62" s="215">
        <v>1122</v>
      </c>
      <c r="G62" s="215">
        <v>1004</v>
      </c>
      <c r="H62" s="222" t="s">
        <v>340</v>
      </c>
      <c r="I62" s="215" t="s">
        <v>4553</v>
      </c>
      <c r="J62" s="216" t="s">
        <v>330</v>
      </c>
      <c r="K62" s="215" t="s">
        <v>322</v>
      </c>
      <c r="L62" s="215" t="s">
        <v>412</v>
      </c>
    </row>
    <row r="63" spans="1:12" s="215" customFormat="1" x14ac:dyDescent="0.25">
      <c r="A63" s="215" t="s">
        <v>126</v>
      </c>
      <c r="B63" s="215">
        <v>2054</v>
      </c>
      <c r="C63" s="215" t="s">
        <v>202</v>
      </c>
      <c r="D63" s="215">
        <v>191540037</v>
      </c>
      <c r="E63" s="222">
        <v>1020</v>
      </c>
      <c r="F63" s="215">
        <v>1122</v>
      </c>
      <c r="G63" s="215">
        <v>1004</v>
      </c>
      <c r="H63" s="222" t="s">
        <v>340</v>
      </c>
      <c r="I63" s="215" t="s">
        <v>4554</v>
      </c>
      <c r="J63" s="216" t="s">
        <v>330</v>
      </c>
      <c r="K63" s="215" t="s">
        <v>322</v>
      </c>
      <c r="L63" s="215" t="s">
        <v>413</v>
      </c>
    </row>
    <row r="64" spans="1:12" s="215" customFormat="1" x14ac:dyDescent="0.25">
      <c r="A64" s="215" t="s">
        <v>126</v>
      </c>
      <c r="B64" s="215">
        <v>2054</v>
      </c>
      <c r="C64" s="215" t="s">
        <v>202</v>
      </c>
      <c r="D64" s="215">
        <v>191540051</v>
      </c>
      <c r="E64" s="222">
        <v>1020</v>
      </c>
      <c r="F64" s="215">
        <v>1122</v>
      </c>
      <c r="G64" s="215">
        <v>1004</v>
      </c>
      <c r="H64" s="222" t="s">
        <v>340</v>
      </c>
      <c r="I64" s="215" t="s">
        <v>4554</v>
      </c>
      <c r="J64" s="216" t="s">
        <v>330</v>
      </c>
      <c r="K64" s="215" t="s">
        <v>322</v>
      </c>
      <c r="L64" s="215" t="s">
        <v>413</v>
      </c>
    </row>
    <row r="65" spans="1:12" s="215" customFormat="1" x14ac:dyDescent="0.25">
      <c r="A65" s="215" t="s">
        <v>126</v>
      </c>
      <c r="B65" s="215">
        <v>2054</v>
      </c>
      <c r="C65" s="215" t="s">
        <v>202</v>
      </c>
      <c r="D65" s="215">
        <v>191540071</v>
      </c>
      <c r="E65" s="222">
        <v>1020</v>
      </c>
      <c r="F65" s="215">
        <v>1122</v>
      </c>
      <c r="G65" s="215">
        <v>1004</v>
      </c>
      <c r="H65" s="222" t="s">
        <v>340</v>
      </c>
      <c r="I65" s="215" t="s">
        <v>4554</v>
      </c>
      <c r="J65" s="216" t="s">
        <v>330</v>
      </c>
      <c r="K65" s="215" t="s">
        <v>322</v>
      </c>
      <c r="L65" s="215" t="s">
        <v>413</v>
      </c>
    </row>
    <row r="66" spans="1:12" s="215" customFormat="1" x14ac:dyDescent="0.25">
      <c r="A66" s="215" t="s">
        <v>126</v>
      </c>
      <c r="B66" s="215">
        <v>2054</v>
      </c>
      <c r="C66" s="215" t="s">
        <v>202</v>
      </c>
      <c r="D66" s="215">
        <v>191540091</v>
      </c>
      <c r="E66" s="222">
        <v>1020</v>
      </c>
      <c r="F66" s="215">
        <v>1122</v>
      </c>
      <c r="G66" s="215">
        <v>1004</v>
      </c>
      <c r="H66" s="222" t="s">
        <v>340</v>
      </c>
      <c r="I66" s="215" t="s">
        <v>4554</v>
      </c>
      <c r="J66" s="216" t="s">
        <v>330</v>
      </c>
      <c r="K66" s="215" t="s">
        <v>322</v>
      </c>
      <c r="L66" s="215" t="s">
        <v>413</v>
      </c>
    </row>
    <row r="67" spans="1:12" s="215" customFormat="1" x14ac:dyDescent="0.25">
      <c r="A67" s="215" t="s">
        <v>126</v>
      </c>
      <c r="B67" s="215">
        <v>2054</v>
      </c>
      <c r="C67" s="215" t="s">
        <v>202</v>
      </c>
      <c r="D67" s="215">
        <v>191950469</v>
      </c>
      <c r="E67" s="222">
        <v>1080</v>
      </c>
      <c r="F67" s="215">
        <v>1274</v>
      </c>
      <c r="G67" s="215">
        <v>1004</v>
      </c>
      <c r="H67" s="222" t="s">
        <v>339</v>
      </c>
      <c r="I67" s="215" t="s">
        <v>4555</v>
      </c>
      <c r="J67" s="216" t="s">
        <v>330</v>
      </c>
      <c r="K67" s="215" t="s">
        <v>322</v>
      </c>
      <c r="L67" s="215" t="s">
        <v>420</v>
      </c>
    </row>
    <row r="68" spans="1:12" s="215" customFormat="1" x14ac:dyDescent="0.25">
      <c r="A68" s="215" t="s">
        <v>126</v>
      </c>
      <c r="B68" s="215">
        <v>2054</v>
      </c>
      <c r="C68" s="215" t="s">
        <v>202</v>
      </c>
      <c r="D68" s="215">
        <v>191984468</v>
      </c>
      <c r="E68" s="222">
        <v>1080</v>
      </c>
      <c r="F68" s="215">
        <v>1274</v>
      </c>
      <c r="G68" s="215">
        <v>1004</v>
      </c>
      <c r="H68" s="222" t="s">
        <v>339</v>
      </c>
      <c r="I68" s="215" t="s">
        <v>4556</v>
      </c>
      <c r="J68" s="216" t="s">
        <v>330</v>
      </c>
      <c r="K68" s="215" t="s">
        <v>322</v>
      </c>
      <c r="L68" s="215" t="s">
        <v>420</v>
      </c>
    </row>
    <row r="69" spans="1:12" s="215" customFormat="1" x14ac:dyDescent="0.25">
      <c r="A69" s="215" t="s">
        <v>126</v>
      </c>
      <c r="B69" s="215">
        <v>2054</v>
      </c>
      <c r="C69" s="215" t="s">
        <v>202</v>
      </c>
      <c r="D69" s="215">
        <v>504076859</v>
      </c>
      <c r="E69" s="222">
        <v>1060</v>
      </c>
      <c r="F69" s="215">
        <v>1274</v>
      </c>
      <c r="G69" s="215">
        <v>1004</v>
      </c>
      <c r="H69" s="222" t="s">
        <v>340</v>
      </c>
      <c r="I69" s="215" t="s">
        <v>4557</v>
      </c>
      <c r="J69" s="216" t="s">
        <v>330</v>
      </c>
      <c r="K69" s="215" t="s">
        <v>322</v>
      </c>
      <c r="L69" s="215" t="s">
        <v>419</v>
      </c>
    </row>
    <row r="70" spans="1:12" s="215" customFormat="1" x14ac:dyDescent="0.25">
      <c r="A70" s="215" t="s">
        <v>126</v>
      </c>
      <c r="B70" s="215">
        <v>2054</v>
      </c>
      <c r="C70" s="215" t="s">
        <v>202</v>
      </c>
      <c r="D70" s="215">
        <v>504077362</v>
      </c>
      <c r="E70" s="222">
        <v>1060</v>
      </c>
      <c r="F70" s="215">
        <v>1274</v>
      </c>
      <c r="G70" s="215">
        <v>1004</v>
      </c>
      <c r="H70" s="222" t="s">
        <v>340</v>
      </c>
      <c r="I70" s="215" t="s">
        <v>4558</v>
      </c>
      <c r="J70" s="216" t="s">
        <v>330</v>
      </c>
      <c r="K70" s="215" t="s">
        <v>322</v>
      </c>
      <c r="L70" s="215" t="s">
        <v>419</v>
      </c>
    </row>
    <row r="71" spans="1:12" s="215" customFormat="1" x14ac:dyDescent="0.25">
      <c r="A71" s="215" t="s">
        <v>126</v>
      </c>
      <c r="B71" s="215">
        <v>2054</v>
      </c>
      <c r="C71" s="215" t="s">
        <v>202</v>
      </c>
      <c r="D71" s="215">
        <v>504077621</v>
      </c>
      <c r="E71" s="222">
        <v>1060</v>
      </c>
      <c r="F71" s="215">
        <v>1271</v>
      </c>
      <c r="G71" s="215">
        <v>1004</v>
      </c>
      <c r="H71" s="222" t="s">
        <v>340</v>
      </c>
      <c r="I71" s="215" t="s">
        <v>4559</v>
      </c>
      <c r="J71" s="216" t="s">
        <v>330</v>
      </c>
      <c r="K71" s="215" t="s">
        <v>322</v>
      </c>
      <c r="L71" s="215" t="s">
        <v>419</v>
      </c>
    </row>
    <row r="72" spans="1:12" s="215" customFormat="1" x14ac:dyDescent="0.25">
      <c r="A72" s="215" t="s">
        <v>126</v>
      </c>
      <c r="B72" s="215">
        <v>2055</v>
      </c>
      <c r="C72" s="215" t="s">
        <v>203</v>
      </c>
      <c r="D72" s="215">
        <v>191756310</v>
      </c>
      <c r="E72" s="222">
        <v>1060</v>
      </c>
      <c r="F72" s="215">
        <v>1242</v>
      </c>
      <c r="G72" s="215">
        <v>1004</v>
      </c>
      <c r="H72" s="222" t="s">
        <v>340</v>
      </c>
      <c r="I72" s="215" t="s">
        <v>4560</v>
      </c>
      <c r="J72" s="216" t="s">
        <v>330</v>
      </c>
      <c r="K72" s="215" t="s">
        <v>322</v>
      </c>
      <c r="L72" s="215" t="s">
        <v>419</v>
      </c>
    </row>
    <row r="73" spans="1:12" s="215" customFormat="1" x14ac:dyDescent="0.25">
      <c r="A73" s="215" t="s">
        <v>126</v>
      </c>
      <c r="B73" s="215">
        <v>2055</v>
      </c>
      <c r="C73" s="215" t="s">
        <v>203</v>
      </c>
      <c r="D73" s="215">
        <v>502219278</v>
      </c>
      <c r="E73" s="222">
        <v>1060</v>
      </c>
      <c r="F73" s="215">
        <v>1252</v>
      </c>
      <c r="G73" s="215">
        <v>1004</v>
      </c>
      <c r="H73" s="222" t="s">
        <v>340</v>
      </c>
      <c r="I73" s="215" t="s">
        <v>4561</v>
      </c>
      <c r="J73" s="216" t="s">
        <v>330</v>
      </c>
      <c r="K73" s="215" t="s">
        <v>322</v>
      </c>
      <c r="L73" s="215" t="s">
        <v>419</v>
      </c>
    </row>
    <row r="74" spans="1:12" s="215" customFormat="1" x14ac:dyDescent="0.25">
      <c r="A74" s="215" t="s">
        <v>126</v>
      </c>
      <c r="B74" s="215">
        <v>2055</v>
      </c>
      <c r="C74" s="215" t="s">
        <v>203</v>
      </c>
      <c r="D74" s="215">
        <v>502219584</v>
      </c>
      <c r="E74" s="222">
        <v>1060</v>
      </c>
      <c r="F74" s="215">
        <v>1271</v>
      </c>
      <c r="G74" s="215">
        <v>1004</v>
      </c>
      <c r="H74" s="222" t="s">
        <v>340</v>
      </c>
      <c r="I74" s="215" t="s">
        <v>4562</v>
      </c>
      <c r="J74" s="216" t="s">
        <v>330</v>
      </c>
      <c r="K74" s="215" t="s">
        <v>322</v>
      </c>
      <c r="L74" s="215" t="s">
        <v>419</v>
      </c>
    </row>
    <row r="75" spans="1:12" s="215" customFormat="1" x14ac:dyDescent="0.25">
      <c r="A75" s="215" t="s">
        <v>126</v>
      </c>
      <c r="B75" s="215">
        <v>2055</v>
      </c>
      <c r="C75" s="215" t="s">
        <v>203</v>
      </c>
      <c r="D75" s="215">
        <v>502219644</v>
      </c>
      <c r="E75" s="222">
        <v>1060</v>
      </c>
      <c r="F75" s="215">
        <v>1271</v>
      </c>
      <c r="G75" s="215">
        <v>1004</v>
      </c>
      <c r="H75" s="222" t="s">
        <v>340</v>
      </c>
      <c r="I75" s="215" t="s">
        <v>4563</v>
      </c>
      <c r="J75" s="216" t="s">
        <v>330</v>
      </c>
      <c r="K75" s="215" t="s">
        <v>322</v>
      </c>
      <c r="L75" s="215" t="s">
        <v>419</v>
      </c>
    </row>
    <row r="76" spans="1:12" s="215" customFormat="1" x14ac:dyDescent="0.25">
      <c r="A76" s="215" t="s">
        <v>126</v>
      </c>
      <c r="B76" s="215">
        <v>2055</v>
      </c>
      <c r="C76" s="215" t="s">
        <v>203</v>
      </c>
      <c r="D76" s="215">
        <v>502219777</v>
      </c>
      <c r="E76" s="222">
        <v>1060</v>
      </c>
      <c r="F76" s="215">
        <v>1242</v>
      </c>
      <c r="G76" s="215">
        <v>1004</v>
      </c>
      <c r="H76" s="222" t="s">
        <v>340</v>
      </c>
      <c r="I76" s="215" t="s">
        <v>4564</v>
      </c>
      <c r="J76" s="216" t="s">
        <v>330</v>
      </c>
      <c r="K76" s="215" t="s">
        <v>322</v>
      </c>
      <c r="L76" s="215" t="s">
        <v>419</v>
      </c>
    </row>
    <row r="77" spans="1:12" s="215" customFormat="1" x14ac:dyDescent="0.25">
      <c r="A77" s="215" t="s">
        <v>126</v>
      </c>
      <c r="B77" s="215">
        <v>2055</v>
      </c>
      <c r="C77" s="215" t="s">
        <v>203</v>
      </c>
      <c r="D77" s="215">
        <v>502219802</v>
      </c>
      <c r="E77" s="222">
        <v>1060</v>
      </c>
      <c r="F77" s="215">
        <v>1271</v>
      </c>
      <c r="G77" s="215">
        <v>1004</v>
      </c>
      <c r="H77" s="222" t="s">
        <v>340</v>
      </c>
      <c r="I77" s="215" t="s">
        <v>4565</v>
      </c>
      <c r="J77" s="216" t="s">
        <v>330</v>
      </c>
      <c r="K77" s="215" t="s">
        <v>322</v>
      </c>
      <c r="L77" s="215" t="s">
        <v>419</v>
      </c>
    </row>
    <row r="78" spans="1:12" s="215" customFormat="1" x14ac:dyDescent="0.25">
      <c r="A78" s="215" t="s">
        <v>126</v>
      </c>
      <c r="B78" s="215">
        <v>2061</v>
      </c>
      <c r="C78" s="215" t="s">
        <v>204</v>
      </c>
      <c r="D78" s="215">
        <v>502206435</v>
      </c>
      <c r="E78" s="222">
        <v>1080</v>
      </c>
      <c r="F78" s="215">
        <v>1274</v>
      </c>
      <c r="G78" s="215">
        <v>1004</v>
      </c>
      <c r="H78" s="222" t="s">
        <v>339</v>
      </c>
      <c r="I78" s="215" t="s">
        <v>4566</v>
      </c>
      <c r="J78" s="216" t="s">
        <v>330</v>
      </c>
      <c r="K78" s="215" t="s">
        <v>322</v>
      </c>
      <c r="L78" s="215" t="s">
        <v>420</v>
      </c>
    </row>
    <row r="79" spans="1:12" s="215" customFormat="1" x14ac:dyDescent="0.25">
      <c r="A79" s="215" t="s">
        <v>126</v>
      </c>
      <c r="B79" s="215">
        <v>2063</v>
      </c>
      <c r="C79" s="215" t="s">
        <v>205</v>
      </c>
      <c r="D79" s="215">
        <v>191830975</v>
      </c>
      <c r="E79" s="222">
        <v>1060</v>
      </c>
      <c r="F79" s="215">
        <v>1242</v>
      </c>
      <c r="G79" s="215">
        <v>1004</v>
      </c>
      <c r="H79" s="222" t="s">
        <v>340</v>
      </c>
      <c r="I79" s="215" t="s">
        <v>4567</v>
      </c>
      <c r="J79" s="216" t="s">
        <v>330</v>
      </c>
      <c r="K79" s="215" t="s">
        <v>322</v>
      </c>
      <c r="L79" s="215" t="s">
        <v>419</v>
      </c>
    </row>
    <row r="80" spans="1:12" s="215" customFormat="1" x14ac:dyDescent="0.25">
      <c r="A80" s="215" t="s">
        <v>126</v>
      </c>
      <c r="B80" s="215">
        <v>2063</v>
      </c>
      <c r="C80" s="215" t="s">
        <v>205</v>
      </c>
      <c r="D80" s="215">
        <v>191863272</v>
      </c>
      <c r="E80" s="222">
        <v>1060</v>
      </c>
      <c r="F80" s="215">
        <v>1271</v>
      </c>
      <c r="G80" s="215">
        <v>1004</v>
      </c>
      <c r="H80" s="222" t="s">
        <v>340</v>
      </c>
      <c r="I80" s="215" t="s">
        <v>4568</v>
      </c>
      <c r="J80" s="216" t="s">
        <v>330</v>
      </c>
      <c r="K80" s="215" t="s">
        <v>322</v>
      </c>
      <c r="L80" s="215" t="s">
        <v>419</v>
      </c>
    </row>
    <row r="81" spans="1:12" s="215" customFormat="1" x14ac:dyDescent="0.25">
      <c r="A81" s="215" t="s">
        <v>126</v>
      </c>
      <c r="B81" s="215">
        <v>2063</v>
      </c>
      <c r="C81" s="215" t="s">
        <v>205</v>
      </c>
      <c r="D81" s="215">
        <v>504102630</v>
      </c>
      <c r="E81" s="222">
        <v>1060</v>
      </c>
      <c r="F81" s="215">
        <v>1264</v>
      </c>
      <c r="G81" s="215">
        <v>1004</v>
      </c>
      <c r="H81" s="222" t="s">
        <v>340</v>
      </c>
      <c r="I81" s="215" t="s">
        <v>4569</v>
      </c>
      <c r="J81" s="216" t="s">
        <v>330</v>
      </c>
      <c r="K81" s="215" t="s">
        <v>322</v>
      </c>
      <c r="L81" s="215" t="s">
        <v>419</v>
      </c>
    </row>
    <row r="82" spans="1:12" s="215" customFormat="1" x14ac:dyDescent="0.25">
      <c r="A82" s="215" t="s">
        <v>126</v>
      </c>
      <c r="B82" s="215">
        <v>2063</v>
      </c>
      <c r="C82" s="215" t="s">
        <v>205</v>
      </c>
      <c r="D82" s="215">
        <v>504102702</v>
      </c>
      <c r="E82" s="222">
        <v>1060</v>
      </c>
      <c r="F82" s="215">
        <v>1271</v>
      </c>
      <c r="G82" s="215">
        <v>1004</v>
      </c>
      <c r="H82" s="222" t="s">
        <v>340</v>
      </c>
      <c r="I82" s="215" t="s">
        <v>4570</v>
      </c>
      <c r="J82" s="216" t="s">
        <v>330</v>
      </c>
      <c r="K82" s="215" t="s">
        <v>322</v>
      </c>
      <c r="L82" s="215" t="s">
        <v>419</v>
      </c>
    </row>
    <row r="83" spans="1:12" s="215" customFormat="1" x14ac:dyDescent="0.25">
      <c r="A83" s="215" t="s">
        <v>126</v>
      </c>
      <c r="B83" s="215">
        <v>2068</v>
      </c>
      <c r="C83" s="215" t="s">
        <v>208</v>
      </c>
      <c r="D83" s="215">
        <v>502020906</v>
      </c>
      <c r="E83" s="222">
        <v>1060</v>
      </c>
      <c r="F83" s="215">
        <v>1271</v>
      </c>
      <c r="G83" s="215">
        <v>1004</v>
      </c>
      <c r="H83" s="222" t="s">
        <v>340</v>
      </c>
      <c r="I83" s="215" t="s">
        <v>4571</v>
      </c>
      <c r="J83" s="216" t="s">
        <v>330</v>
      </c>
      <c r="K83" s="215" t="s">
        <v>322</v>
      </c>
      <c r="L83" s="215" t="s">
        <v>419</v>
      </c>
    </row>
    <row r="84" spans="1:12" s="215" customFormat="1" x14ac:dyDescent="0.25">
      <c r="A84" s="215" t="s">
        <v>126</v>
      </c>
      <c r="B84" s="215">
        <v>2068</v>
      </c>
      <c r="C84" s="215" t="s">
        <v>208</v>
      </c>
      <c r="D84" s="215">
        <v>502020969</v>
      </c>
      <c r="E84" s="222">
        <v>1060</v>
      </c>
      <c r="F84" s="215">
        <v>1242</v>
      </c>
      <c r="G84" s="215">
        <v>1004</v>
      </c>
      <c r="H84" s="222" t="s">
        <v>340</v>
      </c>
      <c r="I84" s="215" t="s">
        <v>4572</v>
      </c>
      <c r="J84" s="216" t="s">
        <v>330</v>
      </c>
      <c r="K84" s="215" t="s">
        <v>322</v>
      </c>
      <c r="L84" s="215" t="s">
        <v>419</v>
      </c>
    </row>
    <row r="85" spans="1:12" s="215" customFormat="1" x14ac:dyDescent="0.25">
      <c r="A85" s="215" t="s">
        <v>126</v>
      </c>
      <c r="B85" s="215">
        <v>2068</v>
      </c>
      <c r="C85" s="215" t="s">
        <v>208</v>
      </c>
      <c r="D85" s="215">
        <v>502021044</v>
      </c>
      <c r="E85" s="222">
        <v>1060</v>
      </c>
      <c r="F85" s="215">
        <v>1274</v>
      </c>
      <c r="G85" s="215">
        <v>1004</v>
      </c>
      <c r="H85" s="222" t="s">
        <v>340</v>
      </c>
      <c r="I85" s="215" t="s">
        <v>4573</v>
      </c>
      <c r="J85" s="216" t="s">
        <v>330</v>
      </c>
      <c r="K85" s="215" t="s">
        <v>322</v>
      </c>
      <c r="L85" s="215" t="s">
        <v>419</v>
      </c>
    </row>
    <row r="86" spans="1:12" s="215" customFormat="1" x14ac:dyDescent="0.25">
      <c r="A86" s="215" t="s">
        <v>126</v>
      </c>
      <c r="B86" s="215">
        <v>2068</v>
      </c>
      <c r="C86" s="215" t="s">
        <v>208</v>
      </c>
      <c r="D86" s="215">
        <v>502021045</v>
      </c>
      <c r="E86" s="222">
        <v>1060</v>
      </c>
      <c r="F86" s="215">
        <v>1274</v>
      </c>
      <c r="G86" s="215">
        <v>1004</v>
      </c>
      <c r="H86" s="222" t="s">
        <v>340</v>
      </c>
      <c r="I86" s="215" t="s">
        <v>4574</v>
      </c>
      <c r="J86" s="216" t="s">
        <v>330</v>
      </c>
      <c r="K86" s="215" t="s">
        <v>322</v>
      </c>
      <c r="L86" s="215" t="s">
        <v>419</v>
      </c>
    </row>
    <row r="87" spans="1:12" s="215" customFormat="1" x14ac:dyDescent="0.25">
      <c r="A87" s="215" t="s">
        <v>126</v>
      </c>
      <c r="B87" s="215">
        <v>2068</v>
      </c>
      <c r="C87" s="215" t="s">
        <v>208</v>
      </c>
      <c r="D87" s="215">
        <v>502021048</v>
      </c>
      <c r="E87" s="222">
        <v>1060</v>
      </c>
      <c r="F87" s="215">
        <v>1271</v>
      </c>
      <c r="G87" s="215">
        <v>1004</v>
      </c>
      <c r="H87" s="222" t="s">
        <v>340</v>
      </c>
      <c r="I87" s="215" t="s">
        <v>4575</v>
      </c>
      <c r="J87" s="216" t="s">
        <v>330</v>
      </c>
      <c r="K87" s="215" t="s">
        <v>322</v>
      </c>
      <c r="L87" s="215" t="s">
        <v>419</v>
      </c>
    </row>
    <row r="88" spans="1:12" s="215" customFormat="1" x14ac:dyDescent="0.25">
      <c r="A88" s="215" t="s">
        <v>126</v>
      </c>
      <c r="B88" s="215">
        <v>2068</v>
      </c>
      <c r="C88" s="215" t="s">
        <v>208</v>
      </c>
      <c r="D88" s="215">
        <v>502021089</v>
      </c>
      <c r="E88" s="222">
        <v>1060</v>
      </c>
      <c r="F88" s="215">
        <v>1252</v>
      </c>
      <c r="G88" s="215">
        <v>1004</v>
      </c>
      <c r="H88" s="222" t="s">
        <v>340</v>
      </c>
      <c r="I88" s="215" t="s">
        <v>4576</v>
      </c>
      <c r="J88" s="216" t="s">
        <v>330</v>
      </c>
      <c r="K88" s="215" t="s">
        <v>322</v>
      </c>
      <c r="L88" s="215" t="s">
        <v>419</v>
      </c>
    </row>
    <row r="89" spans="1:12" s="215" customFormat="1" x14ac:dyDescent="0.25">
      <c r="A89" s="215" t="s">
        <v>126</v>
      </c>
      <c r="B89" s="215">
        <v>2072</v>
      </c>
      <c r="C89" s="215" t="s">
        <v>209</v>
      </c>
      <c r="D89" s="215">
        <v>191878257</v>
      </c>
      <c r="E89" s="222">
        <v>1060</v>
      </c>
      <c r="F89" s="215">
        <v>1271</v>
      </c>
      <c r="G89" s="215">
        <v>1004</v>
      </c>
      <c r="H89" s="222" t="s">
        <v>340</v>
      </c>
      <c r="I89" s="215" t="s">
        <v>4577</v>
      </c>
      <c r="J89" s="216" t="s">
        <v>330</v>
      </c>
      <c r="K89" s="215" t="s">
        <v>322</v>
      </c>
      <c r="L89" s="215" t="s">
        <v>419</v>
      </c>
    </row>
    <row r="90" spans="1:12" s="215" customFormat="1" x14ac:dyDescent="0.25">
      <c r="A90" s="215" t="s">
        <v>126</v>
      </c>
      <c r="B90" s="215">
        <v>2087</v>
      </c>
      <c r="C90" s="215" t="s">
        <v>212</v>
      </c>
      <c r="D90" s="215">
        <v>192045089</v>
      </c>
      <c r="E90" s="222">
        <v>1060</v>
      </c>
      <c r="F90" s="215">
        <v>1274</v>
      </c>
      <c r="G90" s="215">
        <v>1003</v>
      </c>
      <c r="H90" s="222" t="s">
        <v>340</v>
      </c>
      <c r="I90" s="215" t="s">
        <v>4578</v>
      </c>
      <c r="J90" s="216" t="s">
        <v>330</v>
      </c>
      <c r="K90" s="215" t="s">
        <v>322</v>
      </c>
      <c r="L90" s="215" t="s">
        <v>419</v>
      </c>
    </row>
    <row r="91" spans="1:12" s="215" customFormat="1" x14ac:dyDescent="0.25">
      <c r="A91" s="215" t="s">
        <v>126</v>
      </c>
      <c r="B91" s="215">
        <v>2087</v>
      </c>
      <c r="C91" s="215" t="s">
        <v>212</v>
      </c>
      <c r="D91" s="215">
        <v>504103291</v>
      </c>
      <c r="E91" s="222">
        <v>1060</v>
      </c>
      <c r="F91" s="215">
        <v>1271</v>
      </c>
      <c r="G91" s="215">
        <v>1004</v>
      </c>
      <c r="H91" s="222" t="s">
        <v>340</v>
      </c>
      <c r="I91" s="215" t="s">
        <v>4579</v>
      </c>
      <c r="J91" s="216" t="s">
        <v>330</v>
      </c>
      <c r="K91" s="215" t="s">
        <v>322</v>
      </c>
      <c r="L91" s="215" t="s">
        <v>419</v>
      </c>
    </row>
    <row r="92" spans="1:12" s="215" customFormat="1" x14ac:dyDescent="0.25">
      <c r="A92" s="215" t="s">
        <v>126</v>
      </c>
      <c r="B92" s="215">
        <v>2087</v>
      </c>
      <c r="C92" s="215" t="s">
        <v>212</v>
      </c>
      <c r="D92" s="215">
        <v>504103352</v>
      </c>
      <c r="E92" s="222">
        <v>1060</v>
      </c>
      <c r="F92" s="215">
        <v>1271</v>
      </c>
      <c r="G92" s="215">
        <v>1004</v>
      </c>
      <c r="H92" s="222" t="s">
        <v>340</v>
      </c>
      <c r="I92" s="215" t="s">
        <v>4580</v>
      </c>
      <c r="J92" s="216" t="s">
        <v>330</v>
      </c>
      <c r="K92" s="215" t="s">
        <v>322</v>
      </c>
      <c r="L92" s="215" t="s">
        <v>419</v>
      </c>
    </row>
    <row r="93" spans="1:12" s="215" customFormat="1" x14ac:dyDescent="0.25">
      <c r="A93" s="215" t="s">
        <v>126</v>
      </c>
      <c r="B93" s="215">
        <v>2087</v>
      </c>
      <c r="C93" s="215" t="s">
        <v>212</v>
      </c>
      <c r="D93" s="215">
        <v>504103509</v>
      </c>
      <c r="E93" s="222">
        <v>1060</v>
      </c>
      <c r="F93" s="215">
        <v>1251</v>
      </c>
      <c r="G93" s="215">
        <v>1004</v>
      </c>
      <c r="H93" s="222" t="s">
        <v>340</v>
      </c>
      <c r="I93" s="215" t="s">
        <v>4581</v>
      </c>
      <c r="J93" s="216" t="s">
        <v>330</v>
      </c>
      <c r="K93" s="215" t="s">
        <v>322</v>
      </c>
      <c r="L93" s="215" t="s">
        <v>419</v>
      </c>
    </row>
    <row r="94" spans="1:12" s="215" customFormat="1" x14ac:dyDescent="0.25">
      <c r="A94" s="215" t="s">
        <v>126</v>
      </c>
      <c r="B94" s="215">
        <v>2087</v>
      </c>
      <c r="C94" s="215" t="s">
        <v>212</v>
      </c>
      <c r="D94" s="215">
        <v>504103513</v>
      </c>
      <c r="E94" s="222">
        <v>1060</v>
      </c>
      <c r="F94" s="215">
        <v>1271</v>
      </c>
      <c r="G94" s="215">
        <v>1004</v>
      </c>
      <c r="H94" s="222" t="s">
        <v>340</v>
      </c>
      <c r="I94" s="215" t="s">
        <v>4582</v>
      </c>
      <c r="J94" s="216" t="s">
        <v>330</v>
      </c>
      <c r="K94" s="215" t="s">
        <v>322</v>
      </c>
      <c r="L94" s="215" t="s">
        <v>419</v>
      </c>
    </row>
    <row r="95" spans="1:12" s="215" customFormat="1" x14ac:dyDescent="0.25">
      <c r="A95" s="215" t="s">
        <v>126</v>
      </c>
      <c r="B95" s="215">
        <v>2089</v>
      </c>
      <c r="C95" s="215" t="s">
        <v>213</v>
      </c>
      <c r="D95" s="215">
        <v>504103602</v>
      </c>
      <c r="E95" s="222">
        <v>1060</v>
      </c>
      <c r="F95" s="215">
        <v>1271</v>
      </c>
      <c r="G95" s="215">
        <v>1004</v>
      </c>
      <c r="H95" s="222" t="s">
        <v>340</v>
      </c>
      <c r="I95" s="215" t="s">
        <v>4583</v>
      </c>
      <c r="J95" s="216" t="s">
        <v>330</v>
      </c>
      <c r="K95" s="215" t="s">
        <v>322</v>
      </c>
      <c r="L95" s="215" t="s">
        <v>419</v>
      </c>
    </row>
    <row r="96" spans="1:12" s="215" customFormat="1" x14ac:dyDescent="0.25">
      <c r="A96" s="215" t="s">
        <v>126</v>
      </c>
      <c r="B96" s="215">
        <v>2096</v>
      </c>
      <c r="C96" s="215" t="s">
        <v>214</v>
      </c>
      <c r="D96" s="215">
        <v>191733513</v>
      </c>
      <c r="E96" s="222">
        <v>1060</v>
      </c>
      <c r="F96" s="215">
        <v>1242</v>
      </c>
      <c r="G96" s="215">
        <v>1004</v>
      </c>
      <c r="H96" s="222" t="s">
        <v>340</v>
      </c>
      <c r="I96" s="215" t="s">
        <v>4584</v>
      </c>
      <c r="J96" s="216" t="s">
        <v>330</v>
      </c>
      <c r="K96" s="215" t="s">
        <v>322</v>
      </c>
      <c r="L96" s="215" t="s">
        <v>419</v>
      </c>
    </row>
    <row r="97" spans="1:12" s="215" customFormat="1" x14ac:dyDescent="0.25">
      <c r="A97" s="215" t="s">
        <v>126</v>
      </c>
      <c r="B97" s="215">
        <v>2096</v>
      </c>
      <c r="C97" s="215" t="s">
        <v>214</v>
      </c>
      <c r="D97" s="215">
        <v>191763944</v>
      </c>
      <c r="E97" s="222">
        <v>1080</v>
      </c>
      <c r="F97" s="215">
        <v>1242</v>
      </c>
      <c r="G97" s="215">
        <v>1004</v>
      </c>
      <c r="H97" s="222" t="s">
        <v>339</v>
      </c>
      <c r="I97" s="215" t="s">
        <v>4585</v>
      </c>
      <c r="J97" s="216" t="s">
        <v>330</v>
      </c>
      <c r="K97" s="215" t="s">
        <v>322</v>
      </c>
      <c r="L97" s="215" t="s">
        <v>420</v>
      </c>
    </row>
    <row r="98" spans="1:12" s="215" customFormat="1" x14ac:dyDescent="0.25">
      <c r="A98" s="215" t="s">
        <v>126</v>
      </c>
      <c r="B98" s="215">
        <v>2096</v>
      </c>
      <c r="C98" s="215" t="s">
        <v>214</v>
      </c>
      <c r="D98" s="215">
        <v>191873376</v>
      </c>
      <c r="E98" s="222">
        <v>1060</v>
      </c>
      <c r="F98" s="215">
        <v>1242</v>
      </c>
      <c r="G98" s="215">
        <v>1004</v>
      </c>
      <c r="H98" s="222" t="s">
        <v>340</v>
      </c>
      <c r="I98" s="215" t="s">
        <v>4586</v>
      </c>
      <c r="J98" s="216" t="s">
        <v>330</v>
      </c>
      <c r="K98" s="215" t="s">
        <v>322</v>
      </c>
      <c r="L98" s="215" t="s">
        <v>419</v>
      </c>
    </row>
    <row r="99" spans="1:12" s="215" customFormat="1" x14ac:dyDescent="0.25">
      <c r="A99" s="215" t="s">
        <v>126</v>
      </c>
      <c r="B99" s="215">
        <v>2096</v>
      </c>
      <c r="C99" s="215" t="s">
        <v>214</v>
      </c>
      <c r="D99" s="215">
        <v>191921380</v>
      </c>
      <c r="E99" s="222">
        <v>1060</v>
      </c>
      <c r="F99" s="215">
        <v>1242</v>
      </c>
      <c r="G99" s="215">
        <v>1004</v>
      </c>
      <c r="H99" s="222" t="s">
        <v>340</v>
      </c>
      <c r="I99" s="215" t="s">
        <v>4587</v>
      </c>
      <c r="J99" s="216" t="s">
        <v>330</v>
      </c>
      <c r="K99" s="215" t="s">
        <v>322</v>
      </c>
      <c r="L99" s="215" t="s">
        <v>419</v>
      </c>
    </row>
    <row r="100" spans="1:12" s="215" customFormat="1" x14ac:dyDescent="0.25">
      <c r="A100" s="215" t="s">
        <v>126</v>
      </c>
      <c r="B100" s="215">
        <v>2096</v>
      </c>
      <c r="C100" s="215" t="s">
        <v>214</v>
      </c>
      <c r="D100" s="215">
        <v>504103684</v>
      </c>
      <c r="E100" s="222">
        <v>1080</v>
      </c>
      <c r="F100" s="215">
        <v>1274</v>
      </c>
      <c r="G100" s="215">
        <v>1004</v>
      </c>
      <c r="H100" s="222" t="s">
        <v>339</v>
      </c>
      <c r="I100" s="215" t="s">
        <v>4588</v>
      </c>
      <c r="J100" s="216" t="s">
        <v>330</v>
      </c>
      <c r="K100" s="215" t="s">
        <v>322</v>
      </c>
      <c r="L100" s="215" t="s">
        <v>420</v>
      </c>
    </row>
    <row r="101" spans="1:12" s="215" customFormat="1" x14ac:dyDescent="0.25">
      <c r="A101" s="215" t="s">
        <v>126</v>
      </c>
      <c r="B101" s="215">
        <v>2096</v>
      </c>
      <c r="C101" s="215" t="s">
        <v>214</v>
      </c>
      <c r="D101" s="215">
        <v>504103721</v>
      </c>
      <c r="E101" s="222">
        <v>1080</v>
      </c>
      <c r="F101" s="215">
        <v>1274</v>
      </c>
      <c r="G101" s="215">
        <v>1004</v>
      </c>
      <c r="H101" s="222" t="s">
        <v>339</v>
      </c>
      <c r="I101" s="215" t="s">
        <v>4589</v>
      </c>
      <c r="J101" s="216" t="s">
        <v>330</v>
      </c>
      <c r="K101" s="215" t="s">
        <v>322</v>
      </c>
      <c r="L101" s="215" t="s">
        <v>420</v>
      </c>
    </row>
    <row r="102" spans="1:12" s="215" customFormat="1" x14ac:dyDescent="0.25">
      <c r="A102" s="215" t="s">
        <v>126</v>
      </c>
      <c r="B102" s="215">
        <v>2096</v>
      </c>
      <c r="C102" s="215" t="s">
        <v>214</v>
      </c>
      <c r="D102" s="215">
        <v>504104206</v>
      </c>
      <c r="E102" s="222">
        <v>1060</v>
      </c>
      <c r="F102" s="215">
        <v>1271</v>
      </c>
      <c r="G102" s="215">
        <v>1004</v>
      </c>
      <c r="H102" s="222" t="s">
        <v>340</v>
      </c>
      <c r="I102" s="215" t="s">
        <v>4590</v>
      </c>
      <c r="J102" s="216" t="s">
        <v>330</v>
      </c>
      <c r="K102" s="215" t="s">
        <v>322</v>
      </c>
      <c r="L102" s="215" t="s">
        <v>419</v>
      </c>
    </row>
    <row r="103" spans="1:12" s="215" customFormat="1" x14ac:dyDescent="0.25">
      <c r="A103" s="215" t="s">
        <v>126</v>
      </c>
      <c r="B103" s="215">
        <v>2096</v>
      </c>
      <c r="C103" s="215" t="s">
        <v>214</v>
      </c>
      <c r="D103" s="215">
        <v>504104250</v>
      </c>
      <c r="E103" s="222">
        <v>1060</v>
      </c>
      <c r="F103" s="215">
        <v>1252</v>
      </c>
      <c r="G103" s="215">
        <v>1004</v>
      </c>
      <c r="H103" s="222" t="s">
        <v>340</v>
      </c>
      <c r="I103" s="215" t="s">
        <v>4591</v>
      </c>
      <c r="J103" s="216" t="s">
        <v>330</v>
      </c>
      <c r="K103" s="215" t="s">
        <v>322</v>
      </c>
      <c r="L103" s="215" t="s">
        <v>419</v>
      </c>
    </row>
    <row r="104" spans="1:12" s="215" customFormat="1" x14ac:dyDescent="0.25">
      <c r="A104" s="215" t="s">
        <v>126</v>
      </c>
      <c r="B104" s="215">
        <v>2097</v>
      </c>
      <c r="C104" s="215" t="s">
        <v>215</v>
      </c>
      <c r="D104" s="215">
        <v>504104385</v>
      </c>
      <c r="E104" s="222">
        <v>1060</v>
      </c>
      <c r="F104" s="215">
        <v>1242</v>
      </c>
      <c r="G104" s="215">
        <v>1004</v>
      </c>
      <c r="H104" s="222" t="s">
        <v>340</v>
      </c>
      <c r="I104" s="215" t="s">
        <v>4592</v>
      </c>
      <c r="J104" s="216" t="s">
        <v>330</v>
      </c>
      <c r="K104" s="215" t="s">
        <v>322</v>
      </c>
      <c r="L104" s="215" t="s">
        <v>419</v>
      </c>
    </row>
    <row r="105" spans="1:12" s="215" customFormat="1" x14ac:dyDescent="0.25">
      <c r="A105" s="215" t="s">
        <v>126</v>
      </c>
      <c r="B105" s="215">
        <v>2097</v>
      </c>
      <c r="C105" s="215" t="s">
        <v>215</v>
      </c>
      <c r="D105" s="215">
        <v>504104386</v>
      </c>
      <c r="E105" s="222">
        <v>1060</v>
      </c>
      <c r="F105" s="215">
        <v>1252</v>
      </c>
      <c r="G105" s="215">
        <v>1004</v>
      </c>
      <c r="H105" s="222" t="s">
        <v>340</v>
      </c>
      <c r="I105" s="215" t="s">
        <v>4593</v>
      </c>
      <c r="J105" s="216" t="s">
        <v>330</v>
      </c>
      <c r="K105" s="215" t="s">
        <v>322</v>
      </c>
      <c r="L105" s="215" t="s">
        <v>419</v>
      </c>
    </row>
    <row r="106" spans="1:12" s="215" customFormat="1" x14ac:dyDescent="0.25">
      <c r="A106" s="215" t="s">
        <v>126</v>
      </c>
      <c r="B106" s="215">
        <v>2097</v>
      </c>
      <c r="C106" s="215" t="s">
        <v>215</v>
      </c>
      <c r="D106" s="215">
        <v>504104506</v>
      </c>
      <c r="E106" s="222">
        <v>1060</v>
      </c>
      <c r="F106" s="215">
        <v>1271</v>
      </c>
      <c r="G106" s="215">
        <v>1004</v>
      </c>
      <c r="H106" s="222" t="s">
        <v>340</v>
      </c>
      <c r="I106" s="215" t="s">
        <v>4594</v>
      </c>
      <c r="J106" s="216" t="s">
        <v>330</v>
      </c>
      <c r="K106" s="215" t="s">
        <v>322</v>
      </c>
      <c r="L106" s="215" t="s">
        <v>419</v>
      </c>
    </row>
    <row r="107" spans="1:12" s="215" customFormat="1" x14ac:dyDescent="0.25">
      <c r="A107" s="215" t="s">
        <v>126</v>
      </c>
      <c r="B107" s="215">
        <v>2099</v>
      </c>
      <c r="C107" s="215" t="s">
        <v>216</v>
      </c>
      <c r="D107" s="215">
        <v>9015291</v>
      </c>
      <c r="E107" s="222">
        <v>1080</v>
      </c>
      <c r="F107" s="215">
        <v>1130</v>
      </c>
      <c r="G107" s="215">
        <v>1004</v>
      </c>
      <c r="H107" s="222" t="s">
        <v>339</v>
      </c>
      <c r="I107" s="215" t="s">
        <v>4595</v>
      </c>
      <c r="J107" s="216" t="s">
        <v>330</v>
      </c>
      <c r="K107" s="215" t="s">
        <v>322</v>
      </c>
      <c r="L107" s="215" t="s">
        <v>420</v>
      </c>
    </row>
    <row r="108" spans="1:12" s="215" customFormat="1" x14ac:dyDescent="0.25">
      <c r="A108" s="215" t="s">
        <v>126</v>
      </c>
      <c r="B108" s="215">
        <v>2099</v>
      </c>
      <c r="C108" s="215" t="s">
        <v>216</v>
      </c>
      <c r="D108" s="215">
        <v>504104780</v>
      </c>
      <c r="E108" s="222">
        <v>1080</v>
      </c>
      <c r="F108" s="215">
        <v>1274</v>
      </c>
      <c r="G108" s="215">
        <v>1004</v>
      </c>
      <c r="H108" s="222" t="s">
        <v>339</v>
      </c>
      <c r="I108" s="215" t="s">
        <v>4596</v>
      </c>
      <c r="J108" s="216" t="s">
        <v>330</v>
      </c>
      <c r="K108" s="215" t="s">
        <v>322</v>
      </c>
      <c r="L108" s="215" t="s">
        <v>420</v>
      </c>
    </row>
    <row r="109" spans="1:12" s="215" customFormat="1" x14ac:dyDescent="0.25">
      <c r="A109" s="215" t="s">
        <v>126</v>
      </c>
      <c r="B109" s="215">
        <v>2099</v>
      </c>
      <c r="C109" s="215" t="s">
        <v>216</v>
      </c>
      <c r="D109" s="215">
        <v>504104793</v>
      </c>
      <c r="E109" s="222">
        <v>1080</v>
      </c>
      <c r="F109" s="215">
        <v>1274</v>
      </c>
      <c r="G109" s="215">
        <v>1004</v>
      </c>
      <c r="H109" s="222" t="s">
        <v>339</v>
      </c>
      <c r="I109" s="215" t="s">
        <v>4597</v>
      </c>
      <c r="J109" s="216" t="s">
        <v>330</v>
      </c>
      <c r="K109" s="215" t="s">
        <v>322</v>
      </c>
      <c r="L109" s="215" t="s">
        <v>420</v>
      </c>
    </row>
    <row r="110" spans="1:12" s="215" customFormat="1" x14ac:dyDescent="0.25">
      <c r="A110" s="215" t="s">
        <v>126</v>
      </c>
      <c r="B110" s="215">
        <v>2099</v>
      </c>
      <c r="C110" s="215" t="s">
        <v>216</v>
      </c>
      <c r="D110" s="215">
        <v>504104814</v>
      </c>
      <c r="E110" s="222">
        <v>1080</v>
      </c>
      <c r="F110" s="215">
        <v>1274</v>
      </c>
      <c r="G110" s="215">
        <v>1004</v>
      </c>
      <c r="H110" s="222" t="s">
        <v>339</v>
      </c>
      <c r="I110" s="215" t="s">
        <v>4598</v>
      </c>
      <c r="J110" s="216" t="s">
        <v>330</v>
      </c>
      <c r="K110" s="215" t="s">
        <v>322</v>
      </c>
      <c r="L110" s="215" t="s">
        <v>420</v>
      </c>
    </row>
    <row r="111" spans="1:12" s="215" customFormat="1" x14ac:dyDescent="0.25">
      <c r="A111" s="215" t="s">
        <v>126</v>
      </c>
      <c r="B111" s="215">
        <v>2099</v>
      </c>
      <c r="C111" s="215" t="s">
        <v>216</v>
      </c>
      <c r="D111" s="215">
        <v>504104820</v>
      </c>
      <c r="E111" s="222">
        <v>1080</v>
      </c>
      <c r="F111" s="215">
        <v>1274</v>
      </c>
      <c r="G111" s="215">
        <v>1004</v>
      </c>
      <c r="H111" s="222" t="s">
        <v>339</v>
      </c>
      <c r="I111" s="215" t="s">
        <v>4599</v>
      </c>
      <c r="J111" s="216" t="s">
        <v>330</v>
      </c>
      <c r="K111" s="215" t="s">
        <v>322</v>
      </c>
      <c r="L111" s="215" t="s">
        <v>420</v>
      </c>
    </row>
    <row r="112" spans="1:12" s="215" customFormat="1" x14ac:dyDescent="0.25">
      <c r="A112" s="215" t="s">
        <v>126</v>
      </c>
      <c r="B112" s="215">
        <v>2102</v>
      </c>
      <c r="C112" s="215" t="s">
        <v>217</v>
      </c>
      <c r="D112" s="215">
        <v>9015304</v>
      </c>
      <c r="E112" s="222">
        <v>1060</v>
      </c>
      <c r="G112" s="215">
        <v>1004</v>
      </c>
      <c r="H112" s="222" t="s">
        <v>340</v>
      </c>
      <c r="I112" s="215" t="s">
        <v>4600</v>
      </c>
      <c r="J112" s="216" t="s">
        <v>330</v>
      </c>
      <c r="K112" s="215" t="s">
        <v>322</v>
      </c>
      <c r="L112" s="215" t="s">
        <v>419</v>
      </c>
    </row>
    <row r="113" spans="1:12" s="215" customFormat="1" x14ac:dyDescent="0.25">
      <c r="A113" s="215" t="s">
        <v>126</v>
      </c>
      <c r="B113" s="215">
        <v>2102</v>
      </c>
      <c r="C113" s="215" t="s">
        <v>217</v>
      </c>
      <c r="D113" s="215">
        <v>191657373</v>
      </c>
      <c r="E113" s="222">
        <v>1020</v>
      </c>
      <c r="F113" s="215">
        <v>1122</v>
      </c>
      <c r="G113" s="215">
        <v>1004</v>
      </c>
      <c r="H113" s="222" t="s">
        <v>340</v>
      </c>
      <c r="I113" s="215" t="s">
        <v>4601</v>
      </c>
      <c r="J113" s="216" t="s">
        <v>330</v>
      </c>
      <c r="K113" s="215" t="s">
        <v>322</v>
      </c>
      <c r="L113" s="215" t="s">
        <v>418</v>
      </c>
    </row>
    <row r="114" spans="1:12" s="215" customFormat="1" x14ac:dyDescent="0.25">
      <c r="A114" s="215" t="s">
        <v>126</v>
      </c>
      <c r="B114" s="215">
        <v>2102</v>
      </c>
      <c r="C114" s="215" t="s">
        <v>217</v>
      </c>
      <c r="D114" s="215">
        <v>191992222</v>
      </c>
      <c r="E114" s="222">
        <v>1040</v>
      </c>
      <c r="F114" s="215">
        <v>1251</v>
      </c>
      <c r="G114" s="215">
        <v>1003</v>
      </c>
      <c r="H114" s="222" t="s">
        <v>340</v>
      </c>
      <c r="I114" s="215" t="s">
        <v>4602</v>
      </c>
      <c r="J114" s="216" t="s">
        <v>330</v>
      </c>
      <c r="K114" s="215" t="s">
        <v>322</v>
      </c>
      <c r="L114" s="215" t="s">
        <v>421</v>
      </c>
    </row>
    <row r="115" spans="1:12" s="215" customFormat="1" x14ac:dyDescent="0.25">
      <c r="A115" s="215" t="s">
        <v>126</v>
      </c>
      <c r="B115" s="215">
        <v>2102</v>
      </c>
      <c r="C115" s="215" t="s">
        <v>217</v>
      </c>
      <c r="D115" s="215">
        <v>504107718</v>
      </c>
      <c r="E115" s="222">
        <v>1080</v>
      </c>
      <c r="F115" s="215">
        <v>1274</v>
      </c>
      <c r="G115" s="215">
        <v>1004</v>
      </c>
      <c r="H115" s="222" t="s">
        <v>339</v>
      </c>
      <c r="I115" s="215" t="s">
        <v>4603</v>
      </c>
      <c r="J115" s="216" t="s">
        <v>330</v>
      </c>
      <c r="K115" s="215" t="s">
        <v>322</v>
      </c>
      <c r="L115" s="215" t="s">
        <v>420</v>
      </c>
    </row>
    <row r="116" spans="1:12" s="215" customFormat="1" x14ac:dyDescent="0.25">
      <c r="A116" s="215" t="s">
        <v>126</v>
      </c>
      <c r="B116" s="215">
        <v>2102</v>
      </c>
      <c r="C116" s="215" t="s">
        <v>217</v>
      </c>
      <c r="D116" s="215">
        <v>504107726</v>
      </c>
      <c r="E116" s="222">
        <v>1080</v>
      </c>
      <c r="F116" s="215">
        <v>1274</v>
      </c>
      <c r="G116" s="215">
        <v>1004</v>
      </c>
      <c r="H116" s="222" t="s">
        <v>339</v>
      </c>
      <c r="I116" s="215" t="s">
        <v>4604</v>
      </c>
      <c r="J116" s="216" t="s">
        <v>330</v>
      </c>
      <c r="K116" s="215" t="s">
        <v>322</v>
      </c>
      <c r="L116" s="215" t="s">
        <v>420</v>
      </c>
    </row>
    <row r="117" spans="1:12" s="215" customFormat="1" x14ac:dyDescent="0.25">
      <c r="A117" s="215" t="s">
        <v>126</v>
      </c>
      <c r="B117" s="215">
        <v>2102</v>
      </c>
      <c r="C117" s="215" t="s">
        <v>217</v>
      </c>
      <c r="D117" s="215">
        <v>504107729</v>
      </c>
      <c r="E117" s="222">
        <v>1080</v>
      </c>
      <c r="F117" s="215">
        <v>1242</v>
      </c>
      <c r="G117" s="215">
        <v>1004</v>
      </c>
      <c r="H117" s="222" t="s">
        <v>339</v>
      </c>
      <c r="I117" s="215" t="s">
        <v>4605</v>
      </c>
      <c r="J117" s="216" t="s">
        <v>330</v>
      </c>
      <c r="K117" s="215" t="s">
        <v>322</v>
      </c>
      <c r="L117" s="215" t="s">
        <v>420</v>
      </c>
    </row>
    <row r="118" spans="1:12" s="215" customFormat="1" x14ac:dyDescent="0.25">
      <c r="A118" s="215" t="s">
        <v>126</v>
      </c>
      <c r="B118" s="215">
        <v>2113</v>
      </c>
      <c r="C118" s="215" t="s">
        <v>218</v>
      </c>
      <c r="D118" s="215">
        <v>191777791</v>
      </c>
      <c r="E118" s="222">
        <v>1060</v>
      </c>
      <c r="F118" s="215">
        <v>1271</v>
      </c>
      <c r="G118" s="215">
        <v>1004</v>
      </c>
      <c r="H118" s="222" t="s">
        <v>340</v>
      </c>
      <c r="I118" s="215" t="s">
        <v>4606</v>
      </c>
      <c r="J118" s="216" t="s">
        <v>330</v>
      </c>
      <c r="K118" s="215" t="s">
        <v>322</v>
      </c>
      <c r="L118" s="215" t="s">
        <v>419</v>
      </c>
    </row>
    <row r="119" spans="1:12" s="215" customFormat="1" x14ac:dyDescent="0.25">
      <c r="A119" s="215" t="s">
        <v>126</v>
      </c>
      <c r="B119" s="215">
        <v>2113</v>
      </c>
      <c r="C119" s="215" t="s">
        <v>218</v>
      </c>
      <c r="D119" s="215">
        <v>191800302</v>
      </c>
      <c r="E119" s="222">
        <v>1060</v>
      </c>
      <c r="F119" s="215">
        <v>1242</v>
      </c>
      <c r="G119" s="215">
        <v>1004</v>
      </c>
      <c r="H119" s="222" t="s">
        <v>340</v>
      </c>
      <c r="I119" s="215" t="s">
        <v>4607</v>
      </c>
      <c r="J119" s="216" t="s">
        <v>330</v>
      </c>
      <c r="K119" s="215" t="s">
        <v>322</v>
      </c>
      <c r="L119" s="215" t="s">
        <v>419</v>
      </c>
    </row>
    <row r="120" spans="1:12" s="215" customFormat="1" x14ac:dyDescent="0.25">
      <c r="A120" s="215" t="s">
        <v>126</v>
      </c>
      <c r="B120" s="215">
        <v>2113</v>
      </c>
      <c r="C120" s="215" t="s">
        <v>218</v>
      </c>
      <c r="D120" s="215">
        <v>191840155</v>
      </c>
      <c r="E120" s="222">
        <v>1060</v>
      </c>
      <c r="F120" s="215">
        <v>1242</v>
      </c>
      <c r="G120" s="215">
        <v>1004</v>
      </c>
      <c r="H120" s="222" t="s">
        <v>340</v>
      </c>
      <c r="I120" s="215" t="s">
        <v>4608</v>
      </c>
      <c r="J120" s="216" t="s">
        <v>330</v>
      </c>
      <c r="K120" s="215" t="s">
        <v>322</v>
      </c>
      <c r="L120" s="215" t="s">
        <v>419</v>
      </c>
    </row>
    <row r="121" spans="1:12" s="215" customFormat="1" x14ac:dyDescent="0.25">
      <c r="A121" s="215" t="s">
        <v>126</v>
      </c>
      <c r="B121" s="215">
        <v>2113</v>
      </c>
      <c r="C121" s="215" t="s">
        <v>218</v>
      </c>
      <c r="D121" s="215">
        <v>191951762</v>
      </c>
      <c r="E121" s="222">
        <v>1060</v>
      </c>
      <c r="F121" s="215">
        <v>1271</v>
      </c>
      <c r="G121" s="215">
        <v>1004</v>
      </c>
      <c r="H121" s="222" t="s">
        <v>340</v>
      </c>
      <c r="I121" s="215" t="s">
        <v>4609</v>
      </c>
      <c r="J121" s="216" t="s">
        <v>330</v>
      </c>
      <c r="K121" s="215" t="s">
        <v>322</v>
      </c>
      <c r="L121" s="215" t="s">
        <v>419</v>
      </c>
    </row>
    <row r="122" spans="1:12" s="215" customFormat="1" x14ac:dyDescent="0.25">
      <c r="A122" s="215" t="s">
        <v>126</v>
      </c>
      <c r="B122" s="215">
        <v>2113</v>
      </c>
      <c r="C122" s="215" t="s">
        <v>218</v>
      </c>
      <c r="D122" s="215">
        <v>191982090</v>
      </c>
      <c r="E122" s="222">
        <v>1060</v>
      </c>
      <c r="F122" s="215">
        <v>1274</v>
      </c>
      <c r="G122" s="215">
        <v>1004</v>
      </c>
      <c r="H122" s="222" t="s">
        <v>340</v>
      </c>
      <c r="I122" s="215" t="s">
        <v>4610</v>
      </c>
      <c r="J122" s="216" t="s">
        <v>330</v>
      </c>
      <c r="K122" s="215" t="s">
        <v>322</v>
      </c>
      <c r="L122" s="215" t="s">
        <v>419</v>
      </c>
    </row>
    <row r="123" spans="1:12" s="215" customFormat="1" x14ac:dyDescent="0.25">
      <c r="A123" s="215" t="s">
        <v>126</v>
      </c>
      <c r="B123" s="215">
        <v>2113</v>
      </c>
      <c r="C123" s="215" t="s">
        <v>218</v>
      </c>
      <c r="D123" s="215">
        <v>502207250</v>
      </c>
      <c r="E123" s="222">
        <v>1060</v>
      </c>
      <c r="F123" s="215">
        <v>1271</v>
      </c>
      <c r="G123" s="215">
        <v>1004</v>
      </c>
      <c r="H123" s="222" t="s">
        <v>340</v>
      </c>
      <c r="I123" s="215" t="s">
        <v>4611</v>
      </c>
      <c r="J123" s="216" t="s">
        <v>330</v>
      </c>
      <c r="K123" s="215" t="s">
        <v>322</v>
      </c>
      <c r="L123" s="215" t="s">
        <v>419</v>
      </c>
    </row>
    <row r="124" spans="1:12" s="215" customFormat="1" x14ac:dyDescent="0.25">
      <c r="A124" s="215" t="s">
        <v>126</v>
      </c>
      <c r="B124" s="215">
        <v>2114</v>
      </c>
      <c r="C124" s="215" t="s">
        <v>219</v>
      </c>
      <c r="D124" s="215">
        <v>191710890</v>
      </c>
      <c r="E124" s="222">
        <v>1060</v>
      </c>
      <c r="F124" s="215">
        <v>1242</v>
      </c>
      <c r="G124" s="215">
        <v>1004</v>
      </c>
      <c r="H124" s="222" t="s">
        <v>340</v>
      </c>
      <c r="I124" s="215" t="s">
        <v>4612</v>
      </c>
      <c r="J124" s="216" t="s">
        <v>330</v>
      </c>
      <c r="K124" s="215" t="s">
        <v>322</v>
      </c>
      <c r="L124" s="215" t="s">
        <v>419</v>
      </c>
    </row>
    <row r="125" spans="1:12" s="215" customFormat="1" x14ac:dyDescent="0.25">
      <c r="A125" s="215" t="s">
        <v>126</v>
      </c>
      <c r="B125" s="215">
        <v>2114</v>
      </c>
      <c r="C125" s="215" t="s">
        <v>219</v>
      </c>
      <c r="D125" s="215">
        <v>502193798</v>
      </c>
      <c r="E125" s="222">
        <v>1060</v>
      </c>
      <c r="F125" s="215">
        <v>1242</v>
      </c>
      <c r="G125" s="215">
        <v>1004</v>
      </c>
      <c r="H125" s="222" t="s">
        <v>340</v>
      </c>
      <c r="I125" s="215" t="s">
        <v>4613</v>
      </c>
      <c r="J125" s="216" t="s">
        <v>330</v>
      </c>
      <c r="K125" s="215" t="s">
        <v>322</v>
      </c>
      <c r="L125" s="215" t="s">
        <v>419</v>
      </c>
    </row>
    <row r="126" spans="1:12" s="215" customFormat="1" x14ac:dyDescent="0.25">
      <c r="A126" s="215" t="s">
        <v>126</v>
      </c>
      <c r="B126" s="215">
        <v>2114</v>
      </c>
      <c r="C126" s="215" t="s">
        <v>219</v>
      </c>
      <c r="D126" s="215">
        <v>502194063</v>
      </c>
      <c r="E126" s="222">
        <v>1060</v>
      </c>
      <c r="F126" s="215">
        <v>1271</v>
      </c>
      <c r="G126" s="215">
        <v>1004</v>
      </c>
      <c r="H126" s="222" t="s">
        <v>340</v>
      </c>
      <c r="I126" s="215" t="s">
        <v>4614</v>
      </c>
      <c r="J126" s="216" t="s">
        <v>330</v>
      </c>
      <c r="K126" s="215" t="s">
        <v>322</v>
      </c>
      <c r="L126" s="215" t="s">
        <v>419</v>
      </c>
    </row>
    <row r="127" spans="1:12" s="215" customFormat="1" x14ac:dyDescent="0.25">
      <c r="A127" s="215" t="s">
        <v>126</v>
      </c>
      <c r="B127" s="215">
        <v>2115</v>
      </c>
      <c r="C127" s="215" t="s">
        <v>220</v>
      </c>
      <c r="D127" s="215">
        <v>502207371</v>
      </c>
      <c r="E127" s="222">
        <v>1080</v>
      </c>
      <c r="F127" s="215">
        <v>1274</v>
      </c>
      <c r="G127" s="215">
        <v>1004</v>
      </c>
      <c r="H127" s="222" t="s">
        <v>339</v>
      </c>
      <c r="I127" s="215" t="s">
        <v>4615</v>
      </c>
      <c r="J127" s="216" t="s">
        <v>330</v>
      </c>
      <c r="K127" s="215" t="s">
        <v>322</v>
      </c>
      <c r="L127" s="215" t="s">
        <v>420</v>
      </c>
    </row>
    <row r="128" spans="1:12" s="215" customFormat="1" x14ac:dyDescent="0.25">
      <c r="A128" s="215" t="s">
        <v>126</v>
      </c>
      <c r="B128" s="215">
        <v>2117</v>
      </c>
      <c r="C128" s="215" t="s">
        <v>221</v>
      </c>
      <c r="D128" s="215">
        <v>191302211</v>
      </c>
      <c r="E128" s="222">
        <v>1060</v>
      </c>
      <c r="F128" s="215">
        <v>1271</v>
      </c>
      <c r="G128" s="215">
        <v>1004</v>
      </c>
      <c r="H128" s="222" t="s">
        <v>340</v>
      </c>
      <c r="I128" s="215" t="s">
        <v>4616</v>
      </c>
      <c r="J128" s="216" t="s">
        <v>330</v>
      </c>
      <c r="K128" s="215" t="s">
        <v>322</v>
      </c>
      <c r="L128" s="215" t="s">
        <v>419</v>
      </c>
    </row>
    <row r="129" spans="1:12" s="215" customFormat="1" x14ac:dyDescent="0.25">
      <c r="A129" s="215" t="s">
        <v>126</v>
      </c>
      <c r="B129" s="215">
        <v>2117</v>
      </c>
      <c r="C129" s="215" t="s">
        <v>221</v>
      </c>
      <c r="D129" s="215">
        <v>191722450</v>
      </c>
      <c r="E129" s="222">
        <v>1060</v>
      </c>
      <c r="F129" s="215">
        <v>1263</v>
      </c>
      <c r="G129" s="215">
        <v>1004</v>
      </c>
      <c r="H129" s="222" t="s">
        <v>340</v>
      </c>
      <c r="I129" s="215" t="s">
        <v>4617</v>
      </c>
      <c r="J129" s="216" t="s">
        <v>330</v>
      </c>
      <c r="K129" s="215" t="s">
        <v>322</v>
      </c>
      <c r="L129" s="215" t="s">
        <v>419</v>
      </c>
    </row>
    <row r="130" spans="1:12" s="215" customFormat="1" x14ac:dyDescent="0.25">
      <c r="A130" s="215" t="s">
        <v>126</v>
      </c>
      <c r="B130" s="215">
        <v>2117</v>
      </c>
      <c r="C130" s="215" t="s">
        <v>221</v>
      </c>
      <c r="D130" s="215">
        <v>191793211</v>
      </c>
      <c r="E130" s="222">
        <v>1060</v>
      </c>
      <c r="F130" s="215">
        <v>1271</v>
      </c>
      <c r="G130" s="215">
        <v>1003</v>
      </c>
      <c r="H130" s="222" t="s">
        <v>340</v>
      </c>
      <c r="I130" s="215" t="s">
        <v>4618</v>
      </c>
      <c r="J130" s="216" t="s">
        <v>330</v>
      </c>
      <c r="K130" s="215" t="s">
        <v>322</v>
      </c>
      <c r="L130" s="215" t="s">
        <v>419</v>
      </c>
    </row>
    <row r="131" spans="1:12" s="215" customFormat="1" x14ac:dyDescent="0.25">
      <c r="A131" s="215" t="s">
        <v>126</v>
      </c>
      <c r="B131" s="215">
        <v>2117</v>
      </c>
      <c r="C131" s="215" t="s">
        <v>221</v>
      </c>
      <c r="D131" s="215">
        <v>504108790</v>
      </c>
      <c r="E131" s="222">
        <v>1060</v>
      </c>
      <c r="F131" s="215">
        <v>1271</v>
      </c>
      <c r="G131" s="215">
        <v>1004</v>
      </c>
      <c r="H131" s="222" t="s">
        <v>340</v>
      </c>
      <c r="I131" s="215" t="s">
        <v>4619</v>
      </c>
      <c r="J131" s="216" t="s">
        <v>330</v>
      </c>
      <c r="K131" s="215" t="s">
        <v>322</v>
      </c>
      <c r="L131" s="215" t="s">
        <v>419</v>
      </c>
    </row>
    <row r="132" spans="1:12" s="215" customFormat="1" x14ac:dyDescent="0.25">
      <c r="A132" s="215" t="s">
        <v>126</v>
      </c>
      <c r="B132" s="215">
        <v>2117</v>
      </c>
      <c r="C132" s="215" t="s">
        <v>221</v>
      </c>
      <c r="D132" s="215">
        <v>504108791</v>
      </c>
      <c r="E132" s="222">
        <v>1060</v>
      </c>
      <c r="F132" s="215">
        <v>1271</v>
      </c>
      <c r="G132" s="215">
        <v>1004</v>
      </c>
      <c r="H132" s="222" t="s">
        <v>340</v>
      </c>
      <c r="I132" s="215" t="s">
        <v>4620</v>
      </c>
      <c r="J132" s="216" t="s">
        <v>330</v>
      </c>
      <c r="K132" s="215" t="s">
        <v>322</v>
      </c>
      <c r="L132" s="215" t="s">
        <v>419</v>
      </c>
    </row>
    <row r="133" spans="1:12" s="215" customFormat="1" x14ac:dyDescent="0.25">
      <c r="A133" s="215" t="s">
        <v>126</v>
      </c>
      <c r="B133" s="215">
        <v>2121</v>
      </c>
      <c r="C133" s="215" t="s">
        <v>222</v>
      </c>
      <c r="D133" s="215">
        <v>1509445</v>
      </c>
      <c r="E133" s="222">
        <v>1040</v>
      </c>
      <c r="F133" s="215">
        <v>1271</v>
      </c>
      <c r="G133" s="215">
        <v>1004</v>
      </c>
      <c r="H133" s="222" t="s">
        <v>340</v>
      </c>
      <c r="I133" s="215" t="s">
        <v>4621</v>
      </c>
      <c r="J133" s="216" t="s">
        <v>330</v>
      </c>
      <c r="K133" s="215" t="s">
        <v>322</v>
      </c>
      <c r="L133" s="215" t="s">
        <v>2391</v>
      </c>
    </row>
    <row r="134" spans="1:12" s="215" customFormat="1" x14ac:dyDescent="0.25">
      <c r="A134" s="215" t="s">
        <v>126</v>
      </c>
      <c r="B134" s="215">
        <v>2121</v>
      </c>
      <c r="C134" s="215" t="s">
        <v>222</v>
      </c>
      <c r="D134" s="215">
        <v>191404413</v>
      </c>
      <c r="E134" s="222">
        <v>1020</v>
      </c>
      <c r="F134" s="215">
        <v>1122</v>
      </c>
      <c r="G134" s="215">
        <v>1004</v>
      </c>
      <c r="H134" s="222" t="s">
        <v>340</v>
      </c>
      <c r="I134" s="215" t="s">
        <v>4622</v>
      </c>
      <c r="J134" s="216" t="s">
        <v>330</v>
      </c>
      <c r="K134" s="215" t="s">
        <v>322</v>
      </c>
      <c r="L134" s="215" t="s">
        <v>418</v>
      </c>
    </row>
    <row r="135" spans="1:12" s="215" customFormat="1" x14ac:dyDescent="0.25">
      <c r="A135" s="215" t="s">
        <v>126</v>
      </c>
      <c r="B135" s="215">
        <v>2121</v>
      </c>
      <c r="C135" s="215" t="s">
        <v>222</v>
      </c>
      <c r="D135" s="215">
        <v>191645932</v>
      </c>
      <c r="E135" s="222">
        <v>1080</v>
      </c>
      <c r="G135" s="215">
        <v>1004</v>
      </c>
      <c r="H135" s="222" t="s">
        <v>339</v>
      </c>
      <c r="I135" s="215" t="s">
        <v>4623</v>
      </c>
      <c r="J135" s="216" t="s">
        <v>330</v>
      </c>
      <c r="K135" s="215" t="s">
        <v>322</v>
      </c>
      <c r="L135" s="215" t="s">
        <v>420</v>
      </c>
    </row>
    <row r="136" spans="1:12" s="215" customFormat="1" x14ac:dyDescent="0.25">
      <c r="A136" s="215" t="s">
        <v>126</v>
      </c>
      <c r="B136" s="215">
        <v>2121</v>
      </c>
      <c r="C136" s="215" t="s">
        <v>222</v>
      </c>
      <c r="D136" s="215">
        <v>191951503</v>
      </c>
      <c r="E136" s="222">
        <v>1060</v>
      </c>
      <c r="F136" s="215">
        <v>1242</v>
      </c>
      <c r="G136" s="215">
        <v>1004</v>
      </c>
      <c r="H136" s="222" t="s">
        <v>340</v>
      </c>
      <c r="I136" s="215" t="s">
        <v>4624</v>
      </c>
      <c r="J136" s="216" t="s">
        <v>330</v>
      </c>
      <c r="K136" s="215" t="s">
        <v>322</v>
      </c>
      <c r="L136" s="215" t="s">
        <v>419</v>
      </c>
    </row>
    <row r="137" spans="1:12" s="215" customFormat="1" x14ac:dyDescent="0.25">
      <c r="A137" s="215" t="s">
        <v>126</v>
      </c>
      <c r="B137" s="215">
        <v>2121</v>
      </c>
      <c r="C137" s="215" t="s">
        <v>222</v>
      </c>
      <c r="D137" s="215">
        <v>502222870</v>
      </c>
      <c r="E137" s="222">
        <v>1060</v>
      </c>
      <c r="F137" s="215">
        <v>1242</v>
      </c>
      <c r="G137" s="215">
        <v>1004</v>
      </c>
      <c r="H137" s="222" t="s">
        <v>340</v>
      </c>
      <c r="I137" s="215" t="s">
        <v>4625</v>
      </c>
      <c r="J137" s="216" t="s">
        <v>330</v>
      </c>
      <c r="K137" s="215" t="s">
        <v>322</v>
      </c>
      <c r="L137" s="215" t="s">
        <v>419</v>
      </c>
    </row>
    <row r="138" spans="1:12" s="215" customFormat="1" x14ac:dyDescent="0.25">
      <c r="A138" s="215" t="s">
        <v>126</v>
      </c>
      <c r="B138" s="215">
        <v>2121</v>
      </c>
      <c r="C138" s="215" t="s">
        <v>222</v>
      </c>
      <c r="D138" s="215">
        <v>502222918</v>
      </c>
      <c r="E138" s="222">
        <v>1060</v>
      </c>
      <c r="F138" s="215">
        <v>1252</v>
      </c>
      <c r="G138" s="215">
        <v>1004</v>
      </c>
      <c r="H138" s="222" t="s">
        <v>340</v>
      </c>
      <c r="I138" s="215" t="s">
        <v>4626</v>
      </c>
      <c r="J138" s="216" t="s">
        <v>330</v>
      </c>
      <c r="K138" s="215" t="s">
        <v>322</v>
      </c>
      <c r="L138" s="215" t="s">
        <v>419</v>
      </c>
    </row>
    <row r="139" spans="1:12" s="215" customFormat="1" x14ac:dyDescent="0.25">
      <c r="A139" s="215" t="s">
        <v>126</v>
      </c>
      <c r="B139" s="215">
        <v>2121</v>
      </c>
      <c r="C139" s="215" t="s">
        <v>222</v>
      </c>
      <c r="D139" s="215">
        <v>502223010</v>
      </c>
      <c r="E139" s="222">
        <v>1060</v>
      </c>
      <c r="F139" s="215">
        <v>1271</v>
      </c>
      <c r="G139" s="215">
        <v>1004</v>
      </c>
      <c r="H139" s="222" t="s">
        <v>340</v>
      </c>
      <c r="I139" s="215" t="s">
        <v>4627</v>
      </c>
      <c r="J139" s="216" t="s">
        <v>330</v>
      </c>
      <c r="K139" s="215" t="s">
        <v>322</v>
      </c>
      <c r="L139" s="215" t="s">
        <v>419</v>
      </c>
    </row>
    <row r="140" spans="1:12" s="215" customFormat="1" x14ac:dyDescent="0.25">
      <c r="A140" s="215" t="s">
        <v>126</v>
      </c>
      <c r="B140" s="215">
        <v>2122</v>
      </c>
      <c r="C140" s="215" t="s">
        <v>223</v>
      </c>
      <c r="D140" s="215">
        <v>191968130</v>
      </c>
      <c r="E140" s="222">
        <v>1060</v>
      </c>
      <c r="F140" s="215">
        <v>1274</v>
      </c>
      <c r="G140" s="215">
        <v>1004</v>
      </c>
      <c r="H140" s="222" t="s">
        <v>340</v>
      </c>
      <c r="I140" s="215" t="s">
        <v>4628</v>
      </c>
      <c r="J140" s="216" t="s">
        <v>330</v>
      </c>
      <c r="K140" s="215" t="s">
        <v>322</v>
      </c>
      <c r="L140" s="215" t="s">
        <v>419</v>
      </c>
    </row>
    <row r="141" spans="1:12" s="215" customFormat="1" x14ac:dyDescent="0.25">
      <c r="A141" s="215" t="s">
        <v>126</v>
      </c>
      <c r="B141" s="215">
        <v>2122</v>
      </c>
      <c r="C141" s="215" t="s">
        <v>223</v>
      </c>
      <c r="D141" s="215">
        <v>504108911</v>
      </c>
      <c r="E141" s="222">
        <v>1060</v>
      </c>
      <c r="F141" s="215">
        <v>1242</v>
      </c>
      <c r="G141" s="215">
        <v>1004</v>
      </c>
      <c r="H141" s="222" t="s">
        <v>340</v>
      </c>
      <c r="I141" s="215" t="s">
        <v>4629</v>
      </c>
      <c r="J141" s="216" t="s">
        <v>330</v>
      </c>
      <c r="K141" s="215" t="s">
        <v>322</v>
      </c>
      <c r="L141" s="215" t="s">
        <v>419</v>
      </c>
    </row>
    <row r="142" spans="1:12" s="215" customFormat="1" x14ac:dyDescent="0.25">
      <c r="A142" s="215" t="s">
        <v>126</v>
      </c>
      <c r="B142" s="215">
        <v>2122</v>
      </c>
      <c r="C142" s="215" t="s">
        <v>223</v>
      </c>
      <c r="D142" s="215">
        <v>504109179</v>
      </c>
      <c r="E142" s="222">
        <v>1060</v>
      </c>
      <c r="F142" s="215">
        <v>1271</v>
      </c>
      <c r="G142" s="215">
        <v>1004</v>
      </c>
      <c r="H142" s="222" t="s">
        <v>340</v>
      </c>
      <c r="I142" s="215" t="s">
        <v>4630</v>
      </c>
      <c r="J142" s="216" t="s">
        <v>330</v>
      </c>
      <c r="K142" s="215" t="s">
        <v>322</v>
      </c>
      <c r="L142" s="215" t="s">
        <v>419</v>
      </c>
    </row>
    <row r="143" spans="1:12" s="215" customFormat="1" x14ac:dyDescent="0.25">
      <c r="A143" s="215" t="s">
        <v>126</v>
      </c>
      <c r="B143" s="215">
        <v>2122</v>
      </c>
      <c r="C143" s="215" t="s">
        <v>223</v>
      </c>
      <c r="D143" s="215">
        <v>504109257</v>
      </c>
      <c r="E143" s="222">
        <v>1060</v>
      </c>
      <c r="F143" s="215">
        <v>1271</v>
      </c>
      <c r="G143" s="215">
        <v>1004</v>
      </c>
      <c r="H143" s="222" t="s">
        <v>340</v>
      </c>
      <c r="I143" s="215" t="s">
        <v>4631</v>
      </c>
      <c r="J143" s="216" t="s">
        <v>330</v>
      </c>
      <c r="K143" s="215" t="s">
        <v>322</v>
      </c>
      <c r="L143" s="215" t="s">
        <v>419</v>
      </c>
    </row>
    <row r="144" spans="1:12" s="215" customFormat="1" x14ac:dyDescent="0.25">
      <c r="A144" s="215" t="s">
        <v>126</v>
      </c>
      <c r="B144" s="215">
        <v>2122</v>
      </c>
      <c r="C144" s="215" t="s">
        <v>223</v>
      </c>
      <c r="D144" s="215">
        <v>504109485</v>
      </c>
      <c r="E144" s="222">
        <v>1060</v>
      </c>
      <c r="F144" s="215">
        <v>1274</v>
      </c>
      <c r="G144" s="215">
        <v>1004</v>
      </c>
      <c r="H144" s="222" t="s">
        <v>340</v>
      </c>
      <c r="I144" s="215" t="s">
        <v>4632</v>
      </c>
      <c r="J144" s="216" t="s">
        <v>330</v>
      </c>
      <c r="K144" s="215" t="s">
        <v>322</v>
      </c>
      <c r="L144" s="215" t="s">
        <v>419</v>
      </c>
    </row>
    <row r="145" spans="1:12" s="215" customFormat="1" x14ac:dyDescent="0.25">
      <c r="A145" s="215" t="s">
        <v>126</v>
      </c>
      <c r="B145" s="215">
        <v>2124</v>
      </c>
      <c r="C145" s="215" t="s">
        <v>225</v>
      </c>
      <c r="D145" s="215">
        <v>192011158</v>
      </c>
      <c r="E145" s="222">
        <v>1060</v>
      </c>
      <c r="F145" s="215">
        <v>1242</v>
      </c>
      <c r="G145" s="215">
        <v>1004</v>
      </c>
      <c r="H145" s="222" t="s">
        <v>340</v>
      </c>
      <c r="I145" s="215" t="s">
        <v>4633</v>
      </c>
      <c r="J145" s="216" t="s">
        <v>330</v>
      </c>
      <c r="K145" s="215" t="s">
        <v>322</v>
      </c>
      <c r="L145" s="215" t="s">
        <v>419</v>
      </c>
    </row>
    <row r="146" spans="1:12" s="215" customFormat="1" x14ac:dyDescent="0.25">
      <c r="A146" s="215" t="s">
        <v>126</v>
      </c>
      <c r="B146" s="215">
        <v>2124</v>
      </c>
      <c r="C146" s="215" t="s">
        <v>225</v>
      </c>
      <c r="D146" s="215">
        <v>192011164</v>
      </c>
      <c r="E146" s="222">
        <v>1060</v>
      </c>
      <c r="F146" s="215">
        <v>1242</v>
      </c>
      <c r="G146" s="215">
        <v>1004</v>
      </c>
      <c r="H146" s="222" t="s">
        <v>340</v>
      </c>
      <c r="I146" s="215" t="s">
        <v>4634</v>
      </c>
      <c r="J146" s="216" t="s">
        <v>330</v>
      </c>
      <c r="K146" s="215" t="s">
        <v>322</v>
      </c>
      <c r="L146" s="215" t="s">
        <v>419</v>
      </c>
    </row>
    <row r="147" spans="1:12" s="215" customFormat="1" x14ac:dyDescent="0.25">
      <c r="A147" s="215" t="s">
        <v>126</v>
      </c>
      <c r="B147" s="215">
        <v>2124</v>
      </c>
      <c r="C147" s="215" t="s">
        <v>225</v>
      </c>
      <c r="D147" s="215">
        <v>192011165</v>
      </c>
      <c r="E147" s="222">
        <v>1060</v>
      </c>
      <c r="F147" s="215">
        <v>1242</v>
      </c>
      <c r="G147" s="215">
        <v>1004</v>
      </c>
      <c r="H147" s="222" t="s">
        <v>340</v>
      </c>
      <c r="I147" s="215" t="s">
        <v>4635</v>
      </c>
      <c r="J147" s="216" t="s">
        <v>330</v>
      </c>
      <c r="K147" s="215" t="s">
        <v>322</v>
      </c>
      <c r="L147" s="215" t="s">
        <v>419</v>
      </c>
    </row>
    <row r="148" spans="1:12" s="215" customFormat="1" x14ac:dyDescent="0.25">
      <c r="A148" s="215" t="s">
        <v>126</v>
      </c>
      <c r="B148" s="215">
        <v>2124</v>
      </c>
      <c r="C148" s="215" t="s">
        <v>225</v>
      </c>
      <c r="D148" s="215">
        <v>504109711</v>
      </c>
      <c r="E148" s="222">
        <v>1060</v>
      </c>
      <c r="F148" s="215">
        <v>1271</v>
      </c>
      <c r="G148" s="215">
        <v>1004</v>
      </c>
      <c r="H148" s="222" t="s">
        <v>340</v>
      </c>
      <c r="I148" s="215" t="s">
        <v>4636</v>
      </c>
      <c r="J148" s="216" t="s">
        <v>330</v>
      </c>
      <c r="K148" s="215" t="s">
        <v>322</v>
      </c>
      <c r="L148" s="215" t="s">
        <v>419</v>
      </c>
    </row>
    <row r="149" spans="1:12" s="215" customFormat="1" x14ac:dyDescent="0.25">
      <c r="A149" s="215" t="s">
        <v>126</v>
      </c>
      <c r="B149" s="215">
        <v>2124</v>
      </c>
      <c r="C149" s="215" t="s">
        <v>225</v>
      </c>
      <c r="D149" s="215">
        <v>504109712</v>
      </c>
      <c r="E149" s="222">
        <v>1060</v>
      </c>
      <c r="F149" s="215">
        <v>1242</v>
      </c>
      <c r="G149" s="215">
        <v>1004</v>
      </c>
      <c r="H149" s="222" t="s">
        <v>340</v>
      </c>
      <c r="I149" s="215" t="s">
        <v>4637</v>
      </c>
      <c r="J149" s="216" t="s">
        <v>330</v>
      </c>
      <c r="K149" s="215" t="s">
        <v>322</v>
      </c>
      <c r="L149" s="215" t="s">
        <v>419</v>
      </c>
    </row>
    <row r="150" spans="1:12" s="215" customFormat="1" x14ac:dyDescent="0.25">
      <c r="A150" s="215" t="s">
        <v>126</v>
      </c>
      <c r="B150" s="215">
        <v>2124</v>
      </c>
      <c r="C150" s="215" t="s">
        <v>225</v>
      </c>
      <c r="D150" s="215">
        <v>504109713</v>
      </c>
      <c r="E150" s="222">
        <v>1060</v>
      </c>
      <c r="F150" s="215">
        <v>1242</v>
      </c>
      <c r="G150" s="215">
        <v>1004</v>
      </c>
      <c r="H150" s="222" t="s">
        <v>340</v>
      </c>
      <c r="I150" s="215" t="s">
        <v>4638</v>
      </c>
      <c r="J150" s="216" t="s">
        <v>330</v>
      </c>
      <c r="K150" s="215" t="s">
        <v>322</v>
      </c>
      <c r="L150" s="215" t="s">
        <v>419</v>
      </c>
    </row>
    <row r="151" spans="1:12" s="215" customFormat="1" x14ac:dyDescent="0.25">
      <c r="A151" s="215" t="s">
        <v>126</v>
      </c>
      <c r="B151" s="215">
        <v>2124</v>
      </c>
      <c r="C151" s="215" t="s">
        <v>225</v>
      </c>
      <c r="D151" s="215">
        <v>504109812</v>
      </c>
      <c r="E151" s="222">
        <v>1060</v>
      </c>
      <c r="F151" s="215">
        <v>1271</v>
      </c>
      <c r="G151" s="215">
        <v>1004</v>
      </c>
      <c r="H151" s="222" t="s">
        <v>340</v>
      </c>
      <c r="I151" s="215" t="s">
        <v>4639</v>
      </c>
      <c r="J151" s="216" t="s">
        <v>330</v>
      </c>
      <c r="K151" s="215" t="s">
        <v>322</v>
      </c>
      <c r="L151" s="215" t="s">
        <v>419</v>
      </c>
    </row>
    <row r="152" spans="1:12" s="215" customFormat="1" x14ac:dyDescent="0.25">
      <c r="A152" s="215" t="s">
        <v>126</v>
      </c>
      <c r="B152" s="215">
        <v>2124</v>
      </c>
      <c r="C152" s="215" t="s">
        <v>225</v>
      </c>
      <c r="D152" s="215">
        <v>504109868</v>
      </c>
      <c r="E152" s="222">
        <v>1060</v>
      </c>
      <c r="F152" s="215">
        <v>1242</v>
      </c>
      <c r="G152" s="215">
        <v>1004</v>
      </c>
      <c r="H152" s="222" t="s">
        <v>340</v>
      </c>
      <c r="I152" s="215" t="s">
        <v>4640</v>
      </c>
      <c r="J152" s="216" t="s">
        <v>330</v>
      </c>
      <c r="K152" s="215" t="s">
        <v>322</v>
      </c>
      <c r="L152" s="215" t="s">
        <v>419</v>
      </c>
    </row>
    <row r="153" spans="1:12" s="215" customFormat="1" x14ac:dyDescent="0.25">
      <c r="A153" s="215" t="s">
        <v>126</v>
      </c>
      <c r="B153" s="215">
        <v>2124</v>
      </c>
      <c r="C153" s="215" t="s">
        <v>225</v>
      </c>
      <c r="D153" s="215">
        <v>504109987</v>
      </c>
      <c r="E153" s="222">
        <v>1060</v>
      </c>
      <c r="F153" s="215">
        <v>1274</v>
      </c>
      <c r="G153" s="215">
        <v>1004</v>
      </c>
      <c r="H153" s="222" t="s">
        <v>340</v>
      </c>
      <c r="I153" s="215" t="s">
        <v>4641</v>
      </c>
      <c r="J153" s="216" t="s">
        <v>330</v>
      </c>
      <c r="K153" s="215" t="s">
        <v>322</v>
      </c>
      <c r="L153" s="215" t="s">
        <v>419</v>
      </c>
    </row>
    <row r="154" spans="1:12" s="215" customFormat="1" x14ac:dyDescent="0.25">
      <c r="A154" s="215" t="s">
        <v>126</v>
      </c>
      <c r="B154" s="215">
        <v>2124</v>
      </c>
      <c r="C154" s="215" t="s">
        <v>225</v>
      </c>
      <c r="D154" s="215">
        <v>504109991</v>
      </c>
      <c r="E154" s="222">
        <v>1060</v>
      </c>
      <c r="F154" s="215">
        <v>1242</v>
      </c>
      <c r="G154" s="215">
        <v>1004</v>
      </c>
      <c r="H154" s="222" t="s">
        <v>340</v>
      </c>
      <c r="I154" s="215" t="s">
        <v>4642</v>
      </c>
      <c r="J154" s="216" t="s">
        <v>330</v>
      </c>
      <c r="K154" s="215" t="s">
        <v>322</v>
      </c>
      <c r="L154" s="215" t="s">
        <v>419</v>
      </c>
    </row>
    <row r="155" spans="1:12" s="215" customFormat="1" x14ac:dyDescent="0.25">
      <c r="A155" s="215" t="s">
        <v>126</v>
      </c>
      <c r="B155" s="215">
        <v>2125</v>
      </c>
      <c r="C155" s="215" t="s">
        <v>226</v>
      </c>
      <c r="D155" s="215">
        <v>1510953</v>
      </c>
      <c r="E155" s="222">
        <v>1040</v>
      </c>
      <c r="G155" s="215">
        <v>1004</v>
      </c>
      <c r="H155" s="222" t="s">
        <v>340</v>
      </c>
      <c r="I155" s="215" t="s">
        <v>4643</v>
      </c>
      <c r="J155" s="216" t="s">
        <v>330</v>
      </c>
      <c r="K155" s="215" t="s">
        <v>322</v>
      </c>
      <c r="L155" s="215" t="s">
        <v>1529</v>
      </c>
    </row>
    <row r="156" spans="1:12" s="215" customFormat="1" x14ac:dyDescent="0.25">
      <c r="A156" s="215" t="s">
        <v>126</v>
      </c>
      <c r="B156" s="215">
        <v>2125</v>
      </c>
      <c r="C156" s="215" t="s">
        <v>226</v>
      </c>
      <c r="D156" s="215">
        <v>1510967</v>
      </c>
      <c r="E156" s="222">
        <v>1040</v>
      </c>
      <c r="G156" s="215">
        <v>1004</v>
      </c>
      <c r="H156" s="222" t="s">
        <v>340</v>
      </c>
      <c r="I156" s="215" t="s">
        <v>4643</v>
      </c>
      <c r="J156" s="216" t="s">
        <v>330</v>
      </c>
      <c r="K156" s="215" t="s">
        <v>322</v>
      </c>
      <c r="L156" s="215" t="s">
        <v>1529</v>
      </c>
    </row>
    <row r="157" spans="1:12" s="215" customFormat="1" x14ac:dyDescent="0.25">
      <c r="A157" s="215" t="s">
        <v>126</v>
      </c>
      <c r="B157" s="215">
        <v>2125</v>
      </c>
      <c r="C157" s="215" t="s">
        <v>226</v>
      </c>
      <c r="D157" s="215">
        <v>1511687</v>
      </c>
      <c r="E157" s="222">
        <v>1040</v>
      </c>
      <c r="F157" s="215">
        <v>1230</v>
      </c>
      <c r="G157" s="215">
        <v>1004</v>
      </c>
      <c r="H157" s="222" t="s">
        <v>340</v>
      </c>
      <c r="I157" s="215" t="s">
        <v>4644</v>
      </c>
      <c r="J157" s="216" t="s">
        <v>330</v>
      </c>
      <c r="K157" s="215" t="s">
        <v>322</v>
      </c>
      <c r="L157" s="215" t="s">
        <v>421</v>
      </c>
    </row>
    <row r="158" spans="1:12" s="215" customFormat="1" x14ac:dyDescent="0.25">
      <c r="A158" s="215" t="s">
        <v>126</v>
      </c>
      <c r="B158" s="215">
        <v>2125</v>
      </c>
      <c r="C158" s="215" t="s">
        <v>226</v>
      </c>
      <c r="D158" s="215">
        <v>1517708</v>
      </c>
      <c r="E158" s="222">
        <v>1060</v>
      </c>
      <c r="G158" s="215">
        <v>1004</v>
      </c>
      <c r="H158" s="222" t="s">
        <v>340</v>
      </c>
      <c r="I158" s="215" t="s">
        <v>4645</v>
      </c>
      <c r="J158" s="216" t="s">
        <v>330</v>
      </c>
      <c r="K158" s="215" t="s">
        <v>322</v>
      </c>
      <c r="L158" s="215" t="s">
        <v>1290</v>
      </c>
    </row>
    <row r="159" spans="1:12" s="215" customFormat="1" x14ac:dyDescent="0.25">
      <c r="A159" s="215" t="s">
        <v>126</v>
      </c>
      <c r="B159" s="215">
        <v>2125</v>
      </c>
      <c r="C159" s="215" t="s">
        <v>226</v>
      </c>
      <c r="D159" s="215">
        <v>3091130</v>
      </c>
      <c r="E159" s="222">
        <v>1020</v>
      </c>
      <c r="F159" s="215">
        <v>1121</v>
      </c>
      <c r="G159" s="215">
        <v>1004</v>
      </c>
      <c r="H159" s="222" t="s">
        <v>340</v>
      </c>
      <c r="I159" s="215" t="s">
        <v>4646</v>
      </c>
      <c r="J159" s="216" t="s">
        <v>330</v>
      </c>
      <c r="K159" s="215" t="s">
        <v>322</v>
      </c>
      <c r="L159" s="215" t="s">
        <v>414</v>
      </c>
    </row>
    <row r="160" spans="1:12" s="215" customFormat="1" x14ac:dyDescent="0.25">
      <c r="A160" s="215" t="s">
        <v>126</v>
      </c>
      <c r="B160" s="215">
        <v>2125</v>
      </c>
      <c r="C160" s="215" t="s">
        <v>226</v>
      </c>
      <c r="D160" s="215">
        <v>3091132</v>
      </c>
      <c r="E160" s="222">
        <v>1020</v>
      </c>
      <c r="F160" s="215">
        <v>1121</v>
      </c>
      <c r="G160" s="215">
        <v>1004</v>
      </c>
      <c r="H160" s="222" t="s">
        <v>340</v>
      </c>
      <c r="I160" s="215" t="s">
        <v>4646</v>
      </c>
      <c r="J160" s="216" t="s">
        <v>330</v>
      </c>
      <c r="K160" s="215" t="s">
        <v>322</v>
      </c>
      <c r="L160" s="215" t="s">
        <v>414</v>
      </c>
    </row>
    <row r="161" spans="1:12" s="215" customFormat="1" x14ac:dyDescent="0.25">
      <c r="A161" s="215" t="s">
        <v>126</v>
      </c>
      <c r="B161" s="215">
        <v>2125</v>
      </c>
      <c r="C161" s="215" t="s">
        <v>226</v>
      </c>
      <c r="D161" s="215">
        <v>191000490</v>
      </c>
      <c r="E161" s="222">
        <v>1020</v>
      </c>
      <c r="F161" s="215">
        <v>1122</v>
      </c>
      <c r="G161" s="215">
        <v>1004</v>
      </c>
      <c r="H161" s="222" t="s">
        <v>340</v>
      </c>
      <c r="I161" s="215" t="s">
        <v>4645</v>
      </c>
      <c r="J161" s="216" t="s">
        <v>330</v>
      </c>
      <c r="K161" s="215" t="s">
        <v>322</v>
      </c>
      <c r="L161" s="215" t="s">
        <v>1291</v>
      </c>
    </row>
    <row r="162" spans="1:12" s="215" customFormat="1" x14ac:dyDescent="0.25">
      <c r="A162" s="215" t="s">
        <v>126</v>
      </c>
      <c r="B162" s="215">
        <v>2125</v>
      </c>
      <c r="C162" s="215" t="s">
        <v>226</v>
      </c>
      <c r="D162" s="215">
        <v>191181230</v>
      </c>
      <c r="E162" s="222">
        <v>1020</v>
      </c>
      <c r="F162" s="215">
        <v>1122</v>
      </c>
      <c r="G162" s="215">
        <v>1004</v>
      </c>
      <c r="H162" s="222" t="s">
        <v>340</v>
      </c>
      <c r="I162" s="215" t="s">
        <v>4645</v>
      </c>
      <c r="J162" s="216" t="s">
        <v>330</v>
      </c>
      <c r="K162" s="215" t="s">
        <v>322</v>
      </c>
      <c r="L162" s="215" t="s">
        <v>1291</v>
      </c>
    </row>
    <row r="163" spans="1:12" s="215" customFormat="1" x14ac:dyDescent="0.25">
      <c r="A163" s="215" t="s">
        <v>126</v>
      </c>
      <c r="B163" s="215">
        <v>2125</v>
      </c>
      <c r="C163" s="215" t="s">
        <v>226</v>
      </c>
      <c r="D163" s="215">
        <v>191181250</v>
      </c>
      <c r="E163" s="222">
        <v>1020</v>
      </c>
      <c r="F163" s="215">
        <v>1122</v>
      </c>
      <c r="G163" s="215">
        <v>1004</v>
      </c>
      <c r="H163" s="222" t="s">
        <v>340</v>
      </c>
      <c r="I163" s="215" t="s">
        <v>4645</v>
      </c>
      <c r="J163" s="216" t="s">
        <v>330</v>
      </c>
      <c r="K163" s="215" t="s">
        <v>322</v>
      </c>
      <c r="L163" s="215" t="s">
        <v>1291</v>
      </c>
    </row>
    <row r="164" spans="1:12" s="215" customFormat="1" x14ac:dyDescent="0.25">
      <c r="A164" s="215" t="s">
        <v>126</v>
      </c>
      <c r="B164" s="215">
        <v>2125</v>
      </c>
      <c r="C164" s="215" t="s">
        <v>226</v>
      </c>
      <c r="D164" s="215">
        <v>191182351</v>
      </c>
      <c r="E164" s="222">
        <v>1020</v>
      </c>
      <c r="F164" s="215">
        <v>1122</v>
      </c>
      <c r="G164" s="215">
        <v>1004</v>
      </c>
      <c r="H164" s="222" t="s">
        <v>340</v>
      </c>
      <c r="I164" s="215" t="s">
        <v>4645</v>
      </c>
      <c r="J164" s="216" t="s">
        <v>330</v>
      </c>
      <c r="K164" s="215" t="s">
        <v>322</v>
      </c>
      <c r="L164" s="215" t="s">
        <v>1291</v>
      </c>
    </row>
    <row r="165" spans="1:12" s="215" customFormat="1" x14ac:dyDescent="0.25">
      <c r="A165" s="215" t="s">
        <v>126</v>
      </c>
      <c r="B165" s="215">
        <v>2125</v>
      </c>
      <c r="C165" s="215" t="s">
        <v>226</v>
      </c>
      <c r="D165" s="215">
        <v>191184872</v>
      </c>
      <c r="E165" s="222">
        <v>1020</v>
      </c>
      <c r="F165" s="215">
        <v>1122</v>
      </c>
      <c r="G165" s="215">
        <v>1004</v>
      </c>
      <c r="H165" s="222" t="s">
        <v>340</v>
      </c>
      <c r="I165" s="215" t="s">
        <v>4645</v>
      </c>
      <c r="J165" s="216" t="s">
        <v>330</v>
      </c>
      <c r="K165" s="215" t="s">
        <v>322</v>
      </c>
      <c r="L165" s="215" t="s">
        <v>1291</v>
      </c>
    </row>
    <row r="166" spans="1:12" s="215" customFormat="1" x14ac:dyDescent="0.25">
      <c r="A166" s="215" t="s">
        <v>126</v>
      </c>
      <c r="B166" s="215">
        <v>2125</v>
      </c>
      <c r="C166" s="215" t="s">
        <v>226</v>
      </c>
      <c r="D166" s="215">
        <v>191184890</v>
      </c>
      <c r="E166" s="222">
        <v>1020</v>
      </c>
      <c r="F166" s="215">
        <v>1122</v>
      </c>
      <c r="G166" s="215">
        <v>1004</v>
      </c>
      <c r="H166" s="222" t="s">
        <v>340</v>
      </c>
      <c r="I166" s="215" t="s">
        <v>4645</v>
      </c>
      <c r="J166" s="216" t="s">
        <v>330</v>
      </c>
      <c r="K166" s="215" t="s">
        <v>322</v>
      </c>
      <c r="L166" s="215" t="s">
        <v>1291</v>
      </c>
    </row>
    <row r="167" spans="1:12" s="215" customFormat="1" x14ac:dyDescent="0.25">
      <c r="A167" s="215" t="s">
        <v>126</v>
      </c>
      <c r="B167" s="215">
        <v>2125</v>
      </c>
      <c r="C167" s="215" t="s">
        <v>226</v>
      </c>
      <c r="D167" s="215">
        <v>191184891</v>
      </c>
      <c r="E167" s="222">
        <v>1020</v>
      </c>
      <c r="F167" s="215">
        <v>1122</v>
      </c>
      <c r="G167" s="215">
        <v>1004</v>
      </c>
      <c r="H167" s="222" t="s">
        <v>340</v>
      </c>
      <c r="I167" s="215" t="s">
        <v>4645</v>
      </c>
      <c r="J167" s="216" t="s">
        <v>330</v>
      </c>
      <c r="K167" s="215" t="s">
        <v>322</v>
      </c>
      <c r="L167" s="215" t="s">
        <v>1291</v>
      </c>
    </row>
    <row r="168" spans="1:12" s="215" customFormat="1" x14ac:dyDescent="0.25">
      <c r="A168" s="215" t="s">
        <v>126</v>
      </c>
      <c r="B168" s="215">
        <v>2125</v>
      </c>
      <c r="C168" s="215" t="s">
        <v>226</v>
      </c>
      <c r="D168" s="215">
        <v>191378492</v>
      </c>
      <c r="E168" s="222">
        <v>1020</v>
      </c>
      <c r="F168" s="215">
        <v>1122</v>
      </c>
      <c r="G168" s="215">
        <v>1004</v>
      </c>
      <c r="H168" s="222" t="s">
        <v>340</v>
      </c>
      <c r="I168" s="215" t="s">
        <v>4647</v>
      </c>
      <c r="J168" s="216" t="s">
        <v>330</v>
      </c>
      <c r="K168" s="215" t="s">
        <v>322</v>
      </c>
      <c r="L168" s="215" t="s">
        <v>415</v>
      </c>
    </row>
    <row r="169" spans="1:12" s="215" customFormat="1" x14ac:dyDescent="0.25">
      <c r="A169" s="215" t="s">
        <v>126</v>
      </c>
      <c r="B169" s="215">
        <v>2125</v>
      </c>
      <c r="C169" s="215" t="s">
        <v>226</v>
      </c>
      <c r="D169" s="215">
        <v>191380712</v>
      </c>
      <c r="E169" s="222">
        <v>1020</v>
      </c>
      <c r="F169" s="215">
        <v>1122</v>
      </c>
      <c r="G169" s="215">
        <v>1004</v>
      </c>
      <c r="H169" s="222" t="s">
        <v>340</v>
      </c>
      <c r="I169" s="215" t="s">
        <v>4647</v>
      </c>
      <c r="J169" s="216" t="s">
        <v>330</v>
      </c>
      <c r="K169" s="215" t="s">
        <v>322</v>
      </c>
      <c r="L169" s="215" t="s">
        <v>415</v>
      </c>
    </row>
    <row r="170" spans="1:12" s="215" customFormat="1" x14ac:dyDescent="0.25">
      <c r="A170" s="215" t="s">
        <v>126</v>
      </c>
      <c r="B170" s="215">
        <v>2125</v>
      </c>
      <c r="C170" s="215" t="s">
        <v>226</v>
      </c>
      <c r="D170" s="215">
        <v>191381070</v>
      </c>
      <c r="E170" s="222">
        <v>1020</v>
      </c>
      <c r="F170" s="215">
        <v>1122</v>
      </c>
      <c r="G170" s="215">
        <v>1004</v>
      </c>
      <c r="H170" s="222" t="s">
        <v>340</v>
      </c>
      <c r="I170" s="215" t="s">
        <v>4647</v>
      </c>
      <c r="J170" s="216" t="s">
        <v>330</v>
      </c>
      <c r="K170" s="215" t="s">
        <v>322</v>
      </c>
      <c r="L170" s="215" t="s">
        <v>415</v>
      </c>
    </row>
    <row r="171" spans="1:12" s="215" customFormat="1" x14ac:dyDescent="0.25">
      <c r="A171" s="215" t="s">
        <v>126</v>
      </c>
      <c r="B171" s="215">
        <v>2125</v>
      </c>
      <c r="C171" s="215" t="s">
        <v>226</v>
      </c>
      <c r="D171" s="215">
        <v>191678674</v>
      </c>
      <c r="E171" s="222">
        <v>1020</v>
      </c>
      <c r="F171" s="215">
        <v>1122</v>
      </c>
      <c r="G171" s="215">
        <v>1004</v>
      </c>
      <c r="H171" s="222" t="s">
        <v>340</v>
      </c>
      <c r="I171" s="215" t="s">
        <v>4648</v>
      </c>
      <c r="J171" s="216" t="s">
        <v>330</v>
      </c>
      <c r="K171" s="215" t="s">
        <v>322</v>
      </c>
      <c r="L171" s="215" t="s">
        <v>418</v>
      </c>
    </row>
    <row r="172" spans="1:12" s="215" customFormat="1" x14ac:dyDescent="0.25">
      <c r="A172" s="215" t="s">
        <v>126</v>
      </c>
      <c r="B172" s="215">
        <v>2125</v>
      </c>
      <c r="C172" s="215" t="s">
        <v>226</v>
      </c>
      <c r="D172" s="215">
        <v>502170856</v>
      </c>
      <c r="E172" s="222">
        <v>1080</v>
      </c>
      <c r="F172" s="215">
        <v>1274</v>
      </c>
      <c r="G172" s="215">
        <v>1004</v>
      </c>
      <c r="H172" s="222" t="s">
        <v>339</v>
      </c>
      <c r="I172" s="215" t="s">
        <v>4649</v>
      </c>
      <c r="J172" s="216" t="s">
        <v>330</v>
      </c>
      <c r="K172" s="215" t="s">
        <v>322</v>
      </c>
      <c r="L172" s="215" t="s">
        <v>420</v>
      </c>
    </row>
    <row r="173" spans="1:12" s="215" customFormat="1" x14ac:dyDescent="0.25">
      <c r="A173" s="215" t="s">
        <v>126</v>
      </c>
      <c r="B173" s="215">
        <v>2125</v>
      </c>
      <c r="C173" s="215" t="s">
        <v>226</v>
      </c>
      <c r="D173" s="215">
        <v>502170956</v>
      </c>
      <c r="E173" s="222">
        <v>1080</v>
      </c>
      <c r="F173" s="215">
        <v>1274</v>
      </c>
      <c r="G173" s="215">
        <v>1004</v>
      </c>
      <c r="H173" s="222" t="s">
        <v>339</v>
      </c>
      <c r="I173" s="215" t="s">
        <v>4650</v>
      </c>
      <c r="J173" s="216" t="s">
        <v>330</v>
      </c>
      <c r="K173" s="215" t="s">
        <v>322</v>
      </c>
      <c r="L173" s="215" t="s">
        <v>2102</v>
      </c>
    </row>
    <row r="174" spans="1:12" s="215" customFormat="1" x14ac:dyDescent="0.25">
      <c r="A174" s="215" t="s">
        <v>126</v>
      </c>
      <c r="B174" s="215">
        <v>2125</v>
      </c>
      <c r="C174" s="215" t="s">
        <v>226</v>
      </c>
      <c r="D174" s="215">
        <v>502170958</v>
      </c>
      <c r="E174" s="222">
        <v>1080</v>
      </c>
      <c r="F174" s="215">
        <v>1274</v>
      </c>
      <c r="G174" s="215">
        <v>1004</v>
      </c>
      <c r="H174" s="222" t="s">
        <v>339</v>
      </c>
      <c r="I174" s="215" t="s">
        <v>4651</v>
      </c>
      <c r="J174" s="216" t="s">
        <v>330</v>
      </c>
      <c r="K174" s="215" t="s">
        <v>322</v>
      </c>
      <c r="L174" s="215" t="s">
        <v>420</v>
      </c>
    </row>
    <row r="175" spans="1:12" s="215" customFormat="1" x14ac:dyDescent="0.25">
      <c r="A175" s="215" t="s">
        <v>126</v>
      </c>
      <c r="B175" s="215">
        <v>2125</v>
      </c>
      <c r="C175" s="215" t="s">
        <v>226</v>
      </c>
      <c r="D175" s="215">
        <v>502171055</v>
      </c>
      <c r="E175" s="222">
        <v>1080</v>
      </c>
      <c r="F175" s="215">
        <v>1274</v>
      </c>
      <c r="G175" s="215">
        <v>1004</v>
      </c>
      <c r="H175" s="222" t="s">
        <v>339</v>
      </c>
      <c r="I175" s="215" t="s">
        <v>4652</v>
      </c>
      <c r="J175" s="216" t="s">
        <v>330</v>
      </c>
      <c r="K175" s="215" t="s">
        <v>322</v>
      </c>
      <c r="L175" s="215" t="s">
        <v>420</v>
      </c>
    </row>
    <row r="176" spans="1:12" s="215" customFormat="1" x14ac:dyDescent="0.25">
      <c r="A176" s="215" t="s">
        <v>126</v>
      </c>
      <c r="B176" s="215">
        <v>2125</v>
      </c>
      <c r="C176" s="215" t="s">
        <v>226</v>
      </c>
      <c r="D176" s="215">
        <v>502171183</v>
      </c>
      <c r="E176" s="222">
        <v>1060</v>
      </c>
      <c r="F176" s="215">
        <v>1261</v>
      </c>
      <c r="G176" s="215">
        <v>1004</v>
      </c>
      <c r="H176" s="222" t="s">
        <v>340</v>
      </c>
      <c r="I176" s="215" t="s">
        <v>4653</v>
      </c>
      <c r="J176" s="216" t="s">
        <v>330</v>
      </c>
      <c r="K176" s="215" t="s">
        <v>322</v>
      </c>
      <c r="L176" s="215" t="s">
        <v>419</v>
      </c>
    </row>
    <row r="177" spans="1:12" s="215" customFormat="1" x14ac:dyDescent="0.25">
      <c r="A177" s="215" t="s">
        <v>126</v>
      </c>
      <c r="B177" s="215">
        <v>2125</v>
      </c>
      <c r="C177" s="215" t="s">
        <v>226</v>
      </c>
      <c r="D177" s="215">
        <v>502171268</v>
      </c>
      <c r="E177" s="222">
        <v>1060</v>
      </c>
      <c r="F177" s="215">
        <v>1271</v>
      </c>
      <c r="G177" s="215">
        <v>1004</v>
      </c>
      <c r="H177" s="222" t="s">
        <v>340</v>
      </c>
      <c r="I177" s="215" t="s">
        <v>4654</v>
      </c>
      <c r="J177" s="216" t="s">
        <v>330</v>
      </c>
      <c r="K177" s="215" t="s">
        <v>322</v>
      </c>
      <c r="L177" s="215" t="s">
        <v>419</v>
      </c>
    </row>
    <row r="178" spans="1:12" s="215" customFormat="1" x14ac:dyDescent="0.25">
      <c r="A178" s="215" t="s">
        <v>126</v>
      </c>
      <c r="B178" s="215">
        <v>2125</v>
      </c>
      <c r="C178" s="215" t="s">
        <v>226</v>
      </c>
      <c r="D178" s="215">
        <v>502171279</v>
      </c>
      <c r="E178" s="222">
        <v>1060</v>
      </c>
      <c r="F178" s="215">
        <v>1271</v>
      </c>
      <c r="G178" s="215">
        <v>1004</v>
      </c>
      <c r="H178" s="222" t="s">
        <v>340</v>
      </c>
      <c r="I178" s="215" t="s">
        <v>4655</v>
      </c>
      <c r="J178" s="216" t="s">
        <v>330</v>
      </c>
      <c r="K178" s="215" t="s">
        <v>322</v>
      </c>
      <c r="L178" s="215" t="s">
        <v>419</v>
      </c>
    </row>
    <row r="179" spans="1:12" s="215" customFormat="1" x14ac:dyDescent="0.25">
      <c r="A179" s="215" t="s">
        <v>126</v>
      </c>
      <c r="B179" s="215">
        <v>2125</v>
      </c>
      <c r="C179" s="215" t="s">
        <v>226</v>
      </c>
      <c r="D179" s="215">
        <v>502171322</v>
      </c>
      <c r="E179" s="222">
        <v>1060</v>
      </c>
      <c r="F179" s="215">
        <v>1271</v>
      </c>
      <c r="G179" s="215">
        <v>1004</v>
      </c>
      <c r="H179" s="222" t="s">
        <v>340</v>
      </c>
      <c r="I179" s="215" t="s">
        <v>4656</v>
      </c>
      <c r="J179" s="216" t="s">
        <v>330</v>
      </c>
      <c r="K179" s="215" t="s">
        <v>322</v>
      </c>
      <c r="L179" s="215" t="s">
        <v>419</v>
      </c>
    </row>
    <row r="180" spans="1:12" s="215" customFormat="1" x14ac:dyDescent="0.25">
      <c r="A180" s="215" t="s">
        <v>126</v>
      </c>
      <c r="B180" s="215">
        <v>2125</v>
      </c>
      <c r="C180" s="215" t="s">
        <v>226</v>
      </c>
      <c r="D180" s="215">
        <v>502171324</v>
      </c>
      <c r="E180" s="222">
        <v>1060</v>
      </c>
      <c r="F180" s="215">
        <v>1271</v>
      </c>
      <c r="G180" s="215">
        <v>1004</v>
      </c>
      <c r="H180" s="222" t="s">
        <v>340</v>
      </c>
      <c r="I180" s="215" t="s">
        <v>4657</v>
      </c>
      <c r="J180" s="216" t="s">
        <v>330</v>
      </c>
      <c r="K180" s="215" t="s">
        <v>322</v>
      </c>
      <c r="L180" s="215" t="s">
        <v>419</v>
      </c>
    </row>
    <row r="181" spans="1:12" s="215" customFormat="1" x14ac:dyDescent="0.25">
      <c r="A181" s="215" t="s">
        <v>126</v>
      </c>
      <c r="B181" s="215">
        <v>2125</v>
      </c>
      <c r="C181" s="215" t="s">
        <v>226</v>
      </c>
      <c r="D181" s="215">
        <v>502171325</v>
      </c>
      <c r="E181" s="222">
        <v>1060</v>
      </c>
      <c r="F181" s="215">
        <v>1271</v>
      </c>
      <c r="G181" s="215">
        <v>1004</v>
      </c>
      <c r="H181" s="222" t="s">
        <v>340</v>
      </c>
      <c r="I181" s="215" t="s">
        <v>4658</v>
      </c>
      <c r="J181" s="216" t="s">
        <v>330</v>
      </c>
      <c r="K181" s="215" t="s">
        <v>322</v>
      </c>
      <c r="L181" s="215" t="s">
        <v>419</v>
      </c>
    </row>
    <row r="182" spans="1:12" s="215" customFormat="1" x14ac:dyDescent="0.25">
      <c r="A182" s="215" t="s">
        <v>126</v>
      </c>
      <c r="B182" s="215">
        <v>2125</v>
      </c>
      <c r="C182" s="215" t="s">
        <v>226</v>
      </c>
      <c r="D182" s="215">
        <v>502171326</v>
      </c>
      <c r="E182" s="222">
        <v>1060</v>
      </c>
      <c r="F182" s="215">
        <v>1271</v>
      </c>
      <c r="G182" s="215">
        <v>1004</v>
      </c>
      <c r="H182" s="222" t="s">
        <v>340</v>
      </c>
      <c r="I182" s="215" t="s">
        <v>4659</v>
      </c>
      <c r="J182" s="216" t="s">
        <v>330</v>
      </c>
      <c r="K182" s="215" t="s">
        <v>322</v>
      </c>
      <c r="L182" s="215" t="s">
        <v>419</v>
      </c>
    </row>
    <row r="183" spans="1:12" s="215" customFormat="1" x14ac:dyDescent="0.25">
      <c r="A183" s="215" t="s">
        <v>126</v>
      </c>
      <c r="B183" s="215">
        <v>2125</v>
      </c>
      <c r="C183" s="215" t="s">
        <v>226</v>
      </c>
      <c r="D183" s="215">
        <v>502171327</v>
      </c>
      <c r="E183" s="222">
        <v>1060</v>
      </c>
      <c r="F183" s="215">
        <v>1271</v>
      </c>
      <c r="G183" s="215">
        <v>1004</v>
      </c>
      <c r="H183" s="222" t="s">
        <v>340</v>
      </c>
      <c r="I183" s="215" t="s">
        <v>4660</v>
      </c>
      <c r="J183" s="216" t="s">
        <v>330</v>
      </c>
      <c r="K183" s="215" t="s">
        <v>322</v>
      </c>
      <c r="L183" s="215" t="s">
        <v>419</v>
      </c>
    </row>
    <row r="184" spans="1:12" s="215" customFormat="1" x14ac:dyDescent="0.25">
      <c r="A184" s="215" t="s">
        <v>126</v>
      </c>
      <c r="B184" s="215">
        <v>2125</v>
      </c>
      <c r="C184" s="215" t="s">
        <v>226</v>
      </c>
      <c r="D184" s="215">
        <v>502171328</v>
      </c>
      <c r="E184" s="222">
        <v>1060</v>
      </c>
      <c r="F184" s="215">
        <v>1271</v>
      </c>
      <c r="G184" s="215">
        <v>1004</v>
      </c>
      <c r="H184" s="222" t="s">
        <v>340</v>
      </c>
      <c r="I184" s="215" t="s">
        <v>4661</v>
      </c>
      <c r="J184" s="216" t="s">
        <v>330</v>
      </c>
      <c r="K184" s="215" t="s">
        <v>322</v>
      </c>
      <c r="L184" s="215" t="s">
        <v>419</v>
      </c>
    </row>
    <row r="185" spans="1:12" s="215" customFormat="1" x14ac:dyDescent="0.25">
      <c r="A185" s="215" t="s">
        <v>126</v>
      </c>
      <c r="B185" s="215">
        <v>2125</v>
      </c>
      <c r="C185" s="215" t="s">
        <v>226</v>
      </c>
      <c r="D185" s="215">
        <v>502171329</v>
      </c>
      <c r="E185" s="222">
        <v>1060</v>
      </c>
      <c r="F185" s="215">
        <v>1271</v>
      </c>
      <c r="G185" s="215">
        <v>1004</v>
      </c>
      <c r="H185" s="222" t="s">
        <v>340</v>
      </c>
      <c r="I185" s="215" t="s">
        <v>4662</v>
      </c>
      <c r="J185" s="216" t="s">
        <v>330</v>
      </c>
      <c r="K185" s="215" t="s">
        <v>322</v>
      </c>
      <c r="L185" s="215" t="s">
        <v>419</v>
      </c>
    </row>
    <row r="186" spans="1:12" s="215" customFormat="1" x14ac:dyDescent="0.25">
      <c r="A186" s="215" t="s">
        <v>126</v>
      </c>
      <c r="B186" s="215">
        <v>2125</v>
      </c>
      <c r="C186" s="215" t="s">
        <v>226</v>
      </c>
      <c r="D186" s="215">
        <v>502171330</v>
      </c>
      <c r="E186" s="222">
        <v>1060</v>
      </c>
      <c r="F186" s="215">
        <v>1271</v>
      </c>
      <c r="G186" s="215">
        <v>1004</v>
      </c>
      <c r="H186" s="222" t="s">
        <v>340</v>
      </c>
      <c r="I186" s="215" t="s">
        <v>4663</v>
      </c>
      <c r="J186" s="216" t="s">
        <v>330</v>
      </c>
      <c r="K186" s="215" t="s">
        <v>322</v>
      </c>
      <c r="L186" s="215" t="s">
        <v>419</v>
      </c>
    </row>
    <row r="187" spans="1:12" s="215" customFormat="1" x14ac:dyDescent="0.25">
      <c r="A187" s="215" t="s">
        <v>126</v>
      </c>
      <c r="B187" s="215">
        <v>2125</v>
      </c>
      <c r="C187" s="215" t="s">
        <v>226</v>
      </c>
      <c r="D187" s="215">
        <v>502171331</v>
      </c>
      <c r="E187" s="222">
        <v>1060</v>
      </c>
      <c r="F187" s="215">
        <v>1271</v>
      </c>
      <c r="G187" s="215">
        <v>1004</v>
      </c>
      <c r="H187" s="222" t="s">
        <v>340</v>
      </c>
      <c r="I187" s="215" t="s">
        <v>4664</v>
      </c>
      <c r="J187" s="216" t="s">
        <v>330</v>
      </c>
      <c r="K187" s="215" t="s">
        <v>322</v>
      </c>
      <c r="L187" s="215" t="s">
        <v>419</v>
      </c>
    </row>
    <row r="188" spans="1:12" s="215" customFormat="1" x14ac:dyDescent="0.25">
      <c r="A188" s="215" t="s">
        <v>126</v>
      </c>
      <c r="B188" s="215">
        <v>2125</v>
      </c>
      <c r="C188" s="215" t="s">
        <v>226</v>
      </c>
      <c r="D188" s="215">
        <v>502171332</v>
      </c>
      <c r="E188" s="222">
        <v>1060</v>
      </c>
      <c r="F188" s="215">
        <v>1271</v>
      </c>
      <c r="G188" s="215">
        <v>1004</v>
      </c>
      <c r="H188" s="222" t="s">
        <v>340</v>
      </c>
      <c r="I188" s="215" t="s">
        <v>4665</v>
      </c>
      <c r="J188" s="216" t="s">
        <v>330</v>
      </c>
      <c r="K188" s="215" t="s">
        <v>322</v>
      </c>
      <c r="L188" s="215" t="s">
        <v>419</v>
      </c>
    </row>
    <row r="189" spans="1:12" s="215" customFormat="1" x14ac:dyDescent="0.25">
      <c r="A189" s="215" t="s">
        <v>126</v>
      </c>
      <c r="B189" s="215">
        <v>2125</v>
      </c>
      <c r="C189" s="215" t="s">
        <v>226</v>
      </c>
      <c r="D189" s="215">
        <v>502171333</v>
      </c>
      <c r="E189" s="222">
        <v>1060</v>
      </c>
      <c r="F189" s="215">
        <v>1271</v>
      </c>
      <c r="G189" s="215">
        <v>1004</v>
      </c>
      <c r="H189" s="222" t="s">
        <v>340</v>
      </c>
      <c r="I189" s="215" t="s">
        <v>4666</v>
      </c>
      <c r="J189" s="216" t="s">
        <v>330</v>
      </c>
      <c r="K189" s="215" t="s">
        <v>322</v>
      </c>
      <c r="L189" s="215" t="s">
        <v>419</v>
      </c>
    </row>
    <row r="190" spans="1:12" s="215" customFormat="1" x14ac:dyDescent="0.25">
      <c r="A190" s="215" t="s">
        <v>126</v>
      </c>
      <c r="B190" s="215">
        <v>2125</v>
      </c>
      <c r="C190" s="215" t="s">
        <v>226</v>
      </c>
      <c r="D190" s="215">
        <v>502171466</v>
      </c>
      <c r="E190" s="222">
        <v>1060</v>
      </c>
      <c r="F190" s="215">
        <v>1271</v>
      </c>
      <c r="G190" s="215">
        <v>1004</v>
      </c>
      <c r="H190" s="222" t="s">
        <v>340</v>
      </c>
      <c r="I190" s="215" t="s">
        <v>4667</v>
      </c>
      <c r="J190" s="216" t="s">
        <v>330</v>
      </c>
      <c r="K190" s="215" t="s">
        <v>322</v>
      </c>
      <c r="L190" s="215" t="s">
        <v>419</v>
      </c>
    </row>
    <row r="191" spans="1:12" s="215" customFormat="1" x14ac:dyDescent="0.25">
      <c r="A191" s="215" t="s">
        <v>126</v>
      </c>
      <c r="B191" s="215">
        <v>2125</v>
      </c>
      <c r="C191" s="215" t="s">
        <v>226</v>
      </c>
      <c r="D191" s="215">
        <v>502171467</v>
      </c>
      <c r="E191" s="222">
        <v>1060</v>
      </c>
      <c r="F191" s="215">
        <v>1271</v>
      </c>
      <c r="G191" s="215">
        <v>1004</v>
      </c>
      <c r="H191" s="222" t="s">
        <v>340</v>
      </c>
      <c r="I191" s="215" t="s">
        <v>4668</v>
      </c>
      <c r="J191" s="216" t="s">
        <v>330</v>
      </c>
      <c r="K191" s="215" t="s">
        <v>322</v>
      </c>
      <c r="L191" s="215" t="s">
        <v>419</v>
      </c>
    </row>
    <row r="192" spans="1:12" s="215" customFormat="1" x14ac:dyDescent="0.25">
      <c r="A192" s="215" t="s">
        <v>126</v>
      </c>
      <c r="B192" s="215">
        <v>2125</v>
      </c>
      <c r="C192" s="215" t="s">
        <v>226</v>
      </c>
      <c r="D192" s="215">
        <v>502171468</v>
      </c>
      <c r="E192" s="222">
        <v>1060</v>
      </c>
      <c r="F192" s="215">
        <v>1271</v>
      </c>
      <c r="G192" s="215">
        <v>1004</v>
      </c>
      <c r="H192" s="222" t="s">
        <v>340</v>
      </c>
      <c r="I192" s="215" t="s">
        <v>4669</v>
      </c>
      <c r="J192" s="216" t="s">
        <v>330</v>
      </c>
      <c r="K192" s="215" t="s">
        <v>322</v>
      </c>
      <c r="L192" s="215" t="s">
        <v>419</v>
      </c>
    </row>
    <row r="193" spans="1:12" s="215" customFormat="1" x14ac:dyDescent="0.25">
      <c r="A193" s="215" t="s">
        <v>126</v>
      </c>
      <c r="B193" s="215">
        <v>2125</v>
      </c>
      <c r="C193" s="215" t="s">
        <v>226</v>
      </c>
      <c r="D193" s="215">
        <v>502171469</v>
      </c>
      <c r="E193" s="222">
        <v>1060</v>
      </c>
      <c r="F193" s="215">
        <v>1271</v>
      </c>
      <c r="G193" s="215">
        <v>1004</v>
      </c>
      <c r="H193" s="222" t="s">
        <v>340</v>
      </c>
      <c r="I193" s="215" t="s">
        <v>4670</v>
      </c>
      <c r="J193" s="216" t="s">
        <v>330</v>
      </c>
      <c r="K193" s="215" t="s">
        <v>322</v>
      </c>
      <c r="L193" s="215" t="s">
        <v>419</v>
      </c>
    </row>
    <row r="194" spans="1:12" s="215" customFormat="1" x14ac:dyDescent="0.25">
      <c r="A194" s="215" t="s">
        <v>126</v>
      </c>
      <c r="B194" s="215">
        <v>2125</v>
      </c>
      <c r="C194" s="215" t="s">
        <v>226</v>
      </c>
      <c r="D194" s="215">
        <v>502171510</v>
      </c>
      <c r="E194" s="222">
        <v>1060</v>
      </c>
      <c r="F194" s="215">
        <v>1274</v>
      </c>
      <c r="G194" s="215">
        <v>1004</v>
      </c>
      <c r="H194" s="222" t="s">
        <v>340</v>
      </c>
      <c r="I194" s="215" t="s">
        <v>4671</v>
      </c>
      <c r="J194" s="216" t="s">
        <v>330</v>
      </c>
      <c r="K194" s="215" t="s">
        <v>322</v>
      </c>
      <c r="L194" s="215" t="s">
        <v>419</v>
      </c>
    </row>
    <row r="195" spans="1:12" s="215" customFormat="1" x14ac:dyDescent="0.25">
      <c r="A195" s="215" t="s">
        <v>126</v>
      </c>
      <c r="B195" s="215">
        <v>2125</v>
      </c>
      <c r="C195" s="215" t="s">
        <v>226</v>
      </c>
      <c r="D195" s="215">
        <v>502171511</v>
      </c>
      <c r="E195" s="222">
        <v>1060</v>
      </c>
      <c r="F195" s="215">
        <v>1271</v>
      </c>
      <c r="G195" s="215">
        <v>1004</v>
      </c>
      <c r="H195" s="222" t="s">
        <v>340</v>
      </c>
      <c r="I195" s="215" t="s">
        <v>4672</v>
      </c>
      <c r="J195" s="216" t="s">
        <v>330</v>
      </c>
      <c r="K195" s="215" t="s">
        <v>322</v>
      </c>
      <c r="L195" s="215" t="s">
        <v>419</v>
      </c>
    </row>
    <row r="196" spans="1:12" s="215" customFormat="1" x14ac:dyDescent="0.25">
      <c r="A196" s="215" t="s">
        <v>126</v>
      </c>
      <c r="B196" s="215">
        <v>2125</v>
      </c>
      <c r="C196" s="215" t="s">
        <v>226</v>
      </c>
      <c r="D196" s="215">
        <v>502171540</v>
      </c>
      <c r="E196" s="222">
        <v>1060</v>
      </c>
      <c r="F196" s="215">
        <v>1271</v>
      </c>
      <c r="G196" s="215">
        <v>1004</v>
      </c>
      <c r="H196" s="222" t="s">
        <v>340</v>
      </c>
      <c r="I196" s="215" t="s">
        <v>4673</v>
      </c>
      <c r="J196" s="216" t="s">
        <v>330</v>
      </c>
      <c r="K196" s="215" t="s">
        <v>322</v>
      </c>
      <c r="L196" s="215" t="s">
        <v>419</v>
      </c>
    </row>
    <row r="197" spans="1:12" s="215" customFormat="1" x14ac:dyDescent="0.25">
      <c r="A197" s="215" t="s">
        <v>126</v>
      </c>
      <c r="B197" s="215">
        <v>2125</v>
      </c>
      <c r="C197" s="215" t="s">
        <v>226</v>
      </c>
      <c r="D197" s="215">
        <v>502171542</v>
      </c>
      <c r="E197" s="222">
        <v>1060</v>
      </c>
      <c r="F197" s="215">
        <v>1230</v>
      </c>
      <c r="G197" s="215">
        <v>1004</v>
      </c>
      <c r="H197" s="222" t="s">
        <v>340</v>
      </c>
      <c r="I197" s="215" t="s">
        <v>4674</v>
      </c>
      <c r="J197" s="216" t="s">
        <v>330</v>
      </c>
      <c r="K197" s="215" t="s">
        <v>322</v>
      </c>
      <c r="L197" s="215" t="s">
        <v>419</v>
      </c>
    </row>
    <row r="198" spans="1:12" s="215" customFormat="1" x14ac:dyDescent="0.25">
      <c r="A198" s="215" t="s">
        <v>126</v>
      </c>
      <c r="B198" s="215">
        <v>2125</v>
      </c>
      <c r="C198" s="215" t="s">
        <v>226</v>
      </c>
      <c r="D198" s="215">
        <v>502171554</v>
      </c>
      <c r="E198" s="222">
        <v>1060</v>
      </c>
      <c r="F198" s="215">
        <v>1274</v>
      </c>
      <c r="G198" s="215">
        <v>1004</v>
      </c>
      <c r="H198" s="222" t="s">
        <v>340</v>
      </c>
      <c r="I198" s="215" t="s">
        <v>4675</v>
      </c>
      <c r="J198" s="216" t="s">
        <v>330</v>
      </c>
      <c r="K198" s="215" t="s">
        <v>322</v>
      </c>
      <c r="L198" s="215" t="s">
        <v>419</v>
      </c>
    </row>
    <row r="199" spans="1:12" s="215" customFormat="1" x14ac:dyDescent="0.25">
      <c r="A199" s="215" t="s">
        <v>126</v>
      </c>
      <c r="B199" s="215">
        <v>2125</v>
      </c>
      <c r="C199" s="215" t="s">
        <v>226</v>
      </c>
      <c r="D199" s="215">
        <v>502171557</v>
      </c>
      <c r="E199" s="222">
        <v>1060</v>
      </c>
      <c r="F199" s="215">
        <v>1230</v>
      </c>
      <c r="G199" s="215">
        <v>1004</v>
      </c>
      <c r="H199" s="222" t="s">
        <v>340</v>
      </c>
      <c r="I199" s="215" t="s">
        <v>4676</v>
      </c>
      <c r="J199" s="216" t="s">
        <v>330</v>
      </c>
      <c r="K199" s="215" t="s">
        <v>322</v>
      </c>
      <c r="L199" s="215" t="s">
        <v>419</v>
      </c>
    </row>
    <row r="200" spans="1:12" s="215" customFormat="1" x14ac:dyDescent="0.25">
      <c r="A200" s="215" t="s">
        <v>126</v>
      </c>
      <c r="B200" s="215">
        <v>2125</v>
      </c>
      <c r="C200" s="215" t="s">
        <v>226</v>
      </c>
      <c r="D200" s="215">
        <v>502171654</v>
      </c>
      <c r="E200" s="222">
        <v>1060</v>
      </c>
      <c r="F200" s="215">
        <v>1242</v>
      </c>
      <c r="G200" s="215">
        <v>1004</v>
      </c>
      <c r="H200" s="222" t="s">
        <v>340</v>
      </c>
      <c r="I200" s="215" t="s">
        <v>4677</v>
      </c>
      <c r="J200" s="216" t="s">
        <v>330</v>
      </c>
      <c r="K200" s="215" t="s">
        <v>322</v>
      </c>
      <c r="L200" s="215" t="s">
        <v>2431</v>
      </c>
    </row>
    <row r="201" spans="1:12" s="215" customFormat="1" x14ac:dyDescent="0.25">
      <c r="A201" s="215" t="s">
        <v>126</v>
      </c>
      <c r="B201" s="215">
        <v>2125</v>
      </c>
      <c r="C201" s="215" t="s">
        <v>226</v>
      </c>
      <c r="D201" s="215">
        <v>502171657</v>
      </c>
      <c r="E201" s="222">
        <v>1060</v>
      </c>
      <c r="F201" s="215">
        <v>1251</v>
      </c>
      <c r="G201" s="215">
        <v>1004</v>
      </c>
      <c r="H201" s="222" t="s">
        <v>340</v>
      </c>
      <c r="I201" s="215" t="s">
        <v>4678</v>
      </c>
      <c r="J201" s="216" t="s">
        <v>330</v>
      </c>
      <c r="K201" s="215" t="s">
        <v>322</v>
      </c>
      <c r="L201" s="215" t="s">
        <v>419</v>
      </c>
    </row>
    <row r="202" spans="1:12" s="215" customFormat="1" x14ac:dyDescent="0.25">
      <c r="A202" s="215" t="s">
        <v>126</v>
      </c>
      <c r="B202" s="215">
        <v>2125</v>
      </c>
      <c r="C202" s="215" t="s">
        <v>226</v>
      </c>
      <c r="D202" s="215">
        <v>502171664</v>
      </c>
      <c r="E202" s="222">
        <v>1060</v>
      </c>
      <c r="F202" s="215">
        <v>1271</v>
      </c>
      <c r="G202" s="215">
        <v>1004</v>
      </c>
      <c r="H202" s="222" t="s">
        <v>340</v>
      </c>
      <c r="I202" s="215" t="s">
        <v>4679</v>
      </c>
      <c r="J202" s="216" t="s">
        <v>330</v>
      </c>
      <c r="K202" s="215" t="s">
        <v>322</v>
      </c>
      <c r="L202" s="215" t="s">
        <v>419</v>
      </c>
    </row>
    <row r="203" spans="1:12" s="215" customFormat="1" x14ac:dyDescent="0.25">
      <c r="A203" s="215" t="s">
        <v>126</v>
      </c>
      <c r="B203" s="215">
        <v>2125</v>
      </c>
      <c r="C203" s="215" t="s">
        <v>226</v>
      </c>
      <c r="D203" s="215">
        <v>502171667</v>
      </c>
      <c r="E203" s="222">
        <v>1060</v>
      </c>
      <c r="F203" s="215">
        <v>1271</v>
      </c>
      <c r="G203" s="215">
        <v>1004</v>
      </c>
      <c r="H203" s="222" t="s">
        <v>340</v>
      </c>
      <c r="I203" s="215" t="s">
        <v>4680</v>
      </c>
      <c r="J203" s="216" t="s">
        <v>330</v>
      </c>
      <c r="K203" s="215" t="s">
        <v>322</v>
      </c>
      <c r="L203" s="215" t="s">
        <v>419</v>
      </c>
    </row>
    <row r="204" spans="1:12" s="215" customFormat="1" x14ac:dyDescent="0.25">
      <c r="A204" s="215" t="s">
        <v>126</v>
      </c>
      <c r="B204" s="215">
        <v>2125</v>
      </c>
      <c r="C204" s="215" t="s">
        <v>226</v>
      </c>
      <c r="D204" s="215">
        <v>502171684</v>
      </c>
      <c r="E204" s="222">
        <v>1060</v>
      </c>
      <c r="F204" s="215">
        <v>1271</v>
      </c>
      <c r="G204" s="215">
        <v>1004</v>
      </c>
      <c r="H204" s="222" t="s">
        <v>340</v>
      </c>
      <c r="I204" s="215" t="s">
        <v>4681</v>
      </c>
      <c r="J204" s="216" t="s">
        <v>330</v>
      </c>
      <c r="K204" s="215" t="s">
        <v>322</v>
      </c>
      <c r="L204" s="215" t="s">
        <v>419</v>
      </c>
    </row>
    <row r="205" spans="1:12" s="215" customFormat="1" x14ac:dyDescent="0.25">
      <c r="A205" s="215" t="s">
        <v>126</v>
      </c>
      <c r="B205" s="215">
        <v>2125</v>
      </c>
      <c r="C205" s="215" t="s">
        <v>226</v>
      </c>
      <c r="D205" s="215">
        <v>502171751</v>
      </c>
      <c r="E205" s="222">
        <v>1060</v>
      </c>
      <c r="F205" s="215">
        <v>1271</v>
      </c>
      <c r="G205" s="215">
        <v>1004</v>
      </c>
      <c r="H205" s="222" t="s">
        <v>340</v>
      </c>
      <c r="I205" s="215" t="s">
        <v>4682</v>
      </c>
      <c r="J205" s="216" t="s">
        <v>330</v>
      </c>
      <c r="K205" s="215" t="s">
        <v>322</v>
      </c>
      <c r="L205" s="215" t="s">
        <v>419</v>
      </c>
    </row>
    <row r="206" spans="1:12" s="215" customFormat="1" x14ac:dyDescent="0.25">
      <c r="A206" s="215" t="s">
        <v>126</v>
      </c>
      <c r="B206" s="215">
        <v>2125</v>
      </c>
      <c r="C206" s="215" t="s">
        <v>226</v>
      </c>
      <c r="D206" s="215">
        <v>502171757</v>
      </c>
      <c r="E206" s="222">
        <v>1060</v>
      </c>
      <c r="F206" s="215">
        <v>1271</v>
      </c>
      <c r="G206" s="215">
        <v>1004</v>
      </c>
      <c r="H206" s="222" t="s">
        <v>340</v>
      </c>
      <c r="I206" s="215" t="s">
        <v>4683</v>
      </c>
      <c r="J206" s="216" t="s">
        <v>330</v>
      </c>
      <c r="K206" s="215" t="s">
        <v>322</v>
      </c>
      <c r="L206" s="215" t="s">
        <v>419</v>
      </c>
    </row>
    <row r="207" spans="1:12" s="215" customFormat="1" x14ac:dyDescent="0.25">
      <c r="A207" s="215" t="s">
        <v>126</v>
      </c>
      <c r="B207" s="215">
        <v>2125</v>
      </c>
      <c r="C207" s="215" t="s">
        <v>226</v>
      </c>
      <c r="D207" s="215">
        <v>502171862</v>
      </c>
      <c r="E207" s="222">
        <v>1060</v>
      </c>
      <c r="F207" s="215">
        <v>1271</v>
      </c>
      <c r="G207" s="215">
        <v>1004</v>
      </c>
      <c r="H207" s="222" t="s">
        <v>340</v>
      </c>
      <c r="I207" s="215" t="s">
        <v>4684</v>
      </c>
      <c r="J207" s="216" t="s">
        <v>330</v>
      </c>
      <c r="K207" s="215" t="s">
        <v>322</v>
      </c>
      <c r="L207" s="215" t="s">
        <v>419</v>
      </c>
    </row>
    <row r="208" spans="1:12" s="215" customFormat="1" x14ac:dyDescent="0.25">
      <c r="A208" s="215" t="s">
        <v>126</v>
      </c>
      <c r="B208" s="215">
        <v>2125</v>
      </c>
      <c r="C208" s="215" t="s">
        <v>226</v>
      </c>
      <c r="D208" s="215">
        <v>502171871</v>
      </c>
      <c r="E208" s="222">
        <v>1060</v>
      </c>
      <c r="F208" s="215">
        <v>1271</v>
      </c>
      <c r="G208" s="215">
        <v>1004</v>
      </c>
      <c r="H208" s="222" t="s">
        <v>340</v>
      </c>
      <c r="I208" s="215" t="s">
        <v>4685</v>
      </c>
      <c r="J208" s="216" t="s">
        <v>330</v>
      </c>
      <c r="K208" s="215" t="s">
        <v>322</v>
      </c>
      <c r="L208" s="215" t="s">
        <v>419</v>
      </c>
    </row>
    <row r="209" spans="1:12" s="215" customFormat="1" x14ac:dyDescent="0.25">
      <c r="A209" s="215" t="s">
        <v>126</v>
      </c>
      <c r="B209" s="215">
        <v>2125</v>
      </c>
      <c r="C209" s="215" t="s">
        <v>226</v>
      </c>
      <c r="D209" s="215">
        <v>502171892</v>
      </c>
      <c r="E209" s="222">
        <v>1060</v>
      </c>
      <c r="F209" s="215">
        <v>1271</v>
      </c>
      <c r="G209" s="215">
        <v>1004</v>
      </c>
      <c r="H209" s="222" t="s">
        <v>340</v>
      </c>
      <c r="I209" s="215" t="s">
        <v>4686</v>
      </c>
      <c r="J209" s="216" t="s">
        <v>330</v>
      </c>
      <c r="K209" s="215" t="s">
        <v>322</v>
      </c>
      <c r="L209" s="215" t="s">
        <v>419</v>
      </c>
    </row>
    <row r="210" spans="1:12" s="215" customFormat="1" x14ac:dyDescent="0.25">
      <c r="A210" s="215" t="s">
        <v>126</v>
      </c>
      <c r="B210" s="215">
        <v>2125</v>
      </c>
      <c r="C210" s="215" t="s">
        <v>226</v>
      </c>
      <c r="D210" s="215">
        <v>502171896</v>
      </c>
      <c r="E210" s="222">
        <v>1060</v>
      </c>
      <c r="F210" s="215">
        <v>1271</v>
      </c>
      <c r="G210" s="215">
        <v>1004</v>
      </c>
      <c r="H210" s="222" t="s">
        <v>340</v>
      </c>
      <c r="I210" s="215" t="s">
        <v>4687</v>
      </c>
      <c r="J210" s="216" t="s">
        <v>330</v>
      </c>
      <c r="K210" s="215" t="s">
        <v>322</v>
      </c>
      <c r="L210" s="215" t="s">
        <v>419</v>
      </c>
    </row>
    <row r="211" spans="1:12" s="215" customFormat="1" x14ac:dyDescent="0.25">
      <c r="A211" s="215" t="s">
        <v>126</v>
      </c>
      <c r="B211" s="215">
        <v>2125</v>
      </c>
      <c r="C211" s="215" t="s">
        <v>226</v>
      </c>
      <c r="D211" s="215">
        <v>502171976</v>
      </c>
      <c r="E211" s="222">
        <v>1060</v>
      </c>
      <c r="F211" s="215">
        <v>1271</v>
      </c>
      <c r="G211" s="215">
        <v>1004</v>
      </c>
      <c r="H211" s="222" t="s">
        <v>340</v>
      </c>
      <c r="I211" s="215" t="s">
        <v>4688</v>
      </c>
      <c r="J211" s="216" t="s">
        <v>330</v>
      </c>
      <c r="K211" s="215" t="s">
        <v>322</v>
      </c>
      <c r="L211" s="215" t="s">
        <v>419</v>
      </c>
    </row>
    <row r="212" spans="1:12" s="215" customFormat="1" x14ac:dyDescent="0.25">
      <c r="A212" s="215" t="s">
        <v>126</v>
      </c>
      <c r="B212" s="215">
        <v>2125</v>
      </c>
      <c r="C212" s="215" t="s">
        <v>226</v>
      </c>
      <c r="D212" s="215">
        <v>502171997</v>
      </c>
      <c r="E212" s="222">
        <v>1060</v>
      </c>
      <c r="F212" s="215">
        <v>1251</v>
      </c>
      <c r="G212" s="215">
        <v>1004</v>
      </c>
      <c r="H212" s="222" t="s">
        <v>340</v>
      </c>
      <c r="I212" s="215" t="s">
        <v>4689</v>
      </c>
      <c r="J212" s="216" t="s">
        <v>330</v>
      </c>
      <c r="K212" s="215" t="s">
        <v>322</v>
      </c>
      <c r="L212" s="215" t="s">
        <v>419</v>
      </c>
    </row>
    <row r="213" spans="1:12" s="215" customFormat="1" x14ac:dyDescent="0.25">
      <c r="A213" s="215" t="s">
        <v>126</v>
      </c>
      <c r="B213" s="215">
        <v>2125</v>
      </c>
      <c r="C213" s="215" t="s">
        <v>226</v>
      </c>
      <c r="D213" s="215">
        <v>502172014</v>
      </c>
      <c r="E213" s="222">
        <v>1060</v>
      </c>
      <c r="F213" s="215">
        <v>1271</v>
      </c>
      <c r="G213" s="215">
        <v>1004</v>
      </c>
      <c r="H213" s="222" t="s">
        <v>340</v>
      </c>
      <c r="I213" s="215" t="s">
        <v>4690</v>
      </c>
      <c r="J213" s="216" t="s">
        <v>330</v>
      </c>
      <c r="K213" s="215" t="s">
        <v>322</v>
      </c>
      <c r="L213" s="215" t="s">
        <v>419</v>
      </c>
    </row>
    <row r="214" spans="1:12" s="215" customFormat="1" x14ac:dyDescent="0.25">
      <c r="A214" s="215" t="s">
        <v>126</v>
      </c>
      <c r="B214" s="215">
        <v>2125</v>
      </c>
      <c r="C214" s="215" t="s">
        <v>226</v>
      </c>
      <c r="D214" s="215">
        <v>502172068</v>
      </c>
      <c r="E214" s="222">
        <v>1060</v>
      </c>
      <c r="F214" s="215">
        <v>1271</v>
      </c>
      <c r="G214" s="215">
        <v>1004</v>
      </c>
      <c r="H214" s="222" t="s">
        <v>340</v>
      </c>
      <c r="I214" s="215" t="s">
        <v>4691</v>
      </c>
      <c r="J214" s="216" t="s">
        <v>330</v>
      </c>
      <c r="K214" s="215" t="s">
        <v>322</v>
      </c>
      <c r="L214" s="215" t="s">
        <v>419</v>
      </c>
    </row>
    <row r="215" spans="1:12" s="215" customFormat="1" x14ac:dyDescent="0.25">
      <c r="A215" s="215" t="s">
        <v>126</v>
      </c>
      <c r="B215" s="215">
        <v>2125</v>
      </c>
      <c r="C215" s="215" t="s">
        <v>226</v>
      </c>
      <c r="D215" s="215">
        <v>502172086</v>
      </c>
      <c r="E215" s="222">
        <v>1060</v>
      </c>
      <c r="F215" s="215">
        <v>1271</v>
      </c>
      <c r="G215" s="215">
        <v>1004</v>
      </c>
      <c r="H215" s="222" t="s">
        <v>340</v>
      </c>
      <c r="I215" s="215" t="s">
        <v>4692</v>
      </c>
      <c r="J215" s="216" t="s">
        <v>330</v>
      </c>
      <c r="K215" s="215" t="s">
        <v>322</v>
      </c>
      <c r="L215" s="215" t="s">
        <v>419</v>
      </c>
    </row>
    <row r="216" spans="1:12" s="215" customFormat="1" x14ac:dyDescent="0.25">
      <c r="A216" s="215" t="s">
        <v>126</v>
      </c>
      <c r="B216" s="215">
        <v>2125</v>
      </c>
      <c r="C216" s="215" t="s">
        <v>226</v>
      </c>
      <c r="D216" s="215">
        <v>502172104</v>
      </c>
      <c r="E216" s="222">
        <v>1060</v>
      </c>
      <c r="F216" s="215">
        <v>1230</v>
      </c>
      <c r="G216" s="215">
        <v>1004</v>
      </c>
      <c r="H216" s="222" t="s">
        <v>340</v>
      </c>
      <c r="I216" s="215" t="s">
        <v>4693</v>
      </c>
      <c r="J216" s="216" t="s">
        <v>330</v>
      </c>
      <c r="K216" s="215" t="s">
        <v>322</v>
      </c>
      <c r="L216" s="215" t="s">
        <v>419</v>
      </c>
    </row>
    <row r="217" spans="1:12" s="215" customFormat="1" x14ac:dyDescent="0.25">
      <c r="A217" s="215" t="s">
        <v>126</v>
      </c>
      <c r="B217" s="215">
        <v>2125</v>
      </c>
      <c r="C217" s="215" t="s">
        <v>226</v>
      </c>
      <c r="D217" s="215">
        <v>502172155</v>
      </c>
      <c r="E217" s="222">
        <v>1060</v>
      </c>
      <c r="F217" s="215">
        <v>1271</v>
      </c>
      <c r="G217" s="215">
        <v>1004</v>
      </c>
      <c r="H217" s="222" t="s">
        <v>340</v>
      </c>
      <c r="I217" s="215" t="s">
        <v>4694</v>
      </c>
      <c r="J217" s="216" t="s">
        <v>330</v>
      </c>
      <c r="K217" s="215" t="s">
        <v>322</v>
      </c>
      <c r="L217" s="215" t="s">
        <v>419</v>
      </c>
    </row>
    <row r="218" spans="1:12" s="215" customFormat="1" x14ac:dyDescent="0.25">
      <c r="A218" s="215" t="s">
        <v>126</v>
      </c>
      <c r="B218" s="215">
        <v>2125</v>
      </c>
      <c r="C218" s="215" t="s">
        <v>226</v>
      </c>
      <c r="D218" s="215">
        <v>502172187</v>
      </c>
      <c r="E218" s="222">
        <v>1060</v>
      </c>
      <c r="F218" s="215">
        <v>1271</v>
      </c>
      <c r="G218" s="215">
        <v>1004</v>
      </c>
      <c r="H218" s="222" t="s">
        <v>340</v>
      </c>
      <c r="I218" s="215" t="s">
        <v>4695</v>
      </c>
      <c r="J218" s="216" t="s">
        <v>330</v>
      </c>
      <c r="K218" s="215" t="s">
        <v>322</v>
      </c>
      <c r="L218" s="215" t="s">
        <v>419</v>
      </c>
    </row>
    <row r="219" spans="1:12" s="215" customFormat="1" x14ac:dyDescent="0.25">
      <c r="A219" s="215" t="s">
        <v>126</v>
      </c>
      <c r="B219" s="215">
        <v>2125</v>
      </c>
      <c r="C219" s="215" t="s">
        <v>226</v>
      </c>
      <c r="D219" s="215">
        <v>502172217</v>
      </c>
      <c r="E219" s="222">
        <v>1060</v>
      </c>
      <c r="F219" s="215">
        <v>1271</v>
      </c>
      <c r="G219" s="215">
        <v>1004</v>
      </c>
      <c r="H219" s="222" t="s">
        <v>340</v>
      </c>
      <c r="I219" s="215" t="s">
        <v>4696</v>
      </c>
      <c r="J219" s="216" t="s">
        <v>330</v>
      </c>
      <c r="K219" s="215" t="s">
        <v>322</v>
      </c>
      <c r="L219" s="215" t="s">
        <v>419</v>
      </c>
    </row>
    <row r="220" spans="1:12" s="215" customFormat="1" x14ac:dyDescent="0.25">
      <c r="A220" s="215" t="s">
        <v>126</v>
      </c>
      <c r="B220" s="215">
        <v>2125</v>
      </c>
      <c r="C220" s="215" t="s">
        <v>226</v>
      </c>
      <c r="D220" s="215">
        <v>502172240</v>
      </c>
      <c r="E220" s="222">
        <v>1060</v>
      </c>
      <c r="F220" s="215">
        <v>1271</v>
      </c>
      <c r="G220" s="215">
        <v>1004</v>
      </c>
      <c r="H220" s="222" t="s">
        <v>340</v>
      </c>
      <c r="I220" s="215" t="s">
        <v>4697</v>
      </c>
      <c r="J220" s="216" t="s">
        <v>330</v>
      </c>
      <c r="K220" s="215" t="s">
        <v>322</v>
      </c>
      <c r="L220" s="215" t="s">
        <v>419</v>
      </c>
    </row>
    <row r="221" spans="1:12" s="215" customFormat="1" x14ac:dyDescent="0.25">
      <c r="A221" s="215" t="s">
        <v>126</v>
      </c>
      <c r="B221" s="215">
        <v>2125</v>
      </c>
      <c r="C221" s="215" t="s">
        <v>226</v>
      </c>
      <c r="D221" s="215">
        <v>502172263</v>
      </c>
      <c r="E221" s="222">
        <v>1060</v>
      </c>
      <c r="F221" s="215">
        <v>1271</v>
      </c>
      <c r="G221" s="215">
        <v>1004</v>
      </c>
      <c r="H221" s="222" t="s">
        <v>340</v>
      </c>
      <c r="I221" s="215" t="s">
        <v>4698</v>
      </c>
      <c r="J221" s="216" t="s">
        <v>330</v>
      </c>
      <c r="K221" s="215" t="s">
        <v>322</v>
      </c>
      <c r="L221" s="215" t="s">
        <v>419</v>
      </c>
    </row>
    <row r="222" spans="1:12" s="215" customFormat="1" x14ac:dyDescent="0.25">
      <c r="A222" s="215" t="s">
        <v>126</v>
      </c>
      <c r="B222" s="215">
        <v>2125</v>
      </c>
      <c r="C222" s="215" t="s">
        <v>226</v>
      </c>
      <c r="D222" s="215">
        <v>502172275</v>
      </c>
      <c r="E222" s="222">
        <v>1060</v>
      </c>
      <c r="F222" s="215">
        <v>1271</v>
      </c>
      <c r="G222" s="215">
        <v>1004</v>
      </c>
      <c r="H222" s="222" t="s">
        <v>340</v>
      </c>
      <c r="I222" s="215" t="s">
        <v>4699</v>
      </c>
      <c r="J222" s="216" t="s">
        <v>330</v>
      </c>
      <c r="K222" s="215" t="s">
        <v>322</v>
      </c>
      <c r="L222" s="215" t="s">
        <v>419</v>
      </c>
    </row>
    <row r="223" spans="1:12" s="215" customFormat="1" x14ac:dyDescent="0.25">
      <c r="A223" s="215" t="s">
        <v>126</v>
      </c>
      <c r="B223" s="215">
        <v>2125</v>
      </c>
      <c r="C223" s="215" t="s">
        <v>226</v>
      </c>
      <c r="D223" s="215">
        <v>502172346</v>
      </c>
      <c r="E223" s="222">
        <v>1060</v>
      </c>
      <c r="F223" s="215">
        <v>1271</v>
      </c>
      <c r="G223" s="215">
        <v>1004</v>
      </c>
      <c r="H223" s="222" t="s">
        <v>340</v>
      </c>
      <c r="I223" s="215" t="s">
        <v>4700</v>
      </c>
      <c r="J223" s="216" t="s">
        <v>330</v>
      </c>
      <c r="K223" s="215" t="s">
        <v>322</v>
      </c>
      <c r="L223" s="215" t="s">
        <v>419</v>
      </c>
    </row>
    <row r="224" spans="1:12" s="215" customFormat="1" x14ac:dyDescent="0.25">
      <c r="A224" s="215" t="s">
        <v>126</v>
      </c>
      <c r="B224" s="215">
        <v>2125</v>
      </c>
      <c r="C224" s="215" t="s">
        <v>226</v>
      </c>
      <c r="D224" s="215">
        <v>502172368</v>
      </c>
      <c r="E224" s="222">
        <v>1060</v>
      </c>
      <c r="F224" s="215">
        <v>1252</v>
      </c>
      <c r="G224" s="215">
        <v>1004</v>
      </c>
      <c r="H224" s="222" t="s">
        <v>340</v>
      </c>
      <c r="I224" s="215" t="s">
        <v>4701</v>
      </c>
      <c r="J224" s="216" t="s">
        <v>330</v>
      </c>
      <c r="K224" s="215" t="s">
        <v>322</v>
      </c>
      <c r="L224" s="215" t="s">
        <v>419</v>
      </c>
    </row>
    <row r="225" spans="1:12" s="215" customFormat="1" x14ac:dyDescent="0.25">
      <c r="A225" s="215" t="s">
        <v>126</v>
      </c>
      <c r="B225" s="215">
        <v>2125</v>
      </c>
      <c r="C225" s="215" t="s">
        <v>226</v>
      </c>
      <c r="D225" s="215">
        <v>502172371</v>
      </c>
      <c r="E225" s="222">
        <v>1060</v>
      </c>
      <c r="F225" s="215">
        <v>1274</v>
      </c>
      <c r="G225" s="215">
        <v>1004</v>
      </c>
      <c r="H225" s="222" t="s">
        <v>340</v>
      </c>
      <c r="I225" s="215" t="s">
        <v>4702</v>
      </c>
      <c r="J225" s="216" t="s">
        <v>330</v>
      </c>
      <c r="K225" s="215" t="s">
        <v>322</v>
      </c>
      <c r="L225" s="215" t="s">
        <v>419</v>
      </c>
    </row>
    <row r="226" spans="1:12" s="215" customFormat="1" x14ac:dyDescent="0.25">
      <c r="A226" s="215" t="s">
        <v>126</v>
      </c>
      <c r="B226" s="215">
        <v>2125</v>
      </c>
      <c r="C226" s="215" t="s">
        <v>226</v>
      </c>
      <c r="D226" s="215">
        <v>502172388</v>
      </c>
      <c r="E226" s="222">
        <v>1060</v>
      </c>
      <c r="F226" s="215">
        <v>1271</v>
      </c>
      <c r="G226" s="215">
        <v>1004</v>
      </c>
      <c r="H226" s="222" t="s">
        <v>340</v>
      </c>
      <c r="I226" s="215" t="s">
        <v>4703</v>
      </c>
      <c r="J226" s="216" t="s">
        <v>330</v>
      </c>
      <c r="K226" s="215" t="s">
        <v>322</v>
      </c>
      <c r="L226" s="215" t="s">
        <v>419</v>
      </c>
    </row>
    <row r="227" spans="1:12" s="215" customFormat="1" x14ac:dyDescent="0.25">
      <c r="A227" s="215" t="s">
        <v>126</v>
      </c>
      <c r="B227" s="215">
        <v>2125</v>
      </c>
      <c r="C227" s="215" t="s">
        <v>226</v>
      </c>
      <c r="D227" s="215">
        <v>502172430</v>
      </c>
      <c r="E227" s="222">
        <v>1060</v>
      </c>
      <c r="F227" s="215">
        <v>1271</v>
      </c>
      <c r="G227" s="215">
        <v>1004</v>
      </c>
      <c r="H227" s="222" t="s">
        <v>340</v>
      </c>
      <c r="I227" s="215" t="s">
        <v>4704</v>
      </c>
      <c r="J227" s="216" t="s">
        <v>330</v>
      </c>
      <c r="K227" s="215" t="s">
        <v>322</v>
      </c>
      <c r="L227" s="215" t="s">
        <v>419</v>
      </c>
    </row>
    <row r="228" spans="1:12" s="215" customFormat="1" x14ac:dyDescent="0.25">
      <c r="A228" s="215" t="s">
        <v>126</v>
      </c>
      <c r="B228" s="215">
        <v>2125</v>
      </c>
      <c r="C228" s="215" t="s">
        <v>226</v>
      </c>
      <c r="D228" s="215">
        <v>502172476</v>
      </c>
      <c r="E228" s="222">
        <v>1060</v>
      </c>
      <c r="F228" s="215">
        <v>1271</v>
      </c>
      <c r="G228" s="215">
        <v>1004</v>
      </c>
      <c r="H228" s="222" t="s">
        <v>340</v>
      </c>
      <c r="I228" s="215" t="s">
        <v>4705</v>
      </c>
      <c r="J228" s="216" t="s">
        <v>330</v>
      </c>
      <c r="K228" s="215" t="s">
        <v>322</v>
      </c>
      <c r="L228" s="215" t="s">
        <v>419</v>
      </c>
    </row>
    <row r="229" spans="1:12" s="215" customFormat="1" x14ac:dyDescent="0.25">
      <c r="A229" s="215" t="s">
        <v>126</v>
      </c>
      <c r="B229" s="215">
        <v>2125</v>
      </c>
      <c r="C229" s="215" t="s">
        <v>226</v>
      </c>
      <c r="D229" s="215">
        <v>502172491</v>
      </c>
      <c r="E229" s="222">
        <v>1060</v>
      </c>
      <c r="F229" s="215">
        <v>1271</v>
      </c>
      <c r="G229" s="215">
        <v>1004</v>
      </c>
      <c r="H229" s="222" t="s">
        <v>340</v>
      </c>
      <c r="I229" s="215" t="s">
        <v>4706</v>
      </c>
      <c r="J229" s="216" t="s">
        <v>330</v>
      </c>
      <c r="K229" s="215" t="s">
        <v>322</v>
      </c>
      <c r="L229" s="215" t="s">
        <v>419</v>
      </c>
    </row>
    <row r="230" spans="1:12" s="215" customFormat="1" x14ac:dyDescent="0.25">
      <c r="A230" s="215" t="s">
        <v>126</v>
      </c>
      <c r="B230" s="215">
        <v>2125</v>
      </c>
      <c r="C230" s="215" t="s">
        <v>226</v>
      </c>
      <c r="D230" s="215">
        <v>502172568</v>
      </c>
      <c r="E230" s="222">
        <v>1080</v>
      </c>
      <c r="F230" s="215">
        <v>1274</v>
      </c>
      <c r="G230" s="215">
        <v>1004</v>
      </c>
      <c r="H230" s="222" t="s">
        <v>339</v>
      </c>
      <c r="I230" s="215" t="s">
        <v>4707</v>
      </c>
      <c r="J230" s="216" t="s">
        <v>330</v>
      </c>
      <c r="K230" s="215" t="s">
        <v>322</v>
      </c>
      <c r="L230" s="215" t="s">
        <v>420</v>
      </c>
    </row>
    <row r="231" spans="1:12" s="215" customFormat="1" x14ac:dyDescent="0.25">
      <c r="A231" s="215" t="s">
        <v>126</v>
      </c>
      <c r="B231" s="215">
        <v>2125</v>
      </c>
      <c r="C231" s="215" t="s">
        <v>226</v>
      </c>
      <c r="D231" s="215">
        <v>502172579</v>
      </c>
      <c r="E231" s="222">
        <v>1060</v>
      </c>
      <c r="F231" s="215">
        <v>1274</v>
      </c>
      <c r="G231" s="215">
        <v>1004</v>
      </c>
      <c r="H231" s="222" t="s">
        <v>340</v>
      </c>
      <c r="I231" s="215" t="s">
        <v>4708</v>
      </c>
      <c r="J231" s="216" t="s">
        <v>330</v>
      </c>
      <c r="K231" s="215" t="s">
        <v>322</v>
      </c>
      <c r="L231" s="215" t="s">
        <v>419</v>
      </c>
    </row>
    <row r="232" spans="1:12" s="215" customFormat="1" x14ac:dyDescent="0.25">
      <c r="A232" s="215" t="s">
        <v>126</v>
      </c>
      <c r="B232" s="215">
        <v>2125</v>
      </c>
      <c r="C232" s="215" t="s">
        <v>226</v>
      </c>
      <c r="D232" s="215">
        <v>502172584</v>
      </c>
      <c r="E232" s="222">
        <v>1060</v>
      </c>
      <c r="F232" s="215">
        <v>1274</v>
      </c>
      <c r="G232" s="215">
        <v>1004</v>
      </c>
      <c r="H232" s="222" t="s">
        <v>340</v>
      </c>
      <c r="I232" s="215" t="s">
        <v>4709</v>
      </c>
      <c r="J232" s="216" t="s">
        <v>330</v>
      </c>
      <c r="K232" s="215" t="s">
        <v>322</v>
      </c>
      <c r="L232" s="215" t="s">
        <v>419</v>
      </c>
    </row>
    <row r="233" spans="1:12" s="215" customFormat="1" x14ac:dyDescent="0.25">
      <c r="A233" s="215" t="s">
        <v>126</v>
      </c>
      <c r="B233" s="215">
        <v>2125</v>
      </c>
      <c r="C233" s="215" t="s">
        <v>226</v>
      </c>
      <c r="D233" s="215">
        <v>502172645</v>
      </c>
      <c r="E233" s="222">
        <v>1060</v>
      </c>
      <c r="F233" s="215">
        <v>1252</v>
      </c>
      <c r="G233" s="215">
        <v>1004</v>
      </c>
      <c r="H233" s="222" t="s">
        <v>340</v>
      </c>
      <c r="I233" s="215" t="s">
        <v>4710</v>
      </c>
      <c r="J233" s="216" t="s">
        <v>330</v>
      </c>
      <c r="K233" s="215" t="s">
        <v>322</v>
      </c>
      <c r="L233" s="215" t="s">
        <v>419</v>
      </c>
    </row>
    <row r="234" spans="1:12" s="215" customFormat="1" x14ac:dyDescent="0.25">
      <c r="A234" s="215" t="s">
        <v>126</v>
      </c>
      <c r="B234" s="215">
        <v>2125</v>
      </c>
      <c r="C234" s="215" t="s">
        <v>226</v>
      </c>
      <c r="D234" s="215">
        <v>502172721</v>
      </c>
      <c r="E234" s="222">
        <v>1060</v>
      </c>
      <c r="F234" s="215">
        <v>1242</v>
      </c>
      <c r="G234" s="215">
        <v>1004</v>
      </c>
      <c r="H234" s="222" t="s">
        <v>340</v>
      </c>
      <c r="I234" s="215" t="s">
        <v>4711</v>
      </c>
      <c r="J234" s="216" t="s">
        <v>330</v>
      </c>
      <c r="K234" s="215" t="s">
        <v>322</v>
      </c>
      <c r="L234" s="215" t="s">
        <v>419</v>
      </c>
    </row>
    <row r="235" spans="1:12" s="215" customFormat="1" x14ac:dyDescent="0.25">
      <c r="A235" s="215" t="s">
        <v>126</v>
      </c>
      <c r="B235" s="215">
        <v>2125</v>
      </c>
      <c r="C235" s="215" t="s">
        <v>226</v>
      </c>
      <c r="D235" s="215">
        <v>502172759</v>
      </c>
      <c r="E235" s="222">
        <v>1060</v>
      </c>
      <c r="F235" s="215">
        <v>1271</v>
      </c>
      <c r="G235" s="215">
        <v>1004</v>
      </c>
      <c r="H235" s="222" t="s">
        <v>340</v>
      </c>
      <c r="I235" s="215" t="s">
        <v>4712</v>
      </c>
      <c r="J235" s="216" t="s">
        <v>330</v>
      </c>
      <c r="K235" s="215" t="s">
        <v>322</v>
      </c>
      <c r="L235" s="215" t="s">
        <v>419</v>
      </c>
    </row>
    <row r="236" spans="1:12" s="215" customFormat="1" x14ac:dyDescent="0.25">
      <c r="A236" s="215" t="s">
        <v>126</v>
      </c>
      <c r="B236" s="215">
        <v>2125</v>
      </c>
      <c r="C236" s="215" t="s">
        <v>226</v>
      </c>
      <c r="D236" s="215">
        <v>502172768</v>
      </c>
      <c r="E236" s="222">
        <v>1060</v>
      </c>
      <c r="F236" s="215">
        <v>1242</v>
      </c>
      <c r="G236" s="215">
        <v>1004</v>
      </c>
      <c r="H236" s="222" t="s">
        <v>340</v>
      </c>
      <c r="I236" s="215" t="s">
        <v>4713</v>
      </c>
      <c r="J236" s="216" t="s">
        <v>330</v>
      </c>
      <c r="K236" s="215" t="s">
        <v>322</v>
      </c>
      <c r="L236" s="215" t="s">
        <v>419</v>
      </c>
    </row>
    <row r="237" spans="1:12" s="215" customFormat="1" x14ac:dyDescent="0.25">
      <c r="A237" s="215" t="s">
        <v>126</v>
      </c>
      <c r="B237" s="215">
        <v>2125</v>
      </c>
      <c r="C237" s="215" t="s">
        <v>226</v>
      </c>
      <c r="D237" s="215">
        <v>502172770</v>
      </c>
      <c r="E237" s="222">
        <v>1060</v>
      </c>
      <c r="F237" s="215">
        <v>1271</v>
      </c>
      <c r="G237" s="215">
        <v>1004</v>
      </c>
      <c r="H237" s="222" t="s">
        <v>340</v>
      </c>
      <c r="I237" s="215" t="s">
        <v>4714</v>
      </c>
      <c r="J237" s="216" t="s">
        <v>330</v>
      </c>
      <c r="K237" s="215" t="s">
        <v>322</v>
      </c>
      <c r="L237" s="215" t="s">
        <v>419</v>
      </c>
    </row>
    <row r="238" spans="1:12" s="215" customFormat="1" x14ac:dyDescent="0.25">
      <c r="A238" s="215" t="s">
        <v>126</v>
      </c>
      <c r="B238" s="215">
        <v>2128</v>
      </c>
      <c r="C238" s="215" t="s">
        <v>227</v>
      </c>
      <c r="D238" s="215">
        <v>191735493</v>
      </c>
      <c r="E238" s="222">
        <v>1060</v>
      </c>
      <c r="F238" s="215">
        <v>1242</v>
      </c>
      <c r="G238" s="215">
        <v>1004</v>
      </c>
      <c r="H238" s="222" t="s">
        <v>340</v>
      </c>
      <c r="I238" s="215" t="s">
        <v>4715</v>
      </c>
      <c r="J238" s="216" t="s">
        <v>330</v>
      </c>
      <c r="K238" s="215" t="s">
        <v>322</v>
      </c>
      <c r="L238" s="215" t="s">
        <v>419</v>
      </c>
    </row>
    <row r="239" spans="1:12" s="215" customFormat="1" x14ac:dyDescent="0.25">
      <c r="A239" s="215" t="s">
        <v>126</v>
      </c>
      <c r="B239" s="215">
        <v>2128</v>
      </c>
      <c r="C239" s="215" t="s">
        <v>227</v>
      </c>
      <c r="D239" s="215">
        <v>504110249</v>
      </c>
      <c r="E239" s="222">
        <v>1060</v>
      </c>
      <c r="F239" s="215">
        <v>1242</v>
      </c>
      <c r="G239" s="215">
        <v>1004</v>
      </c>
      <c r="H239" s="222" t="s">
        <v>340</v>
      </c>
      <c r="I239" s="215" t="s">
        <v>4716</v>
      </c>
      <c r="J239" s="216" t="s">
        <v>330</v>
      </c>
      <c r="K239" s="215" t="s">
        <v>322</v>
      </c>
      <c r="L239" s="215" t="s">
        <v>419</v>
      </c>
    </row>
    <row r="240" spans="1:12" s="215" customFormat="1" x14ac:dyDescent="0.25">
      <c r="A240" s="215" t="s">
        <v>126</v>
      </c>
      <c r="B240" s="215">
        <v>2129</v>
      </c>
      <c r="C240" s="215" t="s">
        <v>228</v>
      </c>
      <c r="D240" s="215">
        <v>190978429</v>
      </c>
      <c r="E240" s="222">
        <v>1020</v>
      </c>
      <c r="F240" s="215">
        <v>1110</v>
      </c>
      <c r="G240" s="215">
        <v>1004</v>
      </c>
      <c r="H240" s="222" t="s">
        <v>340</v>
      </c>
      <c r="I240" s="215" t="s">
        <v>4717</v>
      </c>
      <c r="J240" s="216" t="s">
        <v>330</v>
      </c>
      <c r="K240" s="215" t="s">
        <v>322</v>
      </c>
      <c r="L240" s="215" t="s">
        <v>418</v>
      </c>
    </row>
    <row r="241" spans="1:12" s="215" customFormat="1" x14ac:dyDescent="0.25">
      <c r="A241" s="215" t="s">
        <v>126</v>
      </c>
      <c r="B241" s="215">
        <v>2129</v>
      </c>
      <c r="C241" s="215" t="s">
        <v>228</v>
      </c>
      <c r="D241" s="215">
        <v>502172855</v>
      </c>
      <c r="E241" s="222">
        <v>1080</v>
      </c>
      <c r="F241" s="215">
        <v>1242</v>
      </c>
      <c r="G241" s="215">
        <v>1004</v>
      </c>
      <c r="H241" s="222" t="s">
        <v>339</v>
      </c>
      <c r="I241" s="215" t="s">
        <v>4718</v>
      </c>
      <c r="J241" s="216" t="s">
        <v>330</v>
      </c>
      <c r="K241" s="215" t="s">
        <v>322</v>
      </c>
      <c r="L241" s="215" t="s">
        <v>420</v>
      </c>
    </row>
    <row r="242" spans="1:12" s="215" customFormat="1" x14ac:dyDescent="0.25">
      <c r="A242" s="215" t="s">
        <v>126</v>
      </c>
      <c r="B242" s="215">
        <v>2129</v>
      </c>
      <c r="C242" s="215" t="s">
        <v>228</v>
      </c>
      <c r="D242" s="215">
        <v>502172896</v>
      </c>
      <c r="E242" s="222">
        <v>1060</v>
      </c>
      <c r="F242" s="215">
        <v>1271</v>
      </c>
      <c r="G242" s="215">
        <v>1004</v>
      </c>
      <c r="H242" s="222" t="s">
        <v>340</v>
      </c>
      <c r="I242" s="215" t="s">
        <v>4719</v>
      </c>
      <c r="J242" s="216" t="s">
        <v>330</v>
      </c>
      <c r="K242" s="215" t="s">
        <v>322</v>
      </c>
      <c r="L242" s="215" t="s">
        <v>419</v>
      </c>
    </row>
    <row r="243" spans="1:12" s="215" customFormat="1" x14ac:dyDescent="0.25">
      <c r="A243" s="215" t="s">
        <v>126</v>
      </c>
      <c r="B243" s="215">
        <v>2129</v>
      </c>
      <c r="C243" s="215" t="s">
        <v>228</v>
      </c>
      <c r="D243" s="215">
        <v>502172898</v>
      </c>
      <c r="E243" s="222">
        <v>1060</v>
      </c>
      <c r="F243" s="215">
        <v>1271</v>
      </c>
      <c r="G243" s="215">
        <v>1004</v>
      </c>
      <c r="H243" s="222" t="s">
        <v>340</v>
      </c>
      <c r="I243" s="215" t="s">
        <v>4720</v>
      </c>
      <c r="J243" s="216" t="s">
        <v>330</v>
      </c>
      <c r="K243" s="215" t="s">
        <v>322</v>
      </c>
      <c r="L243" s="215" t="s">
        <v>419</v>
      </c>
    </row>
    <row r="244" spans="1:12" s="215" customFormat="1" x14ac:dyDescent="0.25">
      <c r="A244" s="215" t="s">
        <v>126</v>
      </c>
      <c r="B244" s="215">
        <v>2129</v>
      </c>
      <c r="C244" s="215" t="s">
        <v>228</v>
      </c>
      <c r="D244" s="215">
        <v>502172964</v>
      </c>
      <c r="E244" s="222">
        <v>1060</v>
      </c>
      <c r="F244" s="215">
        <v>1271</v>
      </c>
      <c r="G244" s="215">
        <v>1004</v>
      </c>
      <c r="H244" s="222" t="s">
        <v>340</v>
      </c>
      <c r="I244" s="215" t="s">
        <v>4721</v>
      </c>
      <c r="J244" s="216" t="s">
        <v>330</v>
      </c>
      <c r="K244" s="215" t="s">
        <v>322</v>
      </c>
      <c r="L244" s="215" t="s">
        <v>419</v>
      </c>
    </row>
    <row r="245" spans="1:12" s="215" customFormat="1" x14ac:dyDescent="0.25">
      <c r="A245" s="215" t="s">
        <v>126</v>
      </c>
      <c r="B245" s="215">
        <v>2129</v>
      </c>
      <c r="C245" s="215" t="s">
        <v>228</v>
      </c>
      <c r="D245" s="215">
        <v>502173031</v>
      </c>
      <c r="E245" s="222">
        <v>1060</v>
      </c>
      <c r="F245" s="215">
        <v>1271</v>
      </c>
      <c r="G245" s="215">
        <v>1004</v>
      </c>
      <c r="H245" s="222" t="s">
        <v>340</v>
      </c>
      <c r="I245" s="215" t="s">
        <v>4722</v>
      </c>
      <c r="J245" s="216" t="s">
        <v>330</v>
      </c>
      <c r="K245" s="215" t="s">
        <v>322</v>
      </c>
      <c r="L245" s="215" t="s">
        <v>419</v>
      </c>
    </row>
    <row r="246" spans="1:12" s="215" customFormat="1" x14ac:dyDescent="0.25">
      <c r="A246" s="215" t="s">
        <v>126</v>
      </c>
      <c r="B246" s="215">
        <v>2129</v>
      </c>
      <c r="C246" s="215" t="s">
        <v>228</v>
      </c>
      <c r="D246" s="215">
        <v>502173121</v>
      </c>
      <c r="E246" s="222">
        <v>1060</v>
      </c>
      <c r="F246" s="215">
        <v>1271</v>
      </c>
      <c r="G246" s="215">
        <v>1004</v>
      </c>
      <c r="H246" s="222" t="s">
        <v>340</v>
      </c>
      <c r="I246" s="215" t="s">
        <v>4723</v>
      </c>
      <c r="J246" s="216" t="s">
        <v>330</v>
      </c>
      <c r="K246" s="215" t="s">
        <v>322</v>
      </c>
      <c r="L246" s="215" t="s">
        <v>419</v>
      </c>
    </row>
    <row r="247" spans="1:12" s="215" customFormat="1" x14ac:dyDescent="0.25">
      <c r="A247" s="215" t="s">
        <v>126</v>
      </c>
      <c r="B247" s="215">
        <v>2129</v>
      </c>
      <c r="C247" s="215" t="s">
        <v>228</v>
      </c>
      <c r="D247" s="215">
        <v>502173141</v>
      </c>
      <c r="E247" s="222">
        <v>1060</v>
      </c>
      <c r="F247" s="215">
        <v>1271</v>
      </c>
      <c r="G247" s="215">
        <v>1004</v>
      </c>
      <c r="H247" s="222" t="s">
        <v>340</v>
      </c>
      <c r="I247" s="215" t="s">
        <v>4724</v>
      </c>
      <c r="J247" s="216" t="s">
        <v>330</v>
      </c>
      <c r="K247" s="215" t="s">
        <v>322</v>
      </c>
      <c r="L247" s="215" t="s">
        <v>419</v>
      </c>
    </row>
    <row r="248" spans="1:12" s="215" customFormat="1" x14ac:dyDescent="0.25">
      <c r="A248" s="215" t="s">
        <v>126</v>
      </c>
      <c r="B248" s="215">
        <v>2129</v>
      </c>
      <c r="C248" s="215" t="s">
        <v>228</v>
      </c>
      <c r="D248" s="215">
        <v>502173156</v>
      </c>
      <c r="E248" s="222">
        <v>1060</v>
      </c>
      <c r="F248" s="215">
        <v>1271</v>
      </c>
      <c r="G248" s="215">
        <v>1004</v>
      </c>
      <c r="H248" s="222" t="s">
        <v>340</v>
      </c>
      <c r="I248" s="215" t="s">
        <v>4725</v>
      </c>
      <c r="J248" s="216" t="s">
        <v>330</v>
      </c>
      <c r="K248" s="215" t="s">
        <v>322</v>
      </c>
      <c r="L248" s="215" t="s">
        <v>419</v>
      </c>
    </row>
    <row r="249" spans="1:12" s="215" customFormat="1" x14ac:dyDescent="0.25">
      <c r="A249" s="215" t="s">
        <v>126</v>
      </c>
      <c r="B249" s="215">
        <v>2131</v>
      </c>
      <c r="C249" s="215" t="s">
        <v>230</v>
      </c>
      <c r="D249" s="215">
        <v>192047415</v>
      </c>
      <c r="E249" s="222">
        <v>1080</v>
      </c>
      <c r="F249" s="215">
        <v>1274</v>
      </c>
      <c r="G249" s="215">
        <v>1004</v>
      </c>
      <c r="H249" s="222" t="s">
        <v>339</v>
      </c>
      <c r="I249" s="215" t="s">
        <v>4726</v>
      </c>
      <c r="J249" s="216" t="s">
        <v>330</v>
      </c>
      <c r="K249" s="215" t="s">
        <v>322</v>
      </c>
      <c r="L249" s="215" t="s">
        <v>420</v>
      </c>
    </row>
    <row r="250" spans="1:12" s="215" customFormat="1" x14ac:dyDescent="0.25">
      <c r="A250" s="215" t="s">
        <v>126</v>
      </c>
      <c r="B250" s="215">
        <v>2131</v>
      </c>
      <c r="C250" s="215" t="s">
        <v>230</v>
      </c>
      <c r="D250" s="215">
        <v>504110406</v>
      </c>
      <c r="E250" s="222">
        <v>1060</v>
      </c>
      <c r="F250" s="215">
        <v>1271</v>
      </c>
      <c r="G250" s="215">
        <v>1004</v>
      </c>
      <c r="H250" s="222" t="s">
        <v>340</v>
      </c>
      <c r="I250" s="215" t="s">
        <v>4727</v>
      </c>
      <c r="J250" s="216" t="s">
        <v>330</v>
      </c>
      <c r="K250" s="215" t="s">
        <v>322</v>
      </c>
      <c r="L250" s="215" t="s">
        <v>419</v>
      </c>
    </row>
    <row r="251" spans="1:12" s="215" customFormat="1" x14ac:dyDescent="0.25">
      <c r="A251" s="215" t="s">
        <v>126</v>
      </c>
      <c r="B251" s="215">
        <v>2131</v>
      </c>
      <c r="C251" s="215" t="s">
        <v>230</v>
      </c>
      <c r="D251" s="215">
        <v>504110450</v>
      </c>
      <c r="E251" s="222">
        <v>1060</v>
      </c>
      <c r="F251" s="215">
        <v>1271</v>
      </c>
      <c r="G251" s="215">
        <v>1004</v>
      </c>
      <c r="H251" s="222" t="s">
        <v>340</v>
      </c>
      <c r="I251" s="215" t="s">
        <v>4728</v>
      </c>
      <c r="J251" s="216" t="s">
        <v>330</v>
      </c>
      <c r="K251" s="215" t="s">
        <v>322</v>
      </c>
      <c r="L251" s="215" t="s">
        <v>419</v>
      </c>
    </row>
    <row r="252" spans="1:12" s="215" customFormat="1" x14ac:dyDescent="0.25">
      <c r="A252" s="215" t="s">
        <v>126</v>
      </c>
      <c r="B252" s="215">
        <v>2131</v>
      </c>
      <c r="C252" s="215" t="s">
        <v>230</v>
      </c>
      <c r="D252" s="215">
        <v>504110452</v>
      </c>
      <c r="E252" s="222">
        <v>1060</v>
      </c>
      <c r="F252" s="215">
        <v>1271</v>
      </c>
      <c r="G252" s="215">
        <v>1004</v>
      </c>
      <c r="H252" s="222" t="s">
        <v>340</v>
      </c>
      <c r="I252" s="215" t="s">
        <v>4729</v>
      </c>
      <c r="J252" s="216" t="s">
        <v>330</v>
      </c>
      <c r="K252" s="215" t="s">
        <v>322</v>
      </c>
      <c r="L252" s="215" t="s">
        <v>419</v>
      </c>
    </row>
    <row r="253" spans="1:12" s="215" customFormat="1" x14ac:dyDescent="0.25">
      <c r="A253" s="215" t="s">
        <v>126</v>
      </c>
      <c r="B253" s="215">
        <v>2131</v>
      </c>
      <c r="C253" s="215" t="s">
        <v>230</v>
      </c>
      <c r="D253" s="215">
        <v>504110468</v>
      </c>
      <c r="E253" s="222">
        <v>1060</v>
      </c>
      <c r="F253" s="215">
        <v>1271</v>
      </c>
      <c r="G253" s="215">
        <v>1004</v>
      </c>
      <c r="H253" s="222" t="s">
        <v>340</v>
      </c>
      <c r="I253" s="215" t="s">
        <v>4730</v>
      </c>
      <c r="J253" s="216" t="s">
        <v>330</v>
      </c>
      <c r="K253" s="215" t="s">
        <v>322</v>
      </c>
      <c r="L253" s="215" t="s">
        <v>419</v>
      </c>
    </row>
    <row r="254" spans="1:12" s="215" customFormat="1" x14ac:dyDescent="0.25">
      <c r="A254" s="215" t="s">
        <v>126</v>
      </c>
      <c r="B254" s="215">
        <v>2131</v>
      </c>
      <c r="C254" s="215" t="s">
        <v>230</v>
      </c>
      <c r="D254" s="215">
        <v>504110476</v>
      </c>
      <c r="E254" s="222">
        <v>1060</v>
      </c>
      <c r="F254" s="215">
        <v>1271</v>
      </c>
      <c r="G254" s="215">
        <v>1004</v>
      </c>
      <c r="H254" s="222" t="s">
        <v>340</v>
      </c>
      <c r="I254" s="215" t="s">
        <v>4731</v>
      </c>
      <c r="J254" s="216" t="s">
        <v>330</v>
      </c>
      <c r="K254" s="215" t="s">
        <v>322</v>
      </c>
      <c r="L254" s="215" t="s">
        <v>419</v>
      </c>
    </row>
    <row r="255" spans="1:12" s="215" customFormat="1" x14ac:dyDescent="0.25">
      <c r="A255" s="215" t="s">
        <v>126</v>
      </c>
      <c r="B255" s="215">
        <v>2131</v>
      </c>
      <c r="C255" s="215" t="s">
        <v>230</v>
      </c>
      <c r="D255" s="215">
        <v>504110516</v>
      </c>
      <c r="E255" s="222">
        <v>1060</v>
      </c>
      <c r="F255" s="215">
        <v>1241</v>
      </c>
      <c r="G255" s="215">
        <v>1004</v>
      </c>
      <c r="H255" s="222" t="s">
        <v>340</v>
      </c>
      <c r="I255" s="215" t="s">
        <v>4732</v>
      </c>
      <c r="J255" s="216" t="s">
        <v>330</v>
      </c>
      <c r="K255" s="215" t="s">
        <v>322</v>
      </c>
      <c r="L255" s="215" t="s">
        <v>419</v>
      </c>
    </row>
    <row r="256" spans="1:12" s="215" customFormat="1" x14ac:dyDescent="0.25">
      <c r="A256" s="215" t="s">
        <v>126</v>
      </c>
      <c r="B256" s="215">
        <v>2131</v>
      </c>
      <c r="C256" s="215" t="s">
        <v>230</v>
      </c>
      <c r="D256" s="215">
        <v>504110573</v>
      </c>
      <c r="E256" s="222">
        <v>1060</v>
      </c>
      <c r="F256" s="215">
        <v>1271</v>
      </c>
      <c r="G256" s="215">
        <v>1004</v>
      </c>
      <c r="H256" s="222" t="s">
        <v>340</v>
      </c>
      <c r="I256" s="215" t="s">
        <v>4733</v>
      </c>
      <c r="J256" s="216" t="s">
        <v>330</v>
      </c>
      <c r="K256" s="215" t="s">
        <v>322</v>
      </c>
      <c r="L256" s="215" t="s">
        <v>419</v>
      </c>
    </row>
    <row r="257" spans="1:12" s="215" customFormat="1" x14ac:dyDescent="0.25">
      <c r="A257" s="215" t="s">
        <v>126</v>
      </c>
      <c r="B257" s="215">
        <v>2131</v>
      </c>
      <c r="C257" s="215" t="s">
        <v>230</v>
      </c>
      <c r="D257" s="215">
        <v>504110596</v>
      </c>
      <c r="E257" s="222">
        <v>1060</v>
      </c>
      <c r="F257" s="215">
        <v>1271</v>
      </c>
      <c r="G257" s="215">
        <v>1004</v>
      </c>
      <c r="H257" s="222" t="s">
        <v>340</v>
      </c>
      <c r="I257" s="215" t="s">
        <v>4734</v>
      </c>
      <c r="J257" s="216" t="s">
        <v>330</v>
      </c>
      <c r="K257" s="215" t="s">
        <v>322</v>
      </c>
      <c r="L257" s="215" t="s">
        <v>419</v>
      </c>
    </row>
    <row r="258" spans="1:12" s="215" customFormat="1" x14ac:dyDescent="0.25">
      <c r="A258" s="215" t="s">
        <v>126</v>
      </c>
      <c r="B258" s="215">
        <v>2131</v>
      </c>
      <c r="C258" s="215" t="s">
        <v>230</v>
      </c>
      <c r="D258" s="215">
        <v>504110622</v>
      </c>
      <c r="E258" s="222">
        <v>1060</v>
      </c>
      <c r="F258" s="215">
        <v>1271</v>
      </c>
      <c r="G258" s="215">
        <v>1004</v>
      </c>
      <c r="H258" s="222" t="s">
        <v>340</v>
      </c>
      <c r="I258" s="215" t="s">
        <v>4735</v>
      </c>
      <c r="J258" s="216" t="s">
        <v>330</v>
      </c>
      <c r="K258" s="215" t="s">
        <v>322</v>
      </c>
      <c r="L258" s="215" t="s">
        <v>419</v>
      </c>
    </row>
    <row r="259" spans="1:12" s="215" customFormat="1" x14ac:dyDescent="0.25">
      <c r="A259" s="215" t="s">
        <v>126</v>
      </c>
      <c r="B259" s="215">
        <v>2134</v>
      </c>
      <c r="C259" s="215" t="s">
        <v>231</v>
      </c>
      <c r="D259" s="215">
        <v>191760078</v>
      </c>
      <c r="E259" s="222">
        <v>1060</v>
      </c>
      <c r="F259" s="215">
        <v>1252</v>
      </c>
      <c r="G259" s="215">
        <v>1004</v>
      </c>
      <c r="H259" s="222" t="s">
        <v>340</v>
      </c>
      <c r="I259" s="215" t="s">
        <v>4736</v>
      </c>
      <c r="J259" s="216" t="s">
        <v>330</v>
      </c>
      <c r="K259" s="215" t="s">
        <v>322</v>
      </c>
      <c r="L259" s="215" t="s">
        <v>419</v>
      </c>
    </row>
    <row r="260" spans="1:12" s="215" customFormat="1" x14ac:dyDescent="0.25">
      <c r="A260" s="215" t="s">
        <v>126</v>
      </c>
      <c r="B260" s="215">
        <v>2134</v>
      </c>
      <c r="C260" s="215" t="s">
        <v>231</v>
      </c>
      <c r="D260" s="215">
        <v>191954333</v>
      </c>
      <c r="E260" s="222">
        <v>1060</v>
      </c>
      <c r="F260" s="215">
        <v>1242</v>
      </c>
      <c r="G260" s="215">
        <v>1004</v>
      </c>
      <c r="H260" s="222" t="s">
        <v>340</v>
      </c>
      <c r="I260" s="215" t="s">
        <v>4737</v>
      </c>
      <c r="J260" s="216" t="s">
        <v>330</v>
      </c>
      <c r="K260" s="215" t="s">
        <v>322</v>
      </c>
      <c r="L260" s="215" t="s">
        <v>419</v>
      </c>
    </row>
    <row r="261" spans="1:12" s="215" customFormat="1" x14ac:dyDescent="0.25">
      <c r="A261" s="215" t="s">
        <v>126</v>
      </c>
      <c r="B261" s="215">
        <v>2134</v>
      </c>
      <c r="C261" s="215" t="s">
        <v>231</v>
      </c>
      <c r="D261" s="215">
        <v>191974491</v>
      </c>
      <c r="E261" s="222">
        <v>1060</v>
      </c>
      <c r="F261" s="215">
        <v>1242</v>
      </c>
      <c r="G261" s="215">
        <v>1004</v>
      </c>
      <c r="H261" s="222" t="s">
        <v>340</v>
      </c>
      <c r="I261" s="215" t="s">
        <v>4738</v>
      </c>
      <c r="J261" s="216" t="s">
        <v>330</v>
      </c>
      <c r="K261" s="215" t="s">
        <v>322</v>
      </c>
      <c r="L261" s="215" t="s">
        <v>419</v>
      </c>
    </row>
    <row r="262" spans="1:12" s="215" customFormat="1" x14ac:dyDescent="0.25">
      <c r="A262" s="215" t="s">
        <v>126</v>
      </c>
      <c r="B262" s="215">
        <v>2134</v>
      </c>
      <c r="C262" s="215" t="s">
        <v>231</v>
      </c>
      <c r="D262" s="215">
        <v>191997268</v>
      </c>
      <c r="E262" s="222">
        <v>1060</v>
      </c>
      <c r="F262" s="215">
        <v>1242</v>
      </c>
      <c r="G262" s="215">
        <v>1003</v>
      </c>
      <c r="H262" s="222" t="s">
        <v>340</v>
      </c>
      <c r="I262" s="215" t="s">
        <v>4739</v>
      </c>
      <c r="J262" s="216" t="s">
        <v>330</v>
      </c>
      <c r="K262" s="215" t="s">
        <v>322</v>
      </c>
      <c r="L262" s="215" t="s">
        <v>419</v>
      </c>
    </row>
    <row r="263" spans="1:12" s="215" customFormat="1" x14ac:dyDescent="0.25">
      <c r="A263" s="215" t="s">
        <v>126</v>
      </c>
      <c r="B263" s="215">
        <v>2134</v>
      </c>
      <c r="C263" s="215" t="s">
        <v>231</v>
      </c>
      <c r="D263" s="215">
        <v>192019617</v>
      </c>
      <c r="E263" s="222">
        <v>1060</v>
      </c>
      <c r="F263" s="215">
        <v>1274</v>
      </c>
      <c r="G263" s="215">
        <v>1003</v>
      </c>
      <c r="H263" s="222" t="s">
        <v>340</v>
      </c>
      <c r="I263" s="215" t="s">
        <v>4740</v>
      </c>
      <c r="J263" s="216" t="s">
        <v>330</v>
      </c>
      <c r="K263" s="215" t="s">
        <v>322</v>
      </c>
      <c r="L263" s="215" t="s">
        <v>419</v>
      </c>
    </row>
    <row r="264" spans="1:12" s="215" customFormat="1" x14ac:dyDescent="0.25">
      <c r="A264" s="215" t="s">
        <v>126</v>
      </c>
      <c r="B264" s="215">
        <v>2134</v>
      </c>
      <c r="C264" s="215" t="s">
        <v>231</v>
      </c>
      <c r="D264" s="215">
        <v>192022075</v>
      </c>
      <c r="E264" s="222">
        <v>1080</v>
      </c>
      <c r="F264" s="215">
        <v>1274</v>
      </c>
      <c r="G264" s="215">
        <v>1004</v>
      </c>
      <c r="H264" s="222" t="s">
        <v>339</v>
      </c>
      <c r="I264" s="215" t="s">
        <v>4741</v>
      </c>
      <c r="J264" s="216" t="s">
        <v>330</v>
      </c>
      <c r="K264" s="215" t="s">
        <v>322</v>
      </c>
      <c r="L264" s="215" t="s">
        <v>420</v>
      </c>
    </row>
    <row r="265" spans="1:12" s="215" customFormat="1" x14ac:dyDescent="0.25">
      <c r="A265" s="215" t="s">
        <v>126</v>
      </c>
      <c r="B265" s="215">
        <v>2134</v>
      </c>
      <c r="C265" s="215" t="s">
        <v>231</v>
      </c>
      <c r="D265" s="215">
        <v>192022361</v>
      </c>
      <c r="E265" s="222">
        <v>1080</v>
      </c>
      <c r="F265" s="215">
        <v>1242</v>
      </c>
      <c r="G265" s="215">
        <v>1003</v>
      </c>
      <c r="H265" s="222" t="s">
        <v>339</v>
      </c>
      <c r="I265" s="215" t="s">
        <v>4742</v>
      </c>
      <c r="J265" s="216" t="s">
        <v>330</v>
      </c>
      <c r="K265" s="215" t="s">
        <v>322</v>
      </c>
      <c r="L265" s="215" t="s">
        <v>420</v>
      </c>
    </row>
    <row r="266" spans="1:12" s="215" customFormat="1" x14ac:dyDescent="0.25">
      <c r="A266" s="215" t="s">
        <v>126</v>
      </c>
      <c r="B266" s="215">
        <v>2134</v>
      </c>
      <c r="C266" s="215" t="s">
        <v>231</v>
      </c>
      <c r="D266" s="215">
        <v>192039834</v>
      </c>
      <c r="E266" s="222">
        <v>1080</v>
      </c>
      <c r="F266" s="215">
        <v>1274</v>
      </c>
      <c r="G266" s="215">
        <v>1004</v>
      </c>
      <c r="H266" s="222" t="s">
        <v>339</v>
      </c>
      <c r="I266" s="215" t="s">
        <v>4743</v>
      </c>
      <c r="J266" s="216" t="s">
        <v>330</v>
      </c>
      <c r="K266" s="215" t="s">
        <v>322</v>
      </c>
      <c r="L266" s="215" t="s">
        <v>420</v>
      </c>
    </row>
    <row r="267" spans="1:12" s="215" customFormat="1" x14ac:dyDescent="0.25">
      <c r="A267" s="215" t="s">
        <v>126</v>
      </c>
      <c r="B267" s="215">
        <v>2134</v>
      </c>
      <c r="C267" s="215" t="s">
        <v>231</v>
      </c>
      <c r="D267" s="215">
        <v>192046542</v>
      </c>
      <c r="E267" s="222">
        <v>1080</v>
      </c>
      <c r="F267" s="215">
        <v>1274</v>
      </c>
      <c r="G267" s="215">
        <v>1004</v>
      </c>
      <c r="H267" s="222" t="s">
        <v>339</v>
      </c>
      <c r="I267" s="215" t="s">
        <v>4744</v>
      </c>
      <c r="J267" s="216" t="s">
        <v>330</v>
      </c>
      <c r="K267" s="215" t="s">
        <v>322</v>
      </c>
      <c r="L267" s="215" t="s">
        <v>420</v>
      </c>
    </row>
    <row r="268" spans="1:12" s="215" customFormat="1" x14ac:dyDescent="0.25">
      <c r="A268" s="215" t="s">
        <v>126</v>
      </c>
      <c r="B268" s="215">
        <v>2134</v>
      </c>
      <c r="C268" s="215" t="s">
        <v>231</v>
      </c>
      <c r="D268" s="215">
        <v>502173422</v>
      </c>
      <c r="E268" s="222">
        <v>1060</v>
      </c>
      <c r="F268" s="215">
        <v>1271</v>
      </c>
      <c r="G268" s="215">
        <v>1004</v>
      </c>
      <c r="H268" s="222" t="s">
        <v>340</v>
      </c>
      <c r="I268" s="215" t="s">
        <v>4745</v>
      </c>
      <c r="J268" s="216" t="s">
        <v>330</v>
      </c>
      <c r="K268" s="215" t="s">
        <v>322</v>
      </c>
      <c r="L268" s="215" t="s">
        <v>419</v>
      </c>
    </row>
    <row r="269" spans="1:12" s="215" customFormat="1" x14ac:dyDescent="0.25">
      <c r="A269" s="215" t="s">
        <v>126</v>
      </c>
      <c r="B269" s="215">
        <v>2135</v>
      </c>
      <c r="C269" s="215" t="s">
        <v>232</v>
      </c>
      <c r="D269" s="215">
        <v>191982720</v>
      </c>
      <c r="E269" s="222">
        <v>1060</v>
      </c>
      <c r="F269" s="215">
        <v>1242</v>
      </c>
      <c r="G269" s="215">
        <v>1004</v>
      </c>
      <c r="H269" s="222" t="s">
        <v>340</v>
      </c>
      <c r="I269" s="215" t="s">
        <v>4746</v>
      </c>
      <c r="J269" s="216" t="s">
        <v>330</v>
      </c>
      <c r="K269" s="215" t="s">
        <v>322</v>
      </c>
      <c r="L269" s="215" t="s">
        <v>419</v>
      </c>
    </row>
    <row r="270" spans="1:12" s="215" customFormat="1" x14ac:dyDescent="0.25">
      <c r="A270" s="215" t="s">
        <v>126</v>
      </c>
      <c r="B270" s="215">
        <v>2135</v>
      </c>
      <c r="C270" s="215" t="s">
        <v>232</v>
      </c>
      <c r="D270" s="215">
        <v>191982723</v>
      </c>
      <c r="E270" s="222">
        <v>1060</v>
      </c>
      <c r="F270" s="215">
        <v>1242</v>
      </c>
      <c r="G270" s="215">
        <v>1004</v>
      </c>
      <c r="H270" s="222" t="s">
        <v>340</v>
      </c>
      <c r="I270" s="215" t="s">
        <v>4747</v>
      </c>
      <c r="J270" s="216" t="s">
        <v>330</v>
      </c>
      <c r="K270" s="215" t="s">
        <v>322</v>
      </c>
      <c r="L270" s="215" t="s">
        <v>419</v>
      </c>
    </row>
    <row r="271" spans="1:12" s="215" customFormat="1" x14ac:dyDescent="0.25">
      <c r="A271" s="215" t="s">
        <v>126</v>
      </c>
      <c r="B271" s="215">
        <v>2135</v>
      </c>
      <c r="C271" s="215" t="s">
        <v>232</v>
      </c>
      <c r="D271" s="215">
        <v>192014754</v>
      </c>
      <c r="E271" s="222">
        <v>1060</v>
      </c>
      <c r="F271" s="215">
        <v>1242</v>
      </c>
      <c r="G271" s="215">
        <v>1004</v>
      </c>
      <c r="H271" s="222" t="s">
        <v>340</v>
      </c>
      <c r="I271" s="215" t="s">
        <v>4748</v>
      </c>
      <c r="J271" s="216" t="s">
        <v>330</v>
      </c>
      <c r="K271" s="215" t="s">
        <v>322</v>
      </c>
      <c r="L271" s="215" t="s">
        <v>419</v>
      </c>
    </row>
    <row r="272" spans="1:12" s="215" customFormat="1" x14ac:dyDescent="0.25">
      <c r="A272" s="215" t="s">
        <v>126</v>
      </c>
      <c r="B272" s="215">
        <v>2135</v>
      </c>
      <c r="C272" s="215" t="s">
        <v>232</v>
      </c>
      <c r="D272" s="215">
        <v>502174982</v>
      </c>
      <c r="E272" s="222">
        <v>1060</v>
      </c>
      <c r="F272" s="215">
        <v>1274</v>
      </c>
      <c r="G272" s="215">
        <v>1004</v>
      </c>
      <c r="H272" s="222" t="s">
        <v>340</v>
      </c>
      <c r="I272" s="215" t="s">
        <v>4749</v>
      </c>
      <c r="J272" s="216" t="s">
        <v>330</v>
      </c>
      <c r="K272" s="215" t="s">
        <v>322</v>
      </c>
      <c r="L272" s="215" t="s">
        <v>419</v>
      </c>
    </row>
    <row r="273" spans="1:12" s="215" customFormat="1" x14ac:dyDescent="0.25">
      <c r="A273" s="215" t="s">
        <v>126</v>
      </c>
      <c r="B273" s="215">
        <v>2135</v>
      </c>
      <c r="C273" s="215" t="s">
        <v>232</v>
      </c>
      <c r="D273" s="215">
        <v>502175033</v>
      </c>
      <c r="E273" s="222">
        <v>1060</v>
      </c>
      <c r="F273" s="215">
        <v>1271</v>
      </c>
      <c r="G273" s="215">
        <v>1004</v>
      </c>
      <c r="H273" s="222" t="s">
        <v>340</v>
      </c>
      <c r="I273" s="215" t="s">
        <v>4750</v>
      </c>
      <c r="J273" s="216" t="s">
        <v>330</v>
      </c>
      <c r="K273" s="215" t="s">
        <v>322</v>
      </c>
      <c r="L273" s="215" t="s">
        <v>419</v>
      </c>
    </row>
    <row r="274" spans="1:12" s="215" customFormat="1" x14ac:dyDescent="0.25">
      <c r="A274" s="215" t="s">
        <v>126</v>
      </c>
      <c r="B274" s="215">
        <v>2135</v>
      </c>
      <c r="C274" s="215" t="s">
        <v>232</v>
      </c>
      <c r="D274" s="215">
        <v>502175037</v>
      </c>
      <c r="E274" s="222">
        <v>1060</v>
      </c>
      <c r="F274" s="215">
        <v>1271</v>
      </c>
      <c r="G274" s="215">
        <v>1004</v>
      </c>
      <c r="H274" s="222" t="s">
        <v>340</v>
      </c>
      <c r="I274" s="215" t="s">
        <v>4751</v>
      </c>
      <c r="J274" s="216" t="s">
        <v>330</v>
      </c>
      <c r="K274" s="215" t="s">
        <v>322</v>
      </c>
      <c r="L274" s="215" t="s">
        <v>419</v>
      </c>
    </row>
    <row r="275" spans="1:12" s="215" customFormat="1" x14ac:dyDescent="0.25">
      <c r="A275" s="215" t="s">
        <v>126</v>
      </c>
      <c r="B275" s="215">
        <v>2135</v>
      </c>
      <c r="C275" s="215" t="s">
        <v>232</v>
      </c>
      <c r="D275" s="215">
        <v>502175164</v>
      </c>
      <c r="E275" s="222">
        <v>1060</v>
      </c>
      <c r="F275" s="215">
        <v>1271</v>
      </c>
      <c r="G275" s="215">
        <v>1004</v>
      </c>
      <c r="H275" s="222" t="s">
        <v>340</v>
      </c>
      <c r="I275" s="215" t="s">
        <v>4752</v>
      </c>
      <c r="J275" s="216" t="s">
        <v>330</v>
      </c>
      <c r="K275" s="215" t="s">
        <v>322</v>
      </c>
      <c r="L275" s="215" t="s">
        <v>419</v>
      </c>
    </row>
    <row r="276" spans="1:12" s="215" customFormat="1" x14ac:dyDescent="0.25">
      <c r="A276" s="215" t="s">
        <v>126</v>
      </c>
      <c r="B276" s="215">
        <v>2135</v>
      </c>
      <c r="C276" s="215" t="s">
        <v>232</v>
      </c>
      <c r="D276" s="215">
        <v>502175175</v>
      </c>
      <c r="E276" s="222">
        <v>1060</v>
      </c>
      <c r="F276" s="215">
        <v>1271</v>
      </c>
      <c r="G276" s="215">
        <v>1004</v>
      </c>
      <c r="H276" s="222" t="s">
        <v>340</v>
      </c>
      <c r="I276" s="215" t="s">
        <v>4753</v>
      </c>
      <c r="J276" s="216" t="s">
        <v>330</v>
      </c>
      <c r="K276" s="215" t="s">
        <v>322</v>
      </c>
      <c r="L276" s="215" t="s">
        <v>419</v>
      </c>
    </row>
    <row r="277" spans="1:12" s="215" customFormat="1" x14ac:dyDescent="0.25">
      <c r="A277" s="215" t="s">
        <v>126</v>
      </c>
      <c r="B277" s="215">
        <v>2135</v>
      </c>
      <c r="C277" s="215" t="s">
        <v>232</v>
      </c>
      <c r="D277" s="215">
        <v>502175188</v>
      </c>
      <c r="E277" s="222">
        <v>1060</v>
      </c>
      <c r="F277" s="215">
        <v>1271</v>
      </c>
      <c r="G277" s="215">
        <v>1004</v>
      </c>
      <c r="H277" s="222" t="s">
        <v>340</v>
      </c>
      <c r="I277" s="215" t="s">
        <v>4754</v>
      </c>
      <c r="J277" s="216" t="s">
        <v>330</v>
      </c>
      <c r="K277" s="215" t="s">
        <v>322</v>
      </c>
      <c r="L277" s="215" t="s">
        <v>419</v>
      </c>
    </row>
    <row r="278" spans="1:12" s="215" customFormat="1" x14ac:dyDescent="0.25">
      <c r="A278" s="215" t="s">
        <v>126</v>
      </c>
      <c r="B278" s="215">
        <v>2135</v>
      </c>
      <c r="C278" s="215" t="s">
        <v>232</v>
      </c>
      <c r="D278" s="215">
        <v>502175190</v>
      </c>
      <c r="E278" s="222">
        <v>1060</v>
      </c>
      <c r="F278" s="215">
        <v>1271</v>
      </c>
      <c r="G278" s="215">
        <v>1004</v>
      </c>
      <c r="H278" s="222" t="s">
        <v>340</v>
      </c>
      <c r="I278" s="215" t="s">
        <v>4755</v>
      </c>
      <c r="J278" s="216" t="s">
        <v>330</v>
      </c>
      <c r="K278" s="215" t="s">
        <v>322</v>
      </c>
      <c r="L278" s="215" t="s">
        <v>419</v>
      </c>
    </row>
    <row r="279" spans="1:12" s="215" customFormat="1" x14ac:dyDescent="0.25">
      <c r="A279" s="215" t="s">
        <v>126</v>
      </c>
      <c r="B279" s="215">
        <v>2135</v>
      </c>
      <c r="C279" s="215" t="s">
        <v>232</v>
      </c>
      <c r="D279" s="215">
        <v>502175254</v>
      </c>
      <c r="E279" s="222">
        <v>1060</v>
      </c>
      <c r="F279" s="215">
        <v>1271</v>
      </c>
      <c r="G279" s="215">
        <v>1004</v>
      </c>
      <c r="H279" s="222" t="s">
        <v>340</v>
      </c>
      <c r="I279" s="215" t="s">
        <v>4756</v>
      </c>
      <c r="J279" s="216" t="s">
        <v>330</v>
      </c>
      <c r="K279" s="215" t="s">
        <v>322</v>
      </c>
      <c r="L279" s="215" t="s">
        <v>419</v>
      </c>
    </row>
    <row r="280" spans="1:12" s="215" customFormat="1" x14ac:dyDescent="0.25">
      <c r="A280" s="215" t="s">
        <v>126</v>
      </c>
      <c r="B280" s="215">
        <v>2135</v>
      </c>
      <c r="C280" s="215" t="s">
        <v>232</v>
      </c>
      <c r="D280" s="215">
        <v>502175275</v>
      </c>
      <c r="E280" s="222">
        <v>1060</v>
      </c>
      <c r="F280" s="215">
        <v>1271</v>
      </c>
      <c r="G280" s="215">
        <v>1004</v>
      </c>
      <c r="H280" s="222" t="s">
        <v>340</v>
      </c>
      <c r="I280" s="215" t="s">
        <v>4757</v>
      </c>
      <c r="J280" s="216" t="s">
        <v>330</v>
      </c>
      <c r="K280" s="215" t="s">
        <v>322</v>
      </c>
      <c r="L280" s="215" t="s">
        <v>419</v>
      </c>
    </row>
    <row r="281" spans="1:12" s="215" customFormat="1" x14ac:dyDescent="0.25">
      <c r="A281" s="215" t="s">
        <v>126</v>
      </c>
      <c r="B281" s="215">
        <v>2135</v>
      </c>
      <c r="C281" s="215" t="s">
        <v>232</v>
      </c>
      <c r="D281" s="215">
        <v>502175279</v>
      </c>
      <c r="E281" s="222">
        <v>1060</v>
      </c>
      <c r="F281" s="215">
        <v>1271</v>
      </c>
      <c r="G281" s="215">
        <v>1004</v>
      </c>
      <c r="H281" s="222" t="s">
        <v>340</v>
      </c>
      <c r="I281" s="215" t="s">
        <v>4758</v>
      </c>
      <c r="J281" s="216" t="s">
        <v>330</v>
      </c>
      <c r="K281" s="215" t="s">
        <v>322</v>
      </c>
      <c r="L281" s="215" t="s">
        <v>419</v>
      </c>
    </row>
    <row r="282" spans="1:12" s="215" customFormat="1" x14ac:dyDescent="0.25">
      <c r="A282" s="215" t="s">
        <v>126</v>
      </c>
      <c r="B282" s="215">
        <v>2135</v>
      </c>
      <c r="C282" s="215" t="s">
        <v>232</v>
      </c>
      <c r="D282" s="215">
        <v>502175283</v>
      </c>
      <c r="E282" s="222">
        <v>1060</v>
      </c>
      <c r="F282" s="215">
        <v>1271</v>
      </c>
      <c r="G282" s="215">
        <v>1004</v>
      </c>
      <c r="H282" s="222" t="s">
        <v>340</v>
      </c>
      <c r="I282" s="215" t="s">
        <v>4759</v>
      </c>
      <c r="J282" s="216" t="s">
        <v>330</v>
      </c>
      <c r="K282" s="215" t="s">
        <v>322</v>
      </c>
      <c r="L282" s="215" t="s">
        <v>419</v>
      </c>
    </row>
    <row r="283" spans="1:12" s="215" customFormat="1" x14ac:dyDescent="0.25">
      <c r="A283" s="215" t="s">
        <v>126</v>
      </c>
      <c r="B283" s="215">
        <v>2135</v>
      </c>
      <c r="C283" s="215" t="s">
        <v>232</v>
      </c>
      <c r="D283" s="215">
        <v>502175284</v>
      </c>
      <c r="E283" s="222">
        <v>1060</v>
      </c>
      <c r="F283" s="215">
        <v>1271</v>
      </c>
      <c r="G283" s="215">
        <v>1004</v>
      </c>
      <c r="H283" s="222" t="s">
        <v>340</v>
      </c>
      <c r="I283" s="215" t="s">
        <v>4760</v>
      </c>
      <c r="J283" s="216" t="s">
        <v>330</v>
      </c>
      <c r="K283" s="215" t="s">
        <v>322</v>
      </c>
      <c r="L283" s="215" t="s">
        <v>419</v>
      </c>
    </row>
    <row r="284" spans="1:12" s="215" customFormat="1" x14ac:dyDescent="0.25">
      <c r="A284" s="215" t="s">
        <v>126</v>
      </c>
      <c r="B284" s="215">
        <v>2135</v>
      </c>
      <c r="C284" s="215" t="s">
        <v>232</v>
      </c>
      <c r="D284" s="215">
        <v>502175288</v>
      </c>
      <c r="E284" s="222">
        <v>1060</v>
      </c>
      <c r="F284" s="215">
        <v>1271</v>
      </c>
      <c r="G284" s="215">
        <v>1004</v>
      </c>
      <c r="H284" s="222" t="s">
        <v>340</v>
      </c>
      <c r="I284" s="215" t="s">
        <v>4761</v>
      </c>
      <c r="J284" s="216" t="s">
        <v>330</v>
      </c>
      <c r="K284" s="215" t="s">
        <v>322</v>
      </c>
      <c r="L284" s="215" t="s">
        <v>419</v>
      </c>
    </row>
    <row r="285" spans="1:12" s="215" customFormat="1" x14ac:dyDescent="0.25">
      <c r="A285" s="215" t="s">
        <v>126</v>
      </c>
      <c r="B285" s="215">
        <v>2135</v>
      </c>
      <c r="C285" s="215" t="s">
        <v>232</v>
      </c>
      <c r="D285" s="215">
        <v>502175290</v>
      </c>
      <c r="E285" s="222">
        <v>1060</v>
      </c>
      <c r="F285" s="215">
        <v>1271</v>
      </c>
      <c r="G285" s="215">
        <v>1004</v>
      </c>
      <c r="H285" s="222" t="s">
        <v>340</v>
      </c>
      <c r="I285" s="215" t="s">
        <v>4762</v>
      </c>
      <c r="J285" s="216" t="s">
        <v>330</v>
      </c>
      <c r="K285" s="215" t="s">
        <v>322</v>
      </c>
      <c r="L285" s="215" t="s">
        <v>419</v>
      </c>
    </row>
    <row r="286" spans="1:12" s="215" customFormat="1" x14ac:dyDescent="0.25">
      <c r="A286" s="215" t="s">
        <v>126</v>
      </c>
      <c r="B286" s="215">
        <v>2135</v>
      </c>
      <c r="C286" s="215" t="s">
        <v>232</v>
      </c>
      <c r="D286" s="215">
        <v>502175292</v>
      </c>
      <c r="E286" s="222">
        <v>1060</v>
      </c>
      <c r="F286" s="215">
        <v>1271</v>
      </c>
      <c r="G286" s="215">
        <v>1004</v>
      </c>
      <c r="H286" s="222" t="s">
        <v>340</v>
      </c>
      <c r="I286" s="215" t="s">
        <v>4763</v>
      </c>
      <c r="J286" s="216" t="s">
        <v>330</v>
      </c>
      <c r="K286" s="215" t="s">
        <v>322</v>
      </c>
      <c r="L286" s="215" t="s">
        <v>419</v>
      </c>
    </row>
    <row r="287" spans="1:12" s="215" customFormat="1" x14ac:dyDescent="0.25">
      <c r="A287" s="215" t="s">
        <v>126</v>
      </c>
      <c r="B287" s="215">
        <v>2135</v>
      </c>
      <c r="C287" s="215" t="s">
        <v>232</v>
      </c>
      <c r="D287" s="215">
        <v>502175294</v>
      </c>
      <c r="E287" s="222">
        <v>1060</v>
      </c>
      <c r="F287" s="215">
        <v>1271</v>
      </c>
      <c r="G287" s="215">
        <v>1004</v>
      </c>
      <c r="H287" s="222" t="s">
        <v>340</v>
      </c>
      <c r="I287" s="215" t="s">
        <v>4764</v>
      </c>
      <c r="J287" s="216" t="s">
        <v>330</v>
      </c>
      <c r="K287" s="215" t="s">
        <v>322</v>
      </c>
      <c r="L287" s="215" t="s">
        <v>419</v>
      </c>
    </row>
    <row r="288" spans="1:12" s="215" customFormat="1" x14ac:dyDescent="0.25">
      <c r="A288" s="215" t="s">
        <v>126</v>
      </c>
      <c r="B288" s="215">
        <v>2135</v>
      </c>
      <c r="C288" s="215" t="s">
        <v>232</v>
      </c>
      <c r="D288" s="215">
        <v>502175322</v>
      </c>
      <c r="E288" s="222">
        <v>1060</v>
      </c>
      <c r="F288" s="215">
        <v>1242</v>
      </c>
      <c r="G288" s="215">
        <v>1004</v>
      </c>
      <c r="H288" s="222" t="s">
        <v>340</v>
      </c>
      <c r="I288" s="215" t="s">
        <v>4765</v>
      </c>
      <c r="J288" s="216" t="s">
        <v>330</v>
      </c>
      <c r="K288" s="215" t="s">
        <v>322</v>
      </c>
      <c r="L288" s="215" t="s">
        <v>419</v>
      </c>
    </row>
    <row r="289" spans="1:12" s="215" customFormat="1" x14ac:dyDescent="0.25">
      <c r="A289" s="215" t="s">
        <v>126</v>
      </c>
      <c r="B289" s="215">
        <v>2135</v>
      </c>
      <c r="C289" s="215" t="s">
        <v>232</v>
      </c>
      <c r="D289" s="215">
        <v>502175386</v>
      </c>
      <c r="E289" s="222">
        <v>1060</v>
      </c>
      <c r="F289" s="215">
        <v>1271</v>
      </c>
      <c r="G289" s="215">
        <v>1004</v>
      </c>
      <c r="H289" s="222" t="s">
        <v>340</v>
      </c>
      <c r="I289" s="215" t="s">
        <v>4766</v>
      </c>
      <c r="J289" s="216" t="s">
        <v>330</v>
      </c>
      <c r="K289" s="215" t="s">
        <v>322</v>
      </c>
      <c r="L289" s="215" t="s">
        <v>419</v>
      </c>
    </row>
    <row r="290" spans="1:12" s="215" customFormat="1" x14ac:dyDescent="0.25">
      <c r="A290" s="215" t="s">
        <v>126</v>
      </c>
      <c r="B290" s="215">
        <v>2135</v>
      </c>
      <c r="C290" s="215" t="s">
        <v>232</v>
      </c>
      <c r="D290" s="215">
        <v>502175388</v>
      </c>
      <c r="E290" s="222">
        <v>1060</v>
      </c>
      <c r="F290" s="215">
        <v>1271</v>
      </c>
      <c r="G290" s="215">
        <v>1004</v>
      </c>
      <c r="H290" s="222" t="s">
        <v>340</v>
      </c>
      <c r="I290" s="215" t="s">
        <v>4767</v>
      </c>
      <c r="J290" s="216" t="s">
        <v>330</v>
      </c>
      <c r="K290" s="215" t="s">
        <v>322</v>
      </c>
      <c r="L290" s="215" t="s">
        <v>419</v>
      </c>
    </row>
    <row r="291" spans="1:12" s="215" customFormat="1" x14ac:dyDescent="0.25">
      <c r="A291" s="215" t="s">
        <v>126</v>
      </c>
      <c r="B291" s="215">
        <v>2135</v>
      </c>
      <c r="C291" s="215" t="s">
        <v>232</v>
      </c>
      <c r="D291" s="215">
        <v>502175439</v>
      </c>
      <c r="E291" s="222">
        <v>1060</v>
      </c>
      <c r="F291" s="215">
        <v>1271</v>
      </c>
      <c r="G291" s="215">
        <v>1004</v>
      </c>
      <c r="H291" s="222" t="s">
        <v>340</v>
      </c>
      <c r="I291" s="215" t="s">
        <v>4768</v>
      </c>
      <c r="J291" s="216" t="s">
        <v>330</v>
      </c>
      <c r="K291" s="215" t="s">
        <v>322</v>
      </c>
      <c r="L291" s="215" t="s">
        <v>419</v>
      </c>
    </row>
    <row r="292" spans="1:12" s="215" customFormat="1" x14ac:dyDescent="0.25">
      <c r="A292" s="215" t="s">
        <v>126</v>
      </c>
      <c r="B292" s="215">
        <v>2135</v>
      </c>
      <c r="C292" s="215" t="s">
        <v>232</v>
      </c>
      <c r="D292" s="215">
        <v>502175442</v>
      </c>
      <c r="E292" s="222">
        <v>1060</v>
      </c>
      <c r="F292" s="215">
        <v>1242</v>
      </c>
      <c r="G292" s="215">
        <v>1004</v>
      </c>
      <c r="H292" s="222" t="s">
        <v>340</v>
      </c>
      <c r="I292" s="215" t="s">
        <v>4769</v>
      </c>
      <c r="J292" s="216" t="s">
        <v>330</v>
      </c>
      <c r="K292" s="215" t="s">
        <v>322</v>
      </c>
      <c r="L292" s="215" t="s">
        <v>419</v>
      </c>
    </row>
    <row r="293" spans="1:12" s="215" customFormat="1" x14ac:dyDescent="0.25">
      <c r="A293" s="215" t="s">
        <v>126</v>
      </c>
      <c r="B293" s="215">
        <v>2135</v>
      </c>
      <c r="C293" s="215" t="s">
        <v>232</v>
      </c>
      <c r="D293" s="215">
        <v>502175468</v>
      </c>
      <c r="E293" s="222">
        <v>1060</v>
      </c>
      <c r="F293" s="215">
        <v>1271</v>
      </c>
      <c r="G293" s="215">
        <v>1004</v>
      </c>
      <c r="H293" s="222" t="s">
        <v>340</v>
      </c>
      <c r="I293" s="215" t="s">
        <v>4770</v>
      </c>
      <c r="J293" s="216" t="s">
        <v>330</v>
      </c>
      <c r="K293" s="215" t="s">
        <v>322</v>
      </c>
      <c r="L293" s="215" t="s">
        <v>419</v>
      </c>
    </row>
    <row r="294" spans="1:12" s="215" customFormat="1" x14ac:dyDescent="0.25">
      <c r="A294" s="215" t="s">
        <v>126</v>
      </c>
      <c r="B294" s="215">
        <v>2135</v>
      </c>
      <c r="C294" s="215" t="s">
        <v>232</v>
      </c>
      <c r="D294" s="215">
        <v>502175469</v>
      </c>
      <c r="E294" s="222">
        <v>1060</v>
      </c>
      <c r="F294" s="215">
        <v>1271</v>
      </c>
      <c r="G294" s="215">
        <v>1004</v>
      </c>
      <c r="H294" s="222" t="s">
        <v>340</v>
      </c>
      <c r="I294" s="215" t="s">
        <v>4771</v>
      </c>
      <c r="J294" s="216" t="s">
        <v>330</v>
      </c>
      <c r="K294" s="215" t="s">
        <v>322</v>
      </c>
      <c r="L294" s="215" t="s">
        <v>419</v>
      </c>
    </row>
    <row r="295" spans="1:12" s="215" customFormat="1" x14ac:dyDescent="0.25">
      <c r="A295" s="215" t="s">
        <v>126</v>
      </c>
      <c r="B295" s="215">
        <v>2135</v>
      </c>
      <c r="C295" s="215" t="s">
        <v>232</v>
      </c>
      <c r="D295" s="215">
        <v>502175482</v>
      </c>
      <c r="E295" s="222">
        <v>1060</v>
      </c>
      <c r="F295" s="215">
        <v>1271</v>
      </c>
      <c r="G295" s="215">
        <v>1004</v>
      </c>
      <c r="H295" s="222" t="s">
        <v>340</v>
      </c>
      <c r="I295" s="215" t="s">
        <v>4772</v>
      </c>
      <c r="J295" s="216" t="s">
        <v>330</v>
      </c>
      <c r="K295" s="215" t="s">
        <v>322</v>
      </c>
      <c r="L295" s="215" t="s">
        <v>419</v>
      </c>
    </row>
    <row r="296" spans="1:12" s="215" customFormat="1" x14ac:dyDescent="0.25">
      <c r="A296" s="215" t="s">
        <v>126</v>
      </c>
      <c r="B296" s="215">
        <v>2138</v>
      </c>
      <c r="C296" s="215" t="s">
        <v>234</v>
      </c>
      <c r="D296" s="215">
        <v>191991665</v>
      </c>
      <c r="E296" s="222">
        <v>1060</v>
      </c>
      <c r="F296" s="215">
        <v>1242</v>
      </c>
      <c r="G296" s="215">
        <v>1004</v>
      </c>
      <c r="H296" s="222" t="s">
        <v>340</v>
      </c>
      <c r="I296" s="215" t="s">
        <v>4773</v>
      </c>
      <c r="J296" s="216" t="s">
        <v>330</v>
      </c>
      <c r="K296" s="215" t="s">
        <v>322</v>
      </c>
      <c r="L296" s="215" t="s">
        <v>419</v>
      </c>
    </row>
    <row r="297" spans="1:12" s="215" customFormat="1" x14ac:dyDescent="0.25">
      <c r="A297" s="215" t="s">
        <v>126</v>
      </c>
      <c r="B297" s="215">
        <v>2138</v>
      </c>
      <c r="C297" s="215" t="s">
        <v>234</v>
      </c>
      <c r="D297" s="215">
        <v>191999987</v>
      </c>
      <c r="E297" s="222">
        <v>1060</v>
      </c>
      <c r="F297" s="215">
        <v>1242</v>
      </c>
      <c r="G297" s="215">
        <v>1004</v>
      </c>
      <c r="H297" s="222" t="s">
        <v>340</v>
      </c>
      <c r="I297" s="215" t="s">
        <v>4774</v>
      </c>
      <c r="J297" s="216" t="s">
        <v>330</v>
      </c>
      <c r="K297" s="215" t="s">
        <v>322</v>
      </c>
      <c r="L297" s="215" t="s">
        <v>419</v>
      </c>
    </row>
    <row r="298" spans="1:12" s="215" customFormat="1" x14ac:dyDescent="0.25">
      <c r="A298" s="215" t="s">
        <v>126</v>
      </c>
      <c r="B298" s="215">
        <v>2138</v>
      </c>
      <c r="C298" s="215" t="s">
        <v>234</v>
      </c>
      <c r="D298" s="215">
        <v>502228976</v>
      </c>
      <c r="E298" s="222">
        <v>1080</v>
      </c>
      <c r="F298" s="215">
        <v>1271</v>
      </c>
      <c r="G298" s="215">
        <v>1004</v>
      </c>
      <c r="H298" s="222" t="s">
        <v>339</v>
      </c>
      <c r="I298" s="215" t="s">
        <v>4775</v>
      </c>
      <c r="J298" s="216" t="s">
        <v>330</v>
      </c>
      <c r="K298" s="215" t="s">
        <v>322</v>
      </c>
      <c r="L298" s="215" t="s">
        <v>420</v>
      </c>
    </row>
    <row r="299" spans="1:12" s="215" customFormat="1" x14ac:dyDescent="0.25">
      <c r="A299" s="215" t="s">
        <v>126</v>
      </c>
      <c r="B299" s="215">
        <v>2140</v>
      </c>
      <c r="C299" s="215" t="s">
        <v>235</v>
      </c>
      <c r="D299" s="215">
        <v>191842195</v>
      </c>
      <c r="E299" s="222">
        <v>1060</v>
      </c>
      <c r="F299" s="215">
        <v>1242</v>
      </c>
      <c r="G299" s="215">
        <v>1004</v>
      </c>
      <c r="H299" s="222" t="s">
        <v>340</v>
      </c>
      <c r="I299" s="215" t="s">
        <v>4776</v>
      </c>
      <c r="J299" s="216" t="s">
        <v>330</v>
      </c>
      <c r="K299" s="215" t="s">
        <v>322</v>
      </c>
      <c r="L299" s="215" t="s">
        <v>419</v>
      </c>
    </row>
    <row r="300" spans="1:12" s="215" customFormat="1" x14ac:dyDescent="0.25">
      <c r="A300" s="215" t="s">
        <v>126</v>
      </c>
      <c r="B300" s="215">
        <v>2140</v>
      </c>
      <c r="C300" s="215" t="s">
        <v>235</v>
      </c>
      <c r="D300" s="215">
        <v>191983894</v>
      </c>
      <c r="E300" s="222">
        <v>1060</v>
      </c>
      <c r="F300" s="215">
        <v>1242</v>
      </c>
      <c r="G300" s="215">
        <v>1004</v>
      </c>
      <c r="H300" s="222" t="s">
        <v>340</v>
      </c>
      <c r="I300" s="215" t="s">
        <v>4777</v>
      </c>
      <c r="J300" s="216" t="s">
        <v>330</v>
      </c>
      <c r="K300" s="215" t="s">
        <v>322</v>
      </c>
      <c r="L300" s="215" t="s">
        <v>419</v>
      </c>
    </row>
    <row r="301" spans="1:12" s="215" customFormat="1" x14ac:dyDescent="0.25">
      <c r="A301" s="215" t="s">
        <v>126</v>
      </c>
      <c r="B301" s="215">
        <v>2140</v>
      </c>
      <c r="C301" s="215" t="s">
        <v>235</v>
      </c>
      <c r="D301" s="215">
        <v>192030934</v>
      </c>
      <c r="E301" s="222">
        <v>1080</v>
      </c>
      <c r="F301" s="215">
        <v>1274</v>
      </c>
      <c r="G301" s="215">
        <v>1004</v>
      </c>
      <c r="H301" s="222" t="s">
        <v>339</v>
      </c>
      <c r="I301" s="215" t="s">
        <v>4778</v>
      </c>
      <c r="J301" s="216" t="s">
        <v>330</v>
      </c>
      <c r="K301" s="215" t="s">
        <v>322</v>
      </c>
      <c r="L301" s="215" t="s">
        <v>420</v>
      </c>
    </row>
    <row r="302" spans="1:12" s="215" customFormat="1" x14ac:dyDescent="0.25">
      <c r="A302" s="215" t="s">
        <v>126</v>
      </c>
      <c r="B302" s="215">
        <v>2140</v>
      </c>
      <c r="C302" s="215" t="s">
        <v>235</v>
      </c>
      <c r="D302" s="215">
        <v>192044577</v>
      </c>
      <c r="E302" s="222">
        <v>1080</v>
      </c>
      <c r="F302" s="215">
        <v>1274</v>
      </c>
      <c r="G302" s="215">
        <v>1004</v>
      </c>
      <c r="H302" s="222" t="s">
        <v>339</v>
      </c>
      <c r="I302" s="215" t="s">
        <v>4779</v>
      </c>
      <c r="J302" s="216" t="s">
        <v>330</v>
      </c>
      <c r="K302" s="215" t="s">
        <v>322</v>
      </c>
      <c r="L302" s="215" t="s">
        <v>420</v>
      </c>
    </row>
    <row r="303" spans="1:12" s="215" customFormat="1" x14ac:dyDescent="0.25">
      <c r="A303" s="215" t="s">
        <v>126</v>
      </c>
      <c r="B303" s="215">
        <v>2140</v>
      </c>
      <c r="C303" s="215" t="s">
        <v>235</v>
      </c>
      <c r="D303" s="215">
        <v>192047561</v>
      </c>
      <c r="E303" s="222">
        <v>1060</v>
      </c>
      <c r="F303" s="215">
        <v>1251</v>
      </c>
      <c r="G303" s="215">
        <v>1004</v>
      </c>
      <c r="H303" s="222" t="s">
        <v>340</v>
      </c>
      <c r="I303" s="215" t="s">
        <v>4780</v>
      </c>
      <c r="J303" s="216" t="s">
        <v>330</v>
      </c>
      <c r="K303" s="215" t="s">
        <v>322</v>
      </c>
      <c r="L303" s="215" t="s">
        <v>419</v>
      </c>
    </row>
    <row r="304" spans="1:12" s="215" customFormat="1" x14ac:dyDescent="0.25">
      <c r="A304" s="215" t="s">
        <v>126</v>
      </c>
      <c r="B304" s="215">
        <v>2140</v>
      </c>
      <c r="C304" s="215" t="s">
        <v>235</v>
      </c>
      <c r="D304" s="215">
        <v>502174000</v>
      </c>
      <c r="E304" s="222">
        <v>1060</v>
      </c>
      <c r="F304" s="215">
        <v>1271</v>
      </c>
      <c r="G304" s="215">
        <v>1004</v>
      </c>
      <c r="H304" s="222" t="s">
        <v>340</v>
      </c>
      <c r="I304" s="215" t="s">
        <v>4781</v>
      </c>
      <c r="J304" s="216" t="s">
        <v>330</v>
      </c>
      <c r="K304" s="215" t="s">
        <v>322</v>
      </c>
      <c r="L304" s="215" t="s">
        <v>419</v>
      </c>
    </row>
    <row r="305" spans="1:12" s="215" customFormat="1" x14ac:dyDescent="0.25">
      <c r="A305" s="215" t="s">
        <v>126</v>
      </c>
      <c r="B305" s="215">
        <v>2143</v>
      </c>
      <c r="C305" s="215" t="s">
        <v>236</v>
      </c>
      <c r="D305" s="215">
        <v>191906481</v>
      </c>
      <c r="E305" s="222">
        <v>1060</v>
      </c>
      <c r="F305" s="215">
        <v>1242</v>
      </c>
      <c r="G305" s="215">
        <v>1004</v>
      </c>
      <c r="H305" s="222" t="s">
        <v>340</v>
      </c>
      <c r="I305" s="215" t="s">
        <v>4782</v>
      </c>
      <c r="J305" s="216" t="s">
        <v>330</v>
      </c>
      <c r="K305" s="215" t="s">
        <v>322</v>
      </c>
      <c r="L305" s="215" t="s">
        <v>419</v>
      </c>
    </row>
    <row r="306" spans="1:12" s="215" customFormat="1" x14ac:dyDescent="0.25">
      <c r="A306" s="215" t="s">
        <v>126</v>
      </c>
      <c r="B306" s="215">
        <v>2143</v>
      </c>
      <c r="C306" s="215" t="s">
        <v>236</v>
      </c>
      <c r="D306" s="215">
        <v>191948128</v>
      </c>
      <c r="E306" s="222">
        <v>1060</v>
      </c>
      <c r="F306" s="215">
        <v>1271</v>
      </c>
      <c r="G306" s="215">
        <v>1004</v>
      </c>
      <c r="H306" s="222" t="s">
        <v>340</v>
      </c>
      <c r="I306" s="215" t="s">
        <v>4783</v>
      </c>
      <c r="J306" s="216" t="s">
        <v>330</v>
      </c>
      <c r="K306" s="215" t="s">
        <v>322</v>
      </c>
      <c r="L306" s="215" t="s">
        <v>419</v>
      </c>
    </row>
    <row r="307" spans="1:12" s="215" customFormat="1" x14ac:dyDescent="0.25">
      <c r="A307" s="215" t="s">
        <v>126</v>
      </c>
      <c r="B307" s="215">
        <v>2143</v>
      </c>
      <c r="C307" s="215" t="s">
        <v>236</v>
      </c>
      <c r="D307" s="215">
        <v>191948129</v>
      </c>
      <c r="E307" s="222">
        <v>1060</v>
      </c>
      <c r="F307" s="215">
        <v>1271</v>
      </c>
      <c r="G307" s="215">
        <v>1004</v>
      </c>
      <c r="H307" s="222" t="s">
        <v>340</v>
      </c>
      <c r="I307" s="215" t="s">
        <v>4784</v>
      </c>
      <c r="J307" s="216" t="s">
        <v>330</v>
      </c>
      <c r="K307" s="215" t="s">
        <v>322</v>
      </c>
      <c r="L307" s="215" t="s">
        <v>419</v>
      </c>
    </row>
    <row r="308" spans="1:12" s="215" customFormat="1" x14ac:dyDescent="0.25">
      <c r="A308" s="215" t="s">
        <v>126</v>
      </c>
      <c r="B308" s="215">
        <v>2143</v>
      </c>
      <c r="C308" s="215" t="s">
        <v>236</v>
      </c>
      <c r="D308" s="215">
        <v>191951607</v>
      </c>
      <c r="E308" s="222">
        <v>1060</v>
      </c>
      <c r="F308" s="215">
        <v>1242</v>
      </c>
      <c r="G308" s="215">
        <v>1004</v>
      </c>
      <c r="H308" s="222" t="s">
        <v>340</v>
      </c>
      <c r="I308" s="215" t="s">
        <v>4785</v>
      </c>
      <c r="J308" s="216" t="s">
        <v>330</v>
      </c>
      <c r="K308" s="215" t="s">
        <v>322</v>
      </c>
      <c r="L308" s="215" t="s">
        <v>419</v>
      </c>
    </row>
    <row r="309" spans="1:12" s="215" customFormat="1" x14ac:dyDescent="0.25">
      <c r="A309" s="215" t="s">
        <v>126</v>
      </c>
      <c r="B309" s="215">
        <v>2143</v>
      </c>
      <c r="C309" s="215" t="s">
        <v>236</v>
      </c>
      <c r="D309" s="215">
        <v>191964925</v>
      </c>
      <c r="E309" s="222">
        <v>1020</v>
      </c>
      <c r="F309" s="215">
        <v>1110</v>
      </c>
      <c r="G309" s="215">
        <v>1003</v>
      </c>
      <c r="H309" s="222" t="s">
        <v>340</v>
      </c>
      <c r="I309" s="215" t="s">
        <v>4786</v>
      </c>
      <c r="J309" s="216" t="s">
        <v>330</v>
      </c>
      <c r="K309" s="215" t="s">
        <v>322</v>
      </c>
      <c r="L309" s="215" t="s">
        <v>418</v>
      </c>
    </row>
    <row r="310" spans="1:12" s="215" customFormat="1" x14ac:dyDescent="0.25">
      <c r="A310" s="215" t="s">
        <v>126</v>
      </c>
      <c r="B310" s="215">
        <v>2143</v>
      </c>
      <c r="C310" s="215" t="s">
        <v>236</v>
      </c>
      <c r="D310" s="215">
        <v>191986674</v>
      </c>
      <c r="E310" s="222">
        <v>1060</v>
      </c>
      <c r="F310" s="215">
        <v>1242</v>
      </c>
      <c r="G310" s="215">
        <v>1004</v>
      </c>
      <c r="H310" s="222" t="s">
        <v>340</v>
      </c>
      <c r="I310" s="215" t="s">
        <v>4787</v>
      </c>
      <c r="J310" s="216" t="s">
        <v>330</v>
      </c>
      <c r="K310" s="215" t="s">
        <v>322</v>
      </c>
      <c r="L310" s="215" t="s">
        <v>419</v>
      </c>
    </row>
    <row r="311" spans="1:12" s="215" customFormat="1" x14ac:dyDescent="0.25">
      <c r="A311" s="215" t="s">
        <v>126</v>
      </c>
      <c r="B311" s="215">
        <v>2143</v>
      </c>
      <c r="C311" s="215" t="s">
        <v>236</v>
      </c>
      <c r="D311" s="215">
        <v>191994911</v>
      </c>
      <c r="E311" s="222">
        <v>1060</v>
      </c>
      <c r="F311" s="215">
        <v>1242</v>
      </c>
      <c r="G311" s="215">
        <v>1004</v>
      </c>
      <c r="H311" s="222" t="s">
        <v>340</v>
      </c>
      <c r="I311" s="215" t="s">
        <v>4788</v>
      </c>
      <c r="J311" s="216" t="s">
        <v>330</v>
      </c>
      <c r="K311" s="215" t="s">
        <v>322</v>
      </c>
      <c r="L311" s="215" t="s">
        <v>419</v>
      </c>
    </row>
    <row r="312" spans="1:12" s="215" customFormat="1" x14ac:dyDescent="0.25">
      <c r="A312" s="215" t="s">
        <v>126</v>
      </c>
      <c r="B312" s="215">
        <v>2143</v>
      </c>
      <c r="C312" s="215" t="s">
        <v>236</v>
      </c>
      <c r="D312" s="215">
        <v>192018112</v>
      </c>
      <c r="E312" s="222">
        <v>1060</v>
      </c>
      <c r="F312" s="215">
        <v>1274</v>
      </c>
      <c r="G312" s="215">
        <v>1004</v>
      </c>
      <c r="H312" s="222" t="s">
        <v>340</v>
      </c>
      <c r="I312" s="215" t="s">
        <v>4789</v>
      </c>
      <c r="J312" s="216" t="s">
        <v>330</v>
      </c>
      <c r="K312" s="215" t="s">
        <v>322</v>
      </c>
      <c r="L312" s="215" t="s">
        <v>419</v>
      </c>
    </row>
    <row r="313" spans="1:12" s="215" customFormat="1" x14ac:dyDescent="0.25">
      <c r="A313" s="215" t="s">
        <v>126</v>
      </c>
      <c r="B313" s="215">
        <v>2143</v>
      </c>
      <c r="C313" s="215" t="s">
        <v>236</v>
      </c>
      <c r="D313" s="215">
        <v>192048240</v>
      </c>
      <c r="E313" s="222">
        <v>1060</v>
      </c>
      <c r="F313" s="215">
        <v>1242</v>
      </c>
      <c r="G313" s="215">
        <v>1004</v>
      </c>
      <c r="H313" s="222" t="s">
        <v>340</v>
      </c>
      <c r="I313" s="215" t="s">
        <v>4790</v>
      </c>
      <c r="J313" s="216" t="s">
        <v>330</v>
      </c>
      <c r="K313" s="215" t="s">
        <v>322</v>
      </c>
      <c r="L313" s="215" t="s">
        <v>2392</v>
      </c>
    </row>
    <row r="314" spans="1:12" s="215" customFormat="1" x14ac:dyDescent="0.25">
      <c r="A314" s="215" t="s">
        <v>126</v>
      </c>
      <c r="B314" s="215">
        <v>2143</v>
      </c>
      <c r="C314" s="215" t="s">
        <v>236</v>
      </c>
      <c r="D314" s="215">
        <v>192048241</v>
      </c>
      <c r="E314" s="222">
        <v>1060</v>
      </c>
      <c r="F314" s="215">
        <v>1242</v>
      </c>
      <c r="G314" s="215">
        <v>1004</v>
      </c>
      <c r="H314" s="222" t="s">
        <v>340</v>
      </c>
      <c r="I314" s="215" t="s">
        <v>4791</v>
      </c>
      <c r="J314" s="216" t="s">
        <v>330</v>
      </c>
      <c r="K314" s="215" t="s">
        <v>322</v>
      </c>
      <c r="L314" s="215" t="s">
        <v>2393</v>
      </c>
    </row>
    <row r="315" spans="1:12" s="215" customFormat="1" x14ac:dyDescent="0.25">
      <c r="A315" s="215" t="s">
        <v>126</v>
      </c>
      <c r="B315" s="215">
        <v>2143</v>
      </c>
      <c r="C315" s="215" t="s">
        <v>236</v>
      </c>
      <c r="D315" s="215">
        <v>192048242</v>
      </c>
      <c r="E315" s="222">
        <v>1060</v>
      </c>
      <c r="F315" s="215">
        <v>1242</v>
      </c>
      <c r="G315" s="215">
        <v>1004</v>
      </c>
      <c r="H315" s="222" t="s">
        <v>340</v>
      </c>
      <c r="I315" s="215" t="s">
        <v>4792</v>
      </c>
      <c r="J315" s="216" t="s">
        <v>330</v>
      </c>
      <c r="K315" s="215" t="s">
        <v>322</v>
      </c>
      <c r="L315" s="215" t="s">
        <v>2394</v>
      </c>
    </row>
    <row r="316" spans="1:12" s="215" customFormat="1" x14ac:dyDescent="0.25">
      <c r="A316" s="215" t="s">
        <v>126</v>
      </c>
      <c r="B316" s="215">
        <v>2143</v>
      </c>
      <c r="C316" s="215" t="s">
        <v>236</v>
      </c>
      <c r="D316" s="215">
        <v>192048243</v>
      </c>
      <c r="E316" s="222">
        <v>1060</v>
      </c>
      <c r="F316" s="215">
        <v>1242</v>
      </c>
      <c r="G316" s="215">
        <v>1004</v>
      </c>
      <c r="H316" s="222" t="s">
        <v>340</v>
      </c>
      <c r="I316" s="215" t="s">
        <v>4793</v>
      </c>
      <c r="J316" s="216" t="s">
        <v>330</v>
      </c>
      <c r="K316" s="215" t="s">
        <v>322</v>
      </c>
      <c r="L316" s="215" t="s">
        <v>2395</v>
      </c>
    </row>
    <row r="317" spans="1:12" s="215" customFormat="1" x14ac:dyDescent="0.25">
      <c r="A317" s="215" t="s">
        <v>126</v>
      </c>
      <c r="B317" s="215">
        <v>2143</v>
      </c>
      <c r="C317" s="215" t="s">
        <v>236</v>
      </c>
      <c r="D317" s="215">
        <v>502174489</v>
      </c>
      <c r="E317" s="222">
        <v>1080</v>
      </c>
      <c r="F317" s="215">
        <v>1242</v>
      </c>
      <c r="G317" s="215">
        <v>1004</v>
      </c>
      <c r="H317" s="222" t="s">
        <v>339</v>
      </c>
      <c r="I317" s="215" t="s">
        <v>4794</v>
      </c>
      <c r="J317" s="216" t="s">
        <v>330</v>
      </c>
      <c r="K317" s="215" t="s">
        <v>322</v>
      </c>
      <c r="L317" s="215" t="s">
        <v>420</v>
      </c>
    </row>
    <row r="318" spans="1:12" s="215" customFormat="1" x14ac:dyDescent="0.25">
      <c r="A318" s="215" t="s">
        <v>126</v>
      </c>
      <c r="B318" s="215">
        <v>2143</v>
      </c>
      <c r="C318" s="215" t="s">
        <v>236</v>
      </c>
      <c r="D318" s="215">
        <v>502174568</v>
      </c>
      <c r="E318" s="222">
        <v>1060</v>
      </c>
      <c r="F318" s="215">
        <v>1271</v>
      </c>
      <c r="G318" s="215">
        <v>1004</v>
      </c>
      <c r="H318" s="222" t="s">
        <v>340</v>
      </c>
      <c r="I318" s="215" t="s">
        <v>4795</v>
      </c>
      <c r="J318" s="216" t="s">
        <v>330</v>
      </c>
      <c r="K318" s="215" t="s">
        <v>322</v>
      </c>
      <c r="L318" s="215" t="s">
        <v>419</v>
      </c>
    </row>
    <row r="319" spans="1:12" s="215" customFormat="1" x14ac:dyDescent="0.25">
      <c r="A319" s="215" t="s">
        <v>126</v>
      </c>
      <c r="B319" s="215">
        <v>2145</v>
      </c>
      <c r="C319" s="215" t="s">
        <v>237</v>
      </c>
      <c r="D319" s="215">
        <v>192038030</v>
      </c>
      <c r="E319" s="222">
        <v>1060</v>
      </c>
      <c r="F319" s="215">
        <v>1271</v>
      </c>
      <c r="G319" s="215">
        <v>1004</v>
      </c>
      <c r="H319" s="222" t="s">
        <v>340</v>
      </c>
      <c r="I319" s="215" t="s">
        <v>4796</v>
      </c>
      <c r="J319" s="216" t="s">
        <v>330</v>
      </c>
      <c r="K319" s="215" t="s">
        <v>322</v>
      </c>
      <c r="L319" s="215" t="s">
        <v>419</v>
      </c>
    </row>
    <row r="320" spans="1:12" s="215" customFormat="1" x14ac:dyDescent="0.25">
      <c r="A320" s="215" t="s">
        <v>126</v>
      </c>
      <c r="B320" s="215">
        <v>2145</v>
      </c>
      <c r="C320" s="215" t="s">
        <v>237</v>
      </c>
      <c r="D320" s="215">
        <v>502174660</v>
      </c>
      <c r="E320" s="222">
        <v>1060</v>
      </c>
      <c r="F320" s="215">
        <v>1271</v>
      </c>
      <c r="G320" s="215">
        <v>1004</v>
      </c>
      <c r="H320" s="222" t="s">
        <v>340</v>
      </c>
      <c r="I320" s="215" t="s">
        <v>4797</v>
      </c>
      <c r="J320" s="216" t="s">
        <v>330</v>
      </c>
      <c r="K320" s="215" t="s">
        <v>322</v>
      </c>
      <c r="L320" s="215" t="s">
        <v>419</v>
      </c>
    </row>
    <row r="321" spans="1:12" s="215" customFormat="1" x14ac:dyDescent="0.25">
      <c r="A321" s="215" t="s">
        <v>126</v>
      </c>
      <c r="B321" s="215">
        <v>2145</v>
      </c>
      <c r="C321" s="215" t="s">
        <v>237</v>
      </c>
      <c r="D321" s="215">
        <v>502174735</v>
      </c>
      <c r="E321" s="222">
        <v>1060</v>
      </c>
      <c r="F321" s="215">
        <v>1242</v>
      </c>
      <c r="G321" s="215">
        <v>1004</v>
      </c>
      <c r="H321" s="222" t="s">
        <v>340</v>
      </c>
      <c r="I321" s="215" t="s">
        <v>4798</v>
      </c>
      <c r="J321" s="216" t="s">
        <v>330</v>
      </c>
      <c r="K321" s="215" t="s">
        <v>322</v>
      </c>
      <c r="L321" s="215" t="s">
        <v>419</v>
      </c>
    </row>
    <row r="322" spans="1:12" s="215" customFormat="1" x14ac:dyDescent="0.25">
      <c r="A322" s="215" t="s">
        <v>126</v>
      </c>
      <c r="B322" s="215">
        <v>2145</v>
      </c>
      <c r="C322" s="215" t="s">
        <v>237</v>
      </c>
      <c r="D322" s="215">
        <v>502174767</v>
      </c>
      <c r="E322" s="222">
        <v>1060</v>
      </c>
      <c r="F322" s="215">
        <v>1271</v>
      </c>
      <c r="G322" s="215">
        <v>1004</v>
      </c>
      <c r="H322" s="222" t="s">
        <v>340</v>
      </c>
      <c r="I322" s="215" t="s">
        <v>4799</v>
      </c>
      <c r="J322" s="216" t="s">
        <v>330</v>
      </c>
      <c r="K322" s="215" t="s">
        <v>322</v>
      </c>
      <c r="L322" s="215" t="s">
        <v>419</v>
      </c>
    </row>
    <row r="323" spans="1:12" s="215" customFormat="1" x14ac:dyDescent="0.25">
      <c r="A323" s="215" t="s">
        <v>126</v>
      </c>
      <c r="B323" s="215">
        <v>2145</v>
      </c>
      <c r="C323" s="215" t="s">
        <v>237</v>
      </c>
      <c r="D323" s="215">
        <v>502174769</v>
      </c>
      <c r="E323" s="222">
        <v>1060</v>
      </c>
      <c r="F323" s="215">
        <v>1271</v>
      </c>
      <c r="G323" s="215">
        <v>1004</v>
      </c>
      <c r="H323" s="222" t="s">
        <v>340</v>
      </c>
      <c r="I323" s="215" t="s">
        <v>4800</v>
      </c>
      <c r="J323" s="216" t="s">
        <v>330</v>
      </c>
      <c r="K323" s="215" t="s">
        <v>322</v>
      </c>
      <c r="L323" s="215" t="s">
        <v>419</v>
      </c>
    </row>
    <row r="324" spans="1:12" s="215" customFormat="1" x14ac:dyDescent="0.25">
      <c r="A324" s="215" t="s">
        <v>126</v>
      </c>
      <c r="B324" s="215">
        <v>2145</v>
      </c>
      <c r="C324" s="215" t="s">
        <v>237</v>
      </c>
      <c r="D324" s="215">
        <v>502174771</v>
      </c>
      <c r="E324" s="222">
        <v>1060</v>
      </c>
      <c r="F324" s="215">
        <v>1271</v>
      </c>
      <c r="G324" s="215">
        <v>1004</v>
      </c>
      <c r="H324" s="222" t="s">
        <v>340</v>
      </c>
      <c r="I324" s="215" t="s">
        <v>4801</v>
      </c>
      <c r="J324" s="216" t="s">
        <v>330</v>
      </c>
      <c r="K324" s="215" t="s">
        <v>322</v>
      </c>
      <c r="L324" s="215" t="s">
        <v>419</v>
      </c>
    </row>
    <row r="325" spans="1:12" s="215" customFormat="1" x14ac:dyDescent="0.25">
      <c r="A325" s="215" t="s">
        <v>126</v>
      </c>
      <c r="B325" s="215">
        <v>2145</v>
      </c>
      <c r="C325" s="215" t="s">
        <v>237</v>
      </c>
      <c r="D325" s="215">
        <v>502174824</v>
      </c>
      <c r="E325" s="222">
        <v>1060</v>
      </c>
      <c r="F325" s="215">
        <v>1242</v>
      </c>
      <c r="G325" s="215">
        <v>1004</v>
      </c>
      <c r="H325" s="222" t="s">
        <v>340</v>
      </c>
      <c r="I325" s="215" t="s">
        <v>4802</v>
      </c>
      <c r="J325" s="216" t="s">
        <v>330</v>
      </c>
      <c r="K325" s="215" t="s">
        <v>322</v>
      </c>
      <c r="L325" s="215" t="s">
        <v>419</v>
      </c>
    </row>
    <row r="326" spans="1:12" s="215" customFormat="1" x14ac:dyDescent="0.25">
      <c r="A326" s="215" t="s">
        <v>126</v>
      </c>
      <c r="B326" s="215">
        <v>2145</v>
      </c>
      <c r="C326" s="215" t="s">
        <v>237</v>
      </c>
      <c r="D326" s="215">
        <v>502174825</v>
      </c>
      <c r="E326" s="222">
        <v>1060</v>
      </c>
      <c r="F326" s="215">
        <v>1271</v>
      </c>
      <c r="G326" s="215">
        <v>1004</v>
      </c>
      <c r="H326" s="222" t="s">
        <v>340</v>
      </c>
      <c r="I326" s="215" t="s">
        <v>4803</v>
      </c>
      <c r="J326" s="216" t="s">
        <v>330</v>
      </c>
      <c r="K326" s="215" t="s">
        <v>322</v>
      </c>
      <c r="L326" s="215" t="s">
        <v>419</v>
      </c>
    </row>
    <row r="327" spans="1:12" s="215" customFormat="1" x14ac:dyDescent="0.25">
      <c r="A327" s="215" t="s">
        <v>126</v>
      </c>
      <c r="B327" s="215">
        <v>2145</v>
      </c>
      <c r="C327" s="215" t="s">
        <v>237</v>
      </c>
      <c r="D327" s="215">
        <v>502174856</v>
      </c>
      <c r="E327" s="222">
        <v>1060</v>
      </c>
      <c r="F327" s="215">
        <v>1271</v>
      </c>
      <c r="G327" s="215">
        <v>1004</v>
      </c>
      <c r="H327" s="222" t="s">
        <v>340</v>
      </c>
      <c r="I327" s="215" t="s">
        <v>4804</v>
      </c>
      <c r="J327" s="216" t="s">
        <v>330</v>
      </c>
      <c r="K327" s="215" t="s">
        <v>322</v>
      </c>
      <c r="L327" s="215" t="s">
        <v>419</v>
      </c>
    </row>
    <row r="328" spans="1:12" s="215" customFormat="1" x14ac:dyDescent="0.25">
      <c r="A328" s="215" t="s">
        <v>126</v>
      </c>
      <c r="B328" s="215">
        <v>2145</v>
      </c>
      <c r="C328" s="215" t="s">
        <v>237</v>
      </c>
      <c r="D328" s="215">
        <v>502174863</v>
      </c>
      <c r="E328" s="222">
        <v>1060</v>
      </c>
      <c r="F328" s="215">
        <v>1271</v>
      </c>
      <c r="G328" s="215">
        <v>1004</v>
      </c>
      <c r="H328" s="222" t="s">
        <v>340</v>
      </c>
      <c r="I328" s="215" t="s">
        <v>4805</v>
      </c>
      <c r="J328" s="216" t="s">
        <v>330</v>
      </c>
      <c r="K328" s="215" t="s">
        <v>322</v>
      </c>
      <c r="L328" s="215" t="s">
        <v>419</v>
      </c>
    </row>
    <row r="329" spans="1:12" s="215" customFormat="1" x14ac:dyDescent="0.25">
      <c r="A329" s="215" t="s">
        <v>126</v>
      </c>
      <c r="B329" s="215">
        <v>2145</v>
      </c>
      <c r="C329" s="215" t="s">
        <v>237</v>
      </c>
      <c r="D329" s="215">
        <v>502174864</v>
      </c>
      <c r="E329" s="222">
        <v>1060</v>
      </c>
      <c r="F329" s="215">
        <v>1271</v>
      </c>
      <c r="G329" s="215">
        <v>1004</v>
      </c>
      <c r="H329" s="222" t="s">
        <v>340</v>
      </c>
      <c r="I329" s="215" t="s">
        <v>4806</v>
      </c>
      <c r="J329" s="216" t="s">
        <v>330</v>
      </c>
      <c r="K329" s="215" t="s">
        <v>322</v>
      </c>
      <c r="L329" s="215" t="s">
        <v>419</v>
      </c>
    </row>
    <row r="330" spans="1:12" s="215" customFormat="1" x14ac:dyDescent="0.25">
      <c r="A330" s="215" t="s">
        <v>126</v>
      </c>
      <c r="B330" s="215">
        <v>2148</v>
      </c>
      <c r="C330" s="215" t="s">
        <v>239</v>
      </c>
      <c r="D330" s="215">
        <v>191835814</v>
      </c>
      <c r="E330" s="222">
        <v>1060</v>
      </c>
      <c r="F330" s="215">
        <v>1242</v>
      </c>
      <c r="G330" s="215">
        <v>1004</v>
      </c>
      <c r="H330" s="222" t="s">
        <v>340</v>
      </c>
      <c r="I330" s="215" t="s">
        <v>4807</v>
      </c>
      <c r="J330" s="216" t="s">
        <v>330</v>
      </c>
      <c r="K330" s="215" t="s">
        <v>322</v>
      </c>
      <c r="L330" s="215" t="s">
        <v>419</v>
      </c>
    </row>
    <row r="331" spans="1:12" s="215" customFormat="1" x14ac:dyDescent="0.25">
      <c r="A331" s="215" t="s">
        <v>126</v>
      </c>
      <c r="B331" s="215">
        <v>2148</v>
      </c>
      <c r="C331" s="215" t="s">
        <v>239</v>
      </c>
      <c r="D331" s="215">
        <v>191835815</v>
      </c>
      <c r="E331" s="222">
        <v>1060</v>
      </c>
      <c r="F331" s="215">
        <v>1242</v>
      </c>
      <c r="G331" s="215">
        <v>1004</v>
      </c>
      <c r="H331" s="222" t="s">
        <v>340</v>
      </c>
      <c r="I331" s="215" t="s">
        <v>4808</v>
      </c>
      <c r="J331" s="216" t="s">
        <v>330</v>
      </c>
      <c r="K331" s="215" t="s">
        <v>322</v>
      </c>
      <c r="L331" s="215" t="s">
        <v>419</v>
      </c>
    </row>
    <row r="332" spans="1:12" s="215" customFormat="1" x14ac:dyDescent="0.25">
      <c r="A332" s="215" t="s">
        <v>126</v>
      </c>
      <c r="B332" s="215">
        <v>2148</v>
      </c>
      <c r="C332" s="215" t="s">
        <v>239</v>
      </c>
      <c r="D332" s="215">
        <v>502176392</v>
      </c>
      <c r="E332" s="222">
        <v>1080</v>
      </c>
      <c r="F332" s="215">
        <v>1274</v>
      </c>
      <c r="G332" s="215">
        <v>1004</v>
      </c>
      <c r="H332" s="222" t="s">
        <v>339</v>
      </c>
      <c r="I332" s="215" t="s">
        <v>4809</v>
      </c>
      <c r="J332" s="216" t="s">
        <v>330</v>
      </c>
      <c r="K332" s="215" t="s">
        <v>322</v>
      </c>
      <c r="L332" s="215" t="s">
        <v>420</v>
      </c>
    </row>
    <row r="333" spans="1:12" s="215" customFormat="1" x14ac:dyDescent="0.25">
      <c r="A333" s="215" t="s">
        <v>126</v>
      </c>
      <c r="B333" s="215">
        <v>2148</v>
      </c>
      <c r="C333" s="215" t="s">
        <v>239</v>
      </c>
      <c r="D333" s="215">
        <v>502176416</v>
      </c>
      <c r="E333" s="222">
        <v>1080</v>
      </c>
      <c r="F333" s="215">
        <v>1274</v>
      </c>
      <c r="G333" s="215">
        <v>1004</v>
      </c>
      <c r="H333" s="222" t="s">
        <v>339</v>
      </c>
      <c r="I333" s="215" t="s">
        <v>4810</v>
      </c>
      <c r="J333" s="216" t="s">
        <v>330</v>
      </c>
      <c r="K333" s="215" t="s">
        <v>322</v>
      </c>
      <c r="L333" s="215" t="s">
        <v>420</v>
      </c>
    </row>
    <row r="334" spans="1:12" s="215" customFormat="1" x14ac:dyDescent="0.25">
      <c r="A334" s="215" t="s">
        <v>126</v>
      </c>
      <c r="B334" s="215">
        <v>2148</v>
      </c>
      <c r="C334" s="215" t="s">
        <v>239</v>
      </c>
      <c r="D334" s="215">
        <v>502176449</v>
      </c>
      <c r="E334" s="222">
        <v>1080</v>
      </c>
      <c r="F334" s="215">
        <v>1274</v>
      </c>
      <c r="G334" s="215">
        <v>1004</v>
      </c>
      <c r="H334" s="222" t="s">
        <v>339</v>
      </c>
      <c r="I334" s="215" t="s">
        <v>4811</v>
      </c>
      <c r="J334" s="216" t="s">
        <v>330</v>
      </c>
      <c r="K334" s="215" t="s">
        <v>322</v>
      </c>
      <c r="L334" s="215" t="s">
        <v>420</v>
      </c>
    </row>
    <row r="335" spans="1:12" s="215" customFormat="1" x14ac:dyDescent="0.25">
      <c r="A335" s="215" t="s">
        <v>126</v>
      </c>
      <c r="B335" s="215">
        <v>2148</v>
      </c>
      <c r="C335" s="215" t="s">
        <v>239</v>
      </c>
      <c r="D335" s="215">
        <v>502176468</v>
      </c>
      <c r="E335" s="222">
        <v>1060</v>
      </c>
      <c r="F335" s="215">
        <v>1271</v>
      </c>
      <c r="G335" s="215">
        <v>1004</v>
      </c>
      <c r="H335" s="222" t="s">
        <v>340</v>
      </c>
      <c r="I335" s="215" t="s">
        <v>4812</v>
      </c>
      <c r="J335" s="216" t="s">
        <v>330</v>
      </c>
      <c r="K335" s="215" t="s">
        <v>322</v>
      </c>
      <c r="L335" s="215" t="s">
        <v>419</v>
      </c>
    </row>
    <row r="336" spans="1:12" s="215" customFormat="1" x14ac:dyDescent="0.25">
      <c r="A336" s="215" t="s">
        <v>126</v>
      </c>
      <c r="B336" s="215">
        <v>2148</v>
      </c>
      <c r="C336" s="215" t="s">
        <v>239</v>
      </c>
      <c r="D336" s="215">
        <v>502176473</v>
      </c>
      <c r="E336" s="222">
        <v>1060</v>
      </c>
      <c r="F336" s="215">
        <v>1271</v>
      </c>
      <c r="G336" s="215">
        <v>1004</v>
      </c>
      <c r="H336" s="222" t="s">
        <v>340</v>
      </c>
      <c r="I336" s="215" t="s">
        <v>4813</v>
      </c>
      <c r="J336" s="216" t="s">
        <v>330</v>
      </c>
      <c r="K336" s="215" t="s">
        <v>322</v>
      </c>
      <c r="L336" s="215" t="s">
        <v>419</v>
      </c>
    </row>
    <row r="337" spans="1:12" s="215" customFormat="1" x14ac:dyDescent="0.25">
      <c r="A337" s="215" t="s">
        <v>126</v>
      </c>
      <c r="B337" s="215">
        <v>2148</v>
      </c>
      <c r="C337" s="215" t="s">
        <v>239</v>
      </c>
      <c r="D337" s="215">
        <v>502176518</v>
      </c>
      <c r="E337" s="222">
        <v>1060</v>
      </c>
      <c r="F337" s="215">
        <v>1271</v>
      </c>
      <c r="G337" s="215">
        <v>1004</v>
      </c>
      <c r="H337" s="222" t="s">
        <v>340</v>
      </c>
      <c r="I337" s="215" t="s">
        <v>4814</v>
      </c>
      <c r="J337" s="216" t="s">
        <v>330</v>
      </c>
      <c r="K337" s="215" t="s">
        <v>322</v>
      </c>
      <c r="L337" s="215" t="s">
        <v>419</v>
      </c>
    </row>
    <row r="338" spans="1:12" s="215" customFormat="1" x14ac:dyDescent="0.25">
      <c r="A338" s="215" t="s">
        <v>126</v>
      </c>
      <c r="B338" s="215">
        <v>2148</v>
      </c>
      <c r="C338" s="215" t="s">
        <v>239</v>
      </c>
      <c r="D338" s="215">
        <v>502176573</v>
      </c>
      <c r="E338" s="222">
        <v>1060</v>
      </c>
      <c r="F338" s="215">
        <v>1271</v>
      </c>
      <c r="G338" s="215">
        <v>1004</v>
      </c>
      <c r="H338" s="222" t="s">
        <v>340</v>
      </c>
      <c r="I338" s="215" t="s">
        <v>4815</v>
      </c>
      <c r="J338" s="216" t="s">
        <v>330</v>
      </c>
      <c r="K338" s="215" t="s">
        <v>322</v>
      </c>
      <c r="L338" s="215" t="s">
        <v>419</v>
      </c>
    </row>
    <row r="339" spans="1:12" s="215" customFormat="1" x14ac:dyDescent="0.25">
      <c r="A339" s="215" t="s">
        <v>126</v>
      </c>
      <c r="B339" s="215">
        <v>2148</v>
      </c>
      <c r="C339" s="215" t="s">
        <v>239</v>
      </c>
      <c r="D339" s="215">
        <v>502176588</v>
      </c>
      <c r="E339" s="222">
        <v>1060</v>
      </c>
      <c r="F339" s="215">
        <v>1271</v>
      </c>
      <c r="G339" s="215">
        <v>1004</v>
      </c>
      <c r="H339" s="222" t="s">
        <v>340</v>
      </c>
      <c r="I339" s="215" t="s">
        <v>4816</v>
      </c>
      <c r="J339" s="216" t="s">
        <v>330</v>
      </c>
      <c r="K339" s="215" t="s">
        <v>322</v>
      </c>
      <c r="L339" s="215" t="s">
        <v>419</v>
      </c>
    </row>
    <row r="340" spans="1:12" s="215" customFormat="1" x14ac:dyDescent="0.25">
      <c r="A340" s="215" t="s">
        <v>126</v>
      </c>
      <c r="B340" s="215">
        <v>2148</v>
      </c>
      <c r="C340" s="215" t="s">
        <v>239</v>
      </c>
      <c r="D340" s="215">
        <v>502176635</v>
      </c>
      <c r="E340" s="222">
        <v>1080</v>
      </c>
      <c r="F340" s="215">
        <v>1274</v>
      </c>
      <c r="G340" s="215">
        <v>1004</v>
      </c>
      <c r="H340" s="222" t="s">
        <v>339</v>
      </c>
      <c r="I340" s="215" t="s">
        <v>4817</v>
      </c>
      <c r="J340" s="216" t="s">
        <v>330</v>
      </c>
      <c r="K340" s="215" t="s">
        <v>322</v>
      </c>
      <c r="L340" s="215" t="s">
        <v>420</v>
      </c>
    </row>
    <row r="341" spans="1:12" s="215" customFormat="1" x14ac:dyDescent="0.25">
      <c r="A341" s="215" t="s">
        <v>126</v>
      </c>
      <c r="B341" s="215">
        <v>2148</v>
      </c>
      <c r="C341" s="215" t="s">
        <v>239</v>
      </c>
      <c r="D341" s="215">
        <v>502176733</v>
      </c>
      <c r="E341" s="222">
        <v>1060</v>
      </c>
      <c r="F341" s="215">
        <v>1271</v>
      </c>
      <c r="G341" s="215">
        <v>1004</v>
      </c>
      <c r="H341" s="222" t="s">
        <v>340</v>
      </c>
      <c r="I341" s="215" t="s">
        <v>4818</v>
      </c>
      <c r="J341" s="216" t="s">
        <v>330</v>
      </c>
      <c r="K341" s="215" t="s">
        <v>322</v>
      </c>
      <c r="L341" s="215" t="s">
        <v>419</v>
      </c>
    </row>
    <row r="342" spans="1:12" s="215" customFormat="1" x14ac:dyDescent="0.25">
      <c r="A342" s="215" t="s">
        <v>126</v>
      </c>
      <c r="B342" s="215">
        <v>2148</v>
      </c>
      <c r="C342" s="215" t="s">
        <v>239</v>
      </c>
      <c r="D342" s="215">
        <v>502176764</v>
      </c>
      <c r="E342" s="222">
        <v>1060</v>
      </c>
      <c r="F342" s="215">
        <v>1271</v>
      </c>
      <c r="G342" s="215">
        <v>1004</v>
      </c>
      <c r="H342" s="222" t="s">
        <v>340</v>
      </c>
      <c r="I342" s="215" t="s">
        <v>4819</v>
      </c>
      <c r="J342" s="216" t="s">
        <v>330</v>
      </c>
      <c r="K342" s="215" t="s">
        <v>322</v>
      </c>
      <c r="L342" s="215" t="s">
        <v>419</v>
      </c>
    </row>
    <row r="343" spans="1:12" s="215" customFormat="1" x14ac:dyDescent="0.25">
      <c r="A343" s="215" t="s">
        <v>126</v>
      </c>
      <c r="B343" s="215">
        <v>2148</v>
      </c>
      <c r="C343" s="215" t="s">
        <v>239</v>
      </c>
      <c r="D343" s="215">
        <v>502176853</v>
      </c>
      <c r="E343" s="222">
        <v>1060</v>
      </c>
      <c r="F343" s="215">
        <v>1271</v>
      </c>
      <c r="G343" s="215">
        <v>1004</v>
      </c>
      <c r="H343" s="222" t="s">
        <v>340</v>
      </c>
      <c r="I343" s="215" t="s">
        <v>4820</v>
      </c>
      <c r="J343" s="216" t="s">
        <v>330</v>
      </c>
      <c r="K343" s="215" t="s">
        <v>322</v>
      </c>
      <c r="L343" s="215" t="s">
        <v>419</v>
      </c>
    </row>
    <row r="344" spans="1:12" s="215" customFormat="1" x14ac:dyDescent="0.25">
      <c r="A344" s="215" t="s">
        <v>126</v>
      </c>
      <c r="B344" s="215">
        <v>2149</v>
      </c>
      <c r="C344" s="215" t="s">
        <v>240</v>
      </c>
      <c r="D344" s="215">
        <v>9015456</v>
      </c>
      <c r="E344" s="222">
        <v>1060</v>
      </c>
      <c r="F344" s="215">
        <v>1242</v>
      </c>
      <c r="G344" s="215">
        <v>1004</v>
      </c>
      <c r="H344" s="222" t="s">
        <v>340</v>
      </c>
      <c r="I344" s="215" t="s">
        <v>4821</v>
      </c>
      <c r="J344" s="216" t="s">
        <v>330</v>
      </c>
      <c r="K344" s="215" t="s">
        <v>322</v>
      </c>
      <c r="L344" s="215" t="s">
        <v>419</v>
      </c>
    </row>
    <row r="345" spans="1:12" s="215" customFormat="1" x14ac:dyDescent="0.25">
      <c r="A345" s="215" t="s">
        <v>126</v>
      </c>
      <c r="B345" s="215">
        <v>2149</v>
      </c>
      <c r="C345" s="215" t="s">
        <v>240</v>
      </c>
      <c r="D345" s="215">
        <v>192017701</v>
      </c>
      <c r="E345" s="222">
        <v>1060</v>
      </c>
      <c r="G345" s="215">
        <v>1004</v>
      </c>
      <c r="H345" s="222" t="s">
        <v>340</v>
      </c>
      <c r="I345" s="215" t="s">
        <v>4822</v>
      </c>
      <c r="J345" s="216" t="s">
        <v>330</v>
      </c>
      <c r="K345" s="215" t="s">
        <v>322</v>
      </c>
      <c r="L345" s="215" t="s">
        <v>419</v>
      </c>
    </row>
    <row r="346" spans="1:12" s="215" customFormat="1" x14ac:dyDescent="0.25">
      <c r="A346" s="215" t="s">
        <v>126</v>
      </c>
      <c r="B346" s="215">
        <v>2149</v>
      </c>
      <c r="C346" s="215" t="s">
        <v>240</v>
      </c>
      <c r="D346" s="215">
        <v>192017715</v>
      </c>
      <c r="E346" s="222">
        <v>1080</v>
      </c>
      <c r="F346" s="215">
        <v>1242</v>
      </c>
      <c r="G346" s="215">
        <v>1004</v>
      </c>
      <c r="H346" s="222" t="s">
        <v>339</v>
      </c>
      <c r="I346" s="215" t="s">
        <v>4823</v>
      </c>
      <c r="J346" s="216" t="s">
        <v>330</v>
      </c>
      <c r="K346" s="215" t="s">
        <v>322</v>
      </c>
      <c r="L346" s="215" t="s">
        <v>420</v>
      </c>
    </row>
    <row r="347" spans="1:12" s="215" customFormat="1" x14ac:dyDescent="0.25">
      <c r="A347" s="215" t="s">
        <v>126</v>
      </c>
      <c r="B347" s="215">
        <v>2149</v>
      </c>
      <c r="C347" s="215" t="s">
        <v>240</v>
      </c>
      <c r="D347" s="215">
        <v>192017722</v>
      </c>
      <c r="E347" s="222">
        <v>1080</v>
      </c>
      <c r="F347" s="215">
        <v>1252</v>
      </c>
      <c r="G347" s="215">
        <v>1004</v>
      </c>
      <c r="H347" s="222" t="s">
        <v>339</v>
      </c>
      <c r="I347" s="215" t="s">
        <v>4824</v>
      </c>
      <c r="J347" s="216" t="s">
        <v>330</v>
      </c>
      <c r="K347" s="215" t="s">
        <v>322</v>
      </c>
      <c r="L347" s="215" t="s">
        <v>420</v>
      </c>
    </row>
    <row r="348" spans="1:12" s="215" customFormat="1" x14ac:dyDescent="0.25">
      <c r="A348" s="215" t="s">
        <v>126</v>
      </c>
      <c r="B348" s="215">
        <v>2149</v>
      </c>
      <c r="C348" s="215" t="s">
        <v>240</v>
      </c>
      <c r="D348" s="215">
        <v>192022353</v>
      </c>
      <c r="E348" s="222">
        <v>1080</v>
      </c>
      <c r="G348" s="215">
        <v>1004</v>
      </c>
      <c r="H348" s="222" t="s">
        <v>339</v>
      </c>
      <c r="I348" s="215" t="s">
        <v>4825</v>
      </c>
      <c r="J348" s="216" t="s">
        <v>330</v>
      </c>
      <c r="K348" s="215" t="s">
        <v>322</v>
      </c>
      <c r="L348" s="215" t="s">
        <v>420</v>
      </c>
    </row>
    <row r="349" spans="1:12" s="215" customFormat="1" x14ac:dyDescent="0.25">
      <c r="A349" s="215" t="s">
        <v>126</v>
      </c>
      <c r="B349" s="215">
        <v>2149</v>
      </c>
      <c r="C349" s="215" t="s">
        <v>240</v>
      </c>
      <c r="D349" s="215">
        <v>502177071</v>
      </c>
      <c r="E349" s="222">
        <v>1080</v>
      </c>
      <c r="F349" s="215">
        <v>1274</v>
      </c>
      <c r="G349" s="215">
        <v>1004</v>
      </c>
      <c r="H349" s="222" t="s">
        <v>339</v>
      </c>
      <c r="I349" s="215" t="s">
        <v>4826</v>
      </c>
      <c r="J349" s="216" t="s">
        <v>330</v>
      </c>
      <c r="K349" s="215" t="s">
        <v>322</v>
      </c>
      <c r="L349" s="215" t="s">
        <v>420</v>
      </c>
    </row>
    <row r="350" spans="1:12" s="215" customFormat="1" x14ac:dyDescent="0.25">
      <c r="A350" s="215" t="s">
        <v>126</v>
      </c>
      <c r="B350" s="215">
        <v>2152</v>
      </c>
      <c r="C350" s="215" t="s">
        <v>241</v>
      </c>
      <c r="D350" s="215">
        <v>504118590</v>
      </c>
      <c r="E350" s="222">
        <v>1060</v>
      </c>
      <c r="F350" s="215">
        <v>1271</v>
      </c>
      <c r="G350" s="215">
        <v>1004</v>
      </c>
      <c r="H350" s="222" t="s">
        <v>340</v>
      </c>
      <c r="I350" s="215" t="s">
        <v>4827</v>
      </c>
      <c r="J350" s="216" t="s">
        <v>330</v>
      </c>
      <c r="K350" s="215" t="s">
        <v>322</v>
      </c>
      <c r="L350" s="215" t="s">
        <v>419</v>
      </c>
    </row>
    <row r="351" spans="1:12" s="215" customFormat="1" x14ac:dyDescent="0.25">
      <c r="A351" s="215" t="s">
        <v>126</v>
      </c>
      <c r="B351" s="215">
        <v>2152</v>
      </c>
      <c r="C351" s="215" t="s">
        <v>241</v>
      </c>
      <c r="D351" s="215">
        <v>504118617</v>
      </c>
      <c r="E351" s="222">
        <v>1060</v>
      </c>
      <c r="F351" s="215">
        <v>1271</v>
      </c>
      <c r="G351" s="215">
        <v>1004</v>
      </c>
      <c r="H351" s="222" t="s">
        <v>340</v>
      </c>
      <c r="I351" s="215" t="s">
        <v>4828</v>
      </c>
      <c r="J351" s="216" t="s">
        <v>330</v>
      </c>
      <c r="K351" s="215" t="s">
        <v>322</v>
      </c>
      <c r="L351" s="215" t="s">
        <v>419</v>
      </c>
    </row>
    <row r="352" spans="1:12" s="215" customFormat="1" x14ac:dyDescent="0.25">
      <c r="A352" s="215" t="s">
        <v>126</v>
      </c>
      <c r="B352" s="215">
        <v>2152</v>
      </c>
      <c r="C352" s="215" t="s">
        <v>241</v>
      </c>
      <c r="D352" s="215">
        <v>504118700</v>
      </c>
      <c r="E352" s="222">
        <v>1060</v>
      </c>
      <c r="F352" s="215">
        <v>1271</v>
      </c>
      <c r="G352" s="215">
        <v>1004</v>
      </c>
      <c r="H352" s="222" t="s">
        <v>340</v>
      </c>
      <c r="I352" s="215" t="s">
        <v>4829</v>
      </c>
      <c r="J352" s="216" t="s">
        <v>330</v>
      </c>
      <c r="K352" s="215" t="s">
        <v>322</v>
      </c>
      <c r="L352" s="215" t="s">
        <v>419</v>
      </c>
    </row>
    <row r="353" spans="1:12" s="215" customFormat="1" x14ac:dyDescent="0.25">
      <c r="A353" s="215" t="s">
        <v>126</v>
      </c>
      <c r="B353" s="215">
        <v>2152</v>
      </c>
      <c r="C353" s="215" t="s">
        <v>241</v>
      </c>
      <c r="D353" s="215">
        <v>504118736</v>
      </c>
      <c r="E353" s="222">
        <v>1060</v>
      </c>
      <c r="F353" s="215">
        <v>1242</v>
      </c>
      <c r="G353" s="215">
        <v>1004</v>
      </c>
      <c r="H353" s="222" t="s">
        <v>340</v>
      </c>
      <c r="I353" s="215" t="s">
        <v>4830</v>
      </c>
      <c r="J353" s="216" t="s">
        <v>330</v>
      </c>
      <c r="K353" s="215" t="s">
        <v>322</v>
      </c>
      <c r="L353" s="215" t="s">
        <v>419</v>
      </c>
    </row>
    <row r="354" spans="1:12" s="215" customFormat="1" x14ac:dyDescent="0.25">
      <c r="A354" s="215" t="s">
        <v>126</v>
      </c>
      <c r="B354" s="215">
        <v>2152</v>
      </c>
      <c r="C354" s="215" t="s">
        <v>241</v>
      </c>
      <c r="D354" s="215">
        <v>504118754</v>
      </c>
      <c r="E354" s="222">
        <v>1060</v>
      </c>
      <c r="F354" s="215">
        <v>1271</v>
      </c>
      <c r="G354" s="215">
        <v>1004</v>
      </c>
      <c r="H354" s="222" t="s">
        <v>340</v>
      </c>
      <c r="I354" s="215" t="s">
        <v>4831</v>
      </c>
      <c r="J354" s="216" t="s">
        <v>330</v>
      </c>
      <c r="K354" s="215" t="s">
        <v>322</v>
      </c>
      <c r="L354" s="215" t="s">
        <v>419</v>
      </c>
    </row>
    <row r="355" spans="1:12" s="215" customFormat="1" x14ac:dyDescent="0.25">
      <c r="A355" s="215" t="s">
        <v>126</v>
      </c>
      <c r="B355" s="215">
        <v>2153</v>
      </c>
      <c r="C355" s="215" t="s">
        <v>242</v>
      </c>
      <c r="D355" s="215">
        <v>191983548</v>
      </c>
      <c r="E355" s="222">
        <v>1060</v>
      </c>
      <c r="F355" s="215">
        <v>1271</v>
      </c>
      <c r="G355" s="215">
        <v>1004</v>
      </c>
      <c r="H355" s="222" t="s">
        <v>340</v>
      </c>
      <c r="I355" s="215" t="s">
        <v>4832</v>
      </c>
      <c r="J355" s="216" t="s">
        <v>330</v>
      </c>
      <c r="K355" s="215" t="s">
        <v>322</v>
      </c>
      <c r="L355" s="215" t="s">
        <v>419</v>
      </c>
    </row>
    <row r="356" spans="1:12" s="215" customFormat="1" x14ac:dyDescent="0.25">
      <c r="A356" s="215" t="s">
        <v>126</v>
      </c>
      <c r="B356" s="215">
        <v>2153</v>
      </c>
      <c r="C356" s="215" t="s">
        <v>242</v>
      </c>
      <c r="D356" s="215">
        <v>192042053</v>
      </c>
      <c r="E356" s="222">
        <v>1060</v>
      </c>
      <c r="F356" s="215">
        <v>1242</v>
      </c>
      <c r="G356" s="215">
        <v>1004</v>
      </c>
      <c r="H356" s="222" t="s">
        <v>340</v>
      </c>
      <c r="I356" s="215" t="s">
        <v>4833</v>
      </c>
      <c r="J356" s="216" t="s">
        <v>330</v>
      </c>
      <c r="K356" s="215" t="s">
        <v>322</v>
      </c>
      <c r="L356" s="215" t="s">
        <v>1765</v>
      </c>
    </row>
    <row r="357" spans="1:12" s="215" customFormat="1" x14ac:dyDescent="0.25">
      <c r="A357" s="215" t="s">
        <v>126</v>
      </c>
      <c r="B357" s="215">
        <v>2153</v>
      </c>
      <c r="C357" s="215" t="s">
        <v>242</v>
      </c>
      <c r="D357" s="215">
        <v>192048047</v>
      </c>
      <c r="E357" s="222">
        <v>1080</v>
      </c>
      <c r="F357" s="215">
        <v>1252</v>
      </c>
      <c r="G357" s="215">
        <v>1004</v>
      </c>
      <c r="H357" s="222" t="s">
        <v>339</v>
      </c>
      <c r="I357" s="215" t="s">
        <v>4834</v>
      </c>
      <c r="J357" s="216" t="s">
        <v>330</v>
      </c>
      <c r="K357" s="215" t="s">
        <v>322</v>
      </c>
      <c r="L357" s="215" t="s">
        <v>420</v>
      </c>
    </row>
    <row r="358" spans="1:12" s="215" customFormat="1" x14ac:dyDescent="0.25">
      <c r="A358" s="215" t="s">
        <v>126</v>
      </c>
      <c r="B358" s="215">
        <v>2153</v>
      </c>
      <c r="C358" s="215" t="s">
        <v>242</v>
      </c>
      <c r="D358" s="215">
        <v>192048048</v>
      </c>
      <c r="E358" s="222">
        <v>1080</v>
      </c>
      <c r="F358" s="215">
        <v>1252</v>
      </c>
      <c r="G358" s="215">
        <v>1004</v>
      </c>
      <c r="H358" s="222" t="s">
        <v>339</v>
      </c>
      <c r="I358" s="215" t="s">
        <v>4835</v>
      </c>
      <c r="J358" s="216" t="s">
        <v>330</v>
      </c>
      <c r="K358" s="215" t="s">
        <v>322</v>
      </c>
      <c r="L358" s="215" t="s">
        <v>420</v>
      </c>
    </row>
    <row r="359" spans="1:12" s="215" customFormat="1" x14ac:dyDescent="0.25">
      <c r="A359" s="215" t="s">
        <v>126</v>
      </c>
      <c r="B359" s="215">
        <v>2153</v>
      </c>
      <c r="C359" s="215" t="s">
        <v>242</v>
      </c>
      <c r="D359" s="215">
        <v>192048049</v>
      </c>
      <c r="E359" s="222">
        <v>1080</v>
      </c>
      <c r="F359" s="215">
        <v>1252</v>
      </c>
      <c r="G359" s="215">
        <v>1004</v>
      </c>
      <c r="H359" s="222" t="s">
        <v>339</v>
      </c>
      <c r="I359" s="215" t="s">
        <v>4836</v>
      </c>
      <c r="J359" s="216" t="s">
        <v>330</v>
      </c>
      <c r="K359" s="215" t="s">
        <v>322</v>
      </c>
      <c r="L359" s="215" t="s">
        <v>420</v>
      </c>
    </row>
    <row r="360" spans="1:12" s="215" customFormat="1" x14ac:dyDescent="0.25">
      <c r="A360" s="215" t="s">
        <v>126</v>
      </c>
      <c r="B360" s="215">
        <v>2153</v>
      </c>
      <c r="C360" s="215" t="s">
        <v>242</v>
      </c>
      <c r="D360" s="215">
        <v>192048050</v>
      </c>
      <c r="E360" s="222">
        <v>1080</v>
      </c>
      <c r="F360" s="215">
        <v>1252</v>
      </c>
      <c r="G360" s="215">
        <v>1004</v>
      </c>
      <c r="H360" s="222" t="s">
        <v>339</v>
      </c>
      <c r="I360" s="215" t="s">
        <v>4837</v>
      </c>
      <c r="J360" s="216" t="s">
        <v>330</v>
      </c>
      <c r="K360" s="215" t="s">
        <v>322</v>
      </c>
      <c r="L360" s="215" t="s">
        <v>420</v>
      </c>
    </row>
    <row r="361" spans="1:12" s="215" customFormat="1" x14ac:dyDescent="0.25">
      <c r="A361" s="215" t="s">
        <v>126</v>
      </c>
      <c r="B361" s="215">
        <v>2153</v>
      </c>
      <c r="C361" s="215" t="s">
        <v>242</v>
      </c>
      <c r="D361" s="215">
        <v>504118054</v>
      </c>
      <c r="E361" s="222">
        <v>1060</v>
      </c>
      <c r="F361" s="215">
        <v>1242</v>
      </c>
      <c r="G361" s="215">
        <v>1004</v>
      </c>
      <c r="H361" s="222" t="s">
        <v>340</v>
      </c>
      <c r="I361" s="215" t="s">
        <v>4838</v>
      </c>
      <c r="J361" s="216" t="s">
        <v>330</v>
      </c>
      <c r="K361" s="215" t="s">
        <v>322</v>
      </c>
      <c r="L361" s="215" t="s">
        <v>419</v>
      </c>
    </row>
    <row r="362" spans="1:12" s="215" customFormat="1" x14ac:dyDescent="0.25">
      <c r="A362" s="215" t="s">
        <v>126</v>
      </c>
      <c r="B362" s="215">
        <v>2155</v>
      </c>
      <c r="C362" s="215" t="s">
        <v>243</v>
      </c>
      <c r="D362" s="215">
        <v>504117704</v>
      </c>
      <c r="E362" s="222">
        <v>1060</v>
      </c>
      <c r="F362" s="215">
        <v>1242</v>
      </c>
      <c r="G362" s="215">
        <v>1004</v>
      </c>
      <c r="H362" s="222" t="s">
        <v>340</v>
      </c>
      <c r="I362" s="215" t="s">
        <v>4839</v>
      </c>
      <c r="J362" s="216" t="s">
        <v>330</v>
      </c>
      <c r="K362" s="215" t="s">
        <v>322</v>
      </c>
      <c r="L362" s="215" t="s">
        <v>419</v>
      </c>
    </row>
    <row r="363" spans="1:12" s="215" customFormat="1" x14ac:dyDescent="0.25">
      <c r="A363" s="215" t="s">
        <v>126</v>
      </c>
      <c r="B363" s="215">
        <v>2155</v>
      </c>
      <c r="C363" s="215" t="s">
        <v>243</v>
      </c>
      <c r="D363" s="215">
        <v>504117761</v>
      </c>
      <c r="E363" s="222">
        <v>1060</v>
      </c>
      <c r="F363" s="215">
        <v>1271</v>
      </c>
      <c r="G363" s="215">
        <v>1004</v>
      </c>
      <c r="H363" s="222" t="s">
        <v>340</v>
      </c>
      <c r="I363" s="215" t="s">
        <v>4840</v>
      </c>
      <c r="J363" s="216" t="s">
        <v>330</v>
      </c>
      <c r="K363" s="215" t="s">
        <v>322</v>
      </c>
      <c r="L363" s="215" t="s">
        <v>419</v>
      </c>
    </row>
    <row r="364" spans="1:12" s="215" customFormat="1" x14ac:dyDescent="0.25">
      <c r="A364" s="215" t="s">
        <v>126</v>
      </c>
      <c r="B364" s="215">
        <v>2155</v>
      </c>
      <c r="C364" s="215" t="s">
        <v>243</v>
      </c>
      <c r="D364" s="215">
        <v>504117828</v>
      </c>
      <c r="E364" s="222">
        <v>1060</v>
      </c>
      <c r="F364" s="215">
        <v>1271</v>
      </c>
      <c r="G364" s="215">
        <v>1004</v>
      </c>
      <c r="H364" s="222" t="s">
        <v>340</v>
      </c>
      <c r="I364" s="215" t="s">
        <v>4841</v>
      </c>
      <c r="J364" s="216" t="s">
        <v>330</v>
      </c>
      <c r="K364" s="215" t="s">
        <v>322</v>
      </c>
      <c r="L364" s="215" t="s">
        <v>419</v>
      </c>
    </row>
    <row r="365" spans="1:12" s="215" customFormat="1" x14ac:dyDescent="0.25">
      <c r="A365" s="215" t="s">
        <v>126</v>
      </c>
      <c r="B365" s="215">
        <v>2155</v>
      </c>
      <c r="C365" s="215" t="s">
        <v>243</v>
      </c>
      <c r="D365" s="215">
        <v>504117834</v>
      </c>
      <c r="E365" s="222">
        <v>1060</v>
      </c>
      <c r="F365" s="215">
        <v>1271</v>
      </c>
      <c r="G365" s="215">
        <v>1004</v>
      </c>
      <c r="H365" s="222" t="s">
        <v>340</v>
      </c>
      <c r="I365" s="215" t="s">
        <v>4842</v>
      </c>
      <c r="J365" s="216" t="s">
        <v>330</v>
      </c>
      <c r="K365" s="215" t="s">
        <v>322</v>
      </c>
      <c r="L365" s="215" t="s">
        <v>419</v>
      </c>
    </row>
    <row r="366" spans="1:12" s="215" customFormat="1" x14ac:dyDescent="0.25">
      <c r="A366" s="215" t="s">
        <v>126</v>
      </c>
      <c r="B366" s="215">
        <v>2155</v>
      </c>
      <c r="C366" s="215" t="s">
        <v>243</v>
      </c>
      <c r="D366" s="215">
        <v>504117836</v>
      </c>
      <c r="E366" s="222">
        <v>1060</v>
      </c>
      <c r="F366" s="215">
        <v>1274</v>
      </c>
      <c r="G366" s="215">
        <v>1004</v>
      </c>
      <c r="H366" s="222" t="s">
        <v>340</v>
      </c>
      <c r="I366" s="215" t="s">
        <v>4843</v>
      </c>
      <c r="J366" s="216" t="s">
        <v>330</v>
      </c>
      <c r="K366" s="215" t="s">
        <v>322</v>
      </c>
      <c r="L366" s="215" t="s">
        <v>419</v>
      </c>
    </row>
    <row r="367" spans="1:12" s="215" customFormat="1" x14ac:dyDescent="0.25">
      <c r="A367" s="215" t="s">
        <v>126</v>
      </c>
      <c r="B367" s="215">
        <v>2155</v>
      </c>
      <c r="C367" s="215" t="s">
        <v>243</v>
      </c>
      <c r="D367" s="215">
        <v>504117843</v>
      </c>
      <c r="E367" s="222">
        <v>1060</v>
      </c>
      <c r="F367" s="215">
        <v>1274</v>
      </c>
      <c r="G367" s="215">
        <v>1004</v>
      </c>
      <c r="H367" s="222" t="s">
        <v>340</v>
      </c>
      <c r="I367" s="215" t="s">
        <v>4844</v>
      </c>
      <c r="J367" s="216" t="s">
        <v>330</v>
      </c>
      <c r="K367" s="215" t="s">
        <v>322</v>
      </c>
      <c r="L367" s="215" t="s">
        <v>419</v>
      </c>
    </row>
    <row r="368" spans="1:12" s="215" customFormat="1" x14ac:dyDescent="0.25">
      <c r="A368" s="215" t="s">
        <v>126</v>
      </c>
      <c r="B368" s="215">
        <v>2155</v>
      </c>
      <c r="C368" s="215" t="s">
        <v>243</v>
      </c>
      <c r="D368" s="215">
        <v>504117953</v>
      </c>
      <c r="E368" s="222">
        <v>1060</v>
      </c>
      <c r="F368" s="215">
        <v>1271</v>
      </c>
      <c r="G368" s="215">
        <v>1004</v>
      </c>
      <c r="H368" s="222" t="s">
        <v>340</v>
      </c>
      <c r="I368" s="215" t="s">
        <v>4845</v>
      </c>
      <c r="J368" s="216" t="s">
        <v>330</v>
      </c>
      <c r="K368" s="215" t="s">
        <v>322</v>
      </c>
      <c r="L368" s="215" t="s">
        <v>419</v>
      </c>
    </row>
    <row r="369" spans="1:12" s="215" customFormat="1" x14ac:dyDescent="0.25">
      <c r="A369" s="215" t="s">
        <v>126</v>
      </c>
      <c r="B369" s="215">
        <v>2155</v>
      </c>
      <c r="C369" s="215" t="s">
        <v>243</v>
      </c>
      <c r="D369" s="215">
        <v>504117965</v>
      </c>
      <c r="E369" s="222">
        <v>1060</v>
      </c>
      <c r="F369" s="215">
        <v>1271</v>
      </c>
      <c r="G369" s="215">
        <v>1004</v>
      </c>
      <c r="H369" s="222" t="s">
        <v>340</v>
      </c>
      <c r="I369" s="215" t="s">
        <v>4846</v>
      </c>
      <c r="J369" s="216" t="s">
        <v>330</v>
      </c>
      <c r="K369" s="215" t="s">
        <v>322</v>
      </c>
      <c r="L369" s="215" t="s">
        <v>419</v>
      </c>
    </row>
    <row r="370" spans="1:12" s="215" customFormat="1" x14ac:dyDescent="0.25">
      <c r="A370" s="215" t="s">
        <v>126</v>
      </c>
      <c r="B370" s="215">
        <v>2160</v>
      </c>
      <c r="C370" s="215" t="s">
        <v>244</v>
      </c>
      <c r="D370" s="215">
        <v>191964668</v>
      </c>
      <c r="E370" s="222">
        <v>1060</v>
      </c>
      <c r="F370" s="215">
        <v>1271</v>
      </c>
      <c r="G370" s="215">
        <v>1004</v>
      </c>
      <c r="H370" s="222" t="s">
        <v>340</v>
      </c>
      <c r="I370" s="215" t="s">
        <v>4847</v>
      </c>
      <c r="J370" s="216" t="s">
        <v>330</v>
      </c>
      <c r="K370" s="215" t="s">
        <v>322</v>
      </c>
      <c r="L370" s="215" t="s">
        <v>419</v>
      </c>
    </row>
    <row r="371" spans="1:12" s="215" customFormat="1" x14ac:dyDescent="0.25">
      <c r="A371" s="215" t="s">
        <v>126</v>
      </c>
      <c r="B371" s="215">
        <v>2160</v>
      </c>
      <c r="C371" s="215" t="s">
        <v>244</v>
      </c>
      <c r="D371" s="215">
        <v>191964683</v>
      </c>
      <c r="E371" s="222">
        <v>1080</v>
      </c>
      <c r="F371" s="215">
        <v>1271</v>
      </c>
      <c r="G371" s="215">
        <v>1004</v>
      </c>
      <c r="H371" s="222" t="s">
        <v>339</v>
      </c>
      <c r="I371" s="215" t="s">
        <v>4848</v>
      </c>
      <c r="J371" s="216" t="s">
        <v>330</v>
      </c>
      <c r="K371" s="215" t="s">
        <v>322</v>
      </c>
      <c r="L371" s="215" t="s">
        <v>420</v>
      </c>
    </row>
    <row r="372" spans="1:12" s="215" customFormat="1" x14ac:dyDescent="0.25">
      <c r="A372" s="215" t="s">
        <v>126</v>
      </c>
      <c r="B372" s="215">
        <v>2160</v>
      </c>
      <c r="C372" s="215" t="s">
        <v>244</v>
      </c>
      <c r="D372" s="215">
        <v>504117346</v>
      </c>
      <c r="E372" s="222">
        <v>1060</v>
      </c>
      <c r="F372" s="215">
        <v>1242</v>
      </c>
      <c r="G372" s="215">
        <v>1004</v>
      </c>
      <c r="H372" s="222" t="s">
        <v>340</v>
      </c>
      <c r="I372" s="215" t="s">
        <v>4849</v>
      </c>
      <c r="J372" s="216" t="s">
        <v>330</v>
      </c>
      <c r="K372" s="215" t="s">
        <v>322</v>
      </c>
      <c r="L372" s="215" t="s">
        <v>419</v>
      </c>
    </row>
    <row r="373" spans="1:12" s="215" customFormat="1" x14ac:dyDescent="0.25">
      <c r="A373" s="215" t="s">
        <v>126</v>
      </c>
      <c r="B373" s="215">
        <v>2162</v>
      </c>
      <c r="C373" s="215" t="s">
        <v>245</v>
      </c>
      <c r="D373" s="215">
        <v>191791115</v>
      </c>
      <c r="E373" s="222">
        <v>1060</v>
      </c>
      <c r="F373" s="215">
        <v>1274</v>
      </c>
      <c r="G373" s="215">
        <v>1004</v>
      </c>
      <c r="H373" s="222" t="s">
        <v>340</v>
      </c>
      <c r="I373" s="215" t="s">
        <v>4850</v>
      </c>
      <c r="J373" s="216" t="s">
        <v>330</v>
      </c>
      <c r="K373" s="215" t="s">
        <v>322</v>
      </c>
      <c r="L373" s="215" t="s">
        <v>419</v>
      </c>
    </row>
    <row r="374" spans="1:12" s="215" customFormat="1" x14ac:dyDescent="0.25">
      <c r="A374" s="215" t="s">
        <v>126</v>
      </c>
      <c r="B374" s="215">
        <v>2162</v>
      </c>
      <c r="C374" s="215" t="s">
        <v>245</v>
      </c>
      <c r="D374" s="215">
        <v>191836474</v>
      </c>
      <c r="E374" s="222">
        <v>1020</v>
      </c>
      <c r="F374" s="215">
        <v>1110</v>
      </c>
      <c r="G374" s="215">
        <v>1004</v>
      </c>
      <c r="H374" s="222" t="s">
        <v>340</v>
      </c>
      <c r="I374" s="215" t="s">
        <v>4851</v>
      </c>
      <c r="J374" s="216" t="s">
        <v>330</v>
      </c>
      <c r="K374" s="215" t="s">
        <v>322</v>
      </c>
      <c r="L374" s="215" t="s">
        <v>418</v>
      </c>
    </row>
    <row r="375" spans="1:12" s="215" customFormat="1" x14ac:dyDescent="0.25">
      <c r="A375" s="215" t="s">
        <v>126</v>
      </c>
      <c r="B375" s="215">
        <v>2162</v>
      </c>
      <c r="C375" s="215" t="s">
        <v>245</v>
      </c>
      <c r="D375" s="215">
        <v>191974197</v>
      </c>
      <c r="E375" s="222">
        <v>1060</v>
      </c>
      <c r="F375" s="215">
        <v>1274</v>
      </c>
      <c r="G375" s="215">
        <v>1004</v>
      </c>
      <c r="H375" s="222" t="s">
        <v>340</v>
      </c>
      <c r="I375" s="215" t="s">
        <v>4852</v>
      </c>
      <c r="J375" s="216" t="s">
        <v>330</v>
      </c>
      <c r="K375" s="215" t="s">
        <v>322</v>
      </c>
      <c r="L375" s="215" t="s">
        <v>419</v>
      </c>
    </row>
    <row r="376" spans="1:12" s="215" customFormat="1" x14ac:dyDescent="0.25">
      <c r="A376" s="215" t="s">
        <v>126</v>
      </c>
      <c r="B376" s="215">
        <v>2162</v>
      </c>
      <c r="C376" s="215" t="s">
        <v>245</v>
      </c>
      <c r="D376" s="215">
        <v>192052003</v>
      </c>
      <c r="E376" s="222">
        <v>1060</v>
      </c>
      <c r="F376" s="215">
        <v>1274</v>
      </c>
      <c r="G376" s="215">
        <v>1004</v>
      </c>
      <c r="H376" s="222" t="s">
        <v>340</v>
      </c>
      <c r="I376" s="215" t="s">
        <v>4853</v>
      </c>
      <c r="J376" s="216" t="s">
        <v>330</v>
      </c>
      <c r="K376" s="215" t="s">
        <v>322</v>
      </c>
      <c r="L376" s="215" t="s">
        <v>419</v>
      </c>
    </row>
    <row r="377" spans="1:12" s="215" customFormat="1" x14ac:dyDescent="0.25">
      <c r="A377" s="215" t="s">
        <v>126</v>
      </c>
      <c r="B377" s="215">
        <v>2162</v>
      </c>
      <c r="C377" s="215" t="s">
        <v>245</v>
      </c>
      <c r="D377" s="215">
        <v>504116551</v>
      </c>
      <c r="E377" s="222">
        <v>1080</v>
      </c>
      <c r="F377" s="215">
        <v>1274</v>
      </c>
      <c r="G377" s="215">
        <v>1004</v>
      </c>
      <c r="H377" s="222" t="s">
        <v>339</v>
      </c>
      <c r="I377" s="215" t="s">
        <v>4854</v>
      </c>
      <c r="J377" s="216" t="s">
        <v>330</v>
      </c>
      <c r="K377" s="215" t="s">
        <v>322</v>
      </c>
      <c r="L377" s="215" t="s">
        <v>420</v>
      </c>
    </row>
    <row r="378" spans="1:12" s="215" customFormat="1" x14ac:dyDescent="0.25">
      <c r="A378" s="215" t="s">
        <v>126</v>
      </c>
      <c r="B378" s="215">
        <v>2162</v>
      </c>
      <c r="C378" s="215" t="s">
        <v>245</v>
      </c>
      <c r="D378" s="215">
        <v>504116570</v>
      </c>
      <c r="E378" s="222">
        <v>1080</v>
      </c>
      <c r="F378" s="215">
        <v>1274</v>
      </c>
      <c r="G378" s="215">
        <v>1004</v>
      </c>
      <c r="H378" s="222" t="s">
        <v>339</v>
      </c>
      <c r="I378" s="215" t="s">
        <v>4855</v>
      </c>
      <c r="J378" s="216" t="s">
        <v>330</v>
      </c>
      <c r="K378" s="215" t="s">
        <v>322</v>
      </c>
      <c r="L378" s="215" t="s">
        <v>420</v>
      </c>
    </row>
    <row r="379" spans="1:12" s="215" customFormat="1" x14ac:dyDescent="0.25">
      <c r="A379" s="215" t="s">
        <v>126</v>
      </c>
      <c r="B379" s="215">
        <v>2162</v>
      </c>
      <c r="C379" s="215" t="s">
        <v>245</v>
      </c>
      <c r="D379" s="215">
        <v>504116583</v>
      </c>
      <c r="E379" s="222">
        <v>1080</v>
      </c>
      <c r="F379" s="215">
        <v>1252</v>
      </c>
      <c r="G379" s="215">
        <v>1004</v>
      </c>
      <c r="H379" s="222" t="s">
        <v>339</v>
      </c>
      <c r="I379" s="215" t="s">
        <v>4856</v>
      </c>
      <c r="J379" s="216" t="s">
        <v>330</v>
      </c>
      <c r="K379" s="215" t="s">
        <v>322</v>
      </c>
      <c r="L379" s="215" t="s">
        <v>420</v>
      </c>
    </row>
    <row r="380" spans="1:12" s="215" customFormat="1" x14ac:dyDescent="0.25">
      <c r="A380" s="215" t="s">
        <v>126</v>
      </c>
      <c r="B380" s="215">
        <v>2162</v>
      </c>
      <c r="C380" s="215" t="s">
        <v>245</v>
      </c>
      <c r="D380" s="215">
        <v>504116618</v>
      </c>
      <c r="E380" s="222">
        <v>1060</v>
      </c>
      <c r="F380" s="215">
        <v>1274</v>
      </c>
      <c r="G380" s="215">
        <v>1004</v>
      </c>
      <c r="H380" s="222" t="s">
        <v>340</v>
      </c>
      <c r="I380" s="215" t="s">
        <v>4857</v>
      </c>
      <c r="J380" s="216" t="s">
        <v>330</v>
      </c>
      <c r="K380" s="215" t="s">
        <v>322</v>
      </c>
      <c r="L380" s="215" t="s">
        <v>419</v>
      </c>
    </row>
    <row r="381" spans="1:12" s="215" customFormat="1" x14ac:dyDescent="0.25">
      <c r="A381" s="215" t="s">
        <v>126</v>
      </c>
      <c r="B381" s="215">
        <v>2162</v>
      </c>
      <c r="C381" s="215" t="s">
        <v>245</v>
      </c>
      <c r="D381" s="215">
        <v>504116777</v>
      </c>
      <c r="E381" s="222">
        <v>1060</v>
      </c>
      <c r="F381" s="215">
        <v>1271</v>
      </c>
      <c r="G381" s="215">
        <v>1004</v>
      </c>
      <c r="H381" s="222" t="s">
        <v>340</v>
      </c>
      <c r="I381" s="215" t="s">
        <v>4858</v>
      </c>
      <c r="J381" s="216" t="s">
        <v>330</v>
      </c>
      <c r="K381" s="215" t="s">
        <v>322</v>
      </c>
      <c r="L381" s="215" t="s">
        <v>419</v>
      </c>
    </row>
    <row r="382" spans="1:12" s="215" customFormat="1" x14ac:dyDescent="0.25">
      <c r="A382" s="215" t="s">
        <v>126</v>
      </c>
      <c r="B382" s="215">
        <v>2162</v>
      </c>
      <c r="C382" s="215" t="s">
        <v>245</v>
      </c>
      <c r="D382" s="215">
        <v>504116778</v>
      </c>
      <c r="E382" s="222">
        <v>1060</v>
      </c>
      <c r="F382" s="215">
        <v>1271</v>
      </c>
      <c r="G382" s="215">
        <v>1004</v>
      </c>
      <c r="H382" s="222" t="s">
        <v>340</v>
      </c>
      <c r="I382" s="215" t="s">
        <v>4859</v>
      </c>
      <c r="J382" s="216" t="s">
        <v>330</v>
      </c>
      <c r="K382" s="215" t="s">
        <v>322</v>
      </c>
      <c r="L382" s="215" t="s">
        <v>419</v>
      </c>
    </row>
    <row r="383" spans="1:12" s="215" customFormat="1" x14ac:dyDescent="0.25">
      <c r="A383" s="215" t="s">
        <v>126</v>
      </c>
      <c r="B383" s="215">
        <v>2162</v>
      </c>
      <c r="C383" s="215" t="s">
        <v>245</v>
      </c>
      <c r="D383" s="215">
        <v>504116834</v>
      </c>
      <c r="E383" s="222">
        <v>1060</v>
      </c>
      <c r="F383" s="215">
        <v>1252</v>
      </c>
      <c r="G383" s="215">
        <v>1004</v>
      </c>
      <c r="H383" s="222" t="s">
        <v>340</v>
      </c>
      <c r="I383" s="215" t="s">
        <v>4860</v>
      </c>
      <c r="J383" s="216" t="s">
        <v>330</v>
      </c>
      <c r="K383" s="215" t="s">
        <v>322</v>
      </c>
      <c r="L383" s="215" t="s">
        <v>419</v>
      </c>
    </row>
    <row r="384" spans="1:12" s="215" customFormat="1" x14ac:dyDescent="0.25">
      <c r="A384" s="215" t="s">
        <v>126</v>
      </c>
      <c r="B384" s="215">
        <v>2162</v>
      </c>
      <c r="C384" s="215" t="s">
        <v>245</v>
      </c>
      <c r="D384" s="215">
        <v>504116902</v>
      </c>
      <c r="E384" s="222">
        <v>1060</v>
      </c>
      <c r="F384" s="215">
        <v>1274</v>
      </c>
      <c r="G384" s="215">
        <v>1004</v>
      </c>
      <c r="H384" s="222" t="s">
        <v>340</v>
      </c>
      <c r="I384" s="215" t="s">
        <v>4861</v>
      </c>
      <c r="J384" s="216" t="s">
        <v>330</v>
      </c>
      <c r="K384" s="215" t="s">
        <v>322</v>
      </c>
      <c r="L384" s="215" t="s">
        <v>419</v>
      </c>
    </row>
    <row r="385" spans="1:12" s="215" customFormat="1" x14ac:dyDescent="0.25">
      <c r="A385" s="215" t="s">
        <v>126</v>
      </c>
      <c r="B385" s="215">
        <v>2162</v>
      </c>
      <c r="C385" s="215" t="s">
        <v>245</v>
      </c>
      <c r="D385" s="215">
        <v>504116934</v>
      </c>
      <c r="E385" s="222">
        <v>1060</v>
      </c>
      <c r="F385" s="215">
        <v>1274</v>
      </c>
      <c r="G385" s="215">
        <v>1004</v>
      </c>
      <c r="H385" s="222" t="s">
        <v>340</v>
      </c>
      <c r="I385" s="215" t="s">
        <v>4862</v>
      </c>
      <c r="J385" s="216" t="s">
        <v>330</v>
      </c>
      <c r="K385" s="215" t="s">
        <v>322</v>
      </c>
      <c r="L385" s="215" t="s">
        <v>419</v>
      </c>
    </row>
    <row r="386" spans="1:12" s="215" customFormat="1" x14ac:dyDescent="0.25">
      <c r="A386" s="215" t="s">
        <v>126</v>
      </c>
      <c r="B386" s="215">
        <v>2162</v>
      </c>
      <c r="C386" s="215" t="s">
        <v>245</v>
      </c>
      <c r="D386" s="215">
        <v>504116960</v>
      </c>
      <c r="E386" s="222">
        <v>1060</v>
      </c>
      <c r="F386" s="215">
        <v>1274</v>
      </c>
      <c r="G386" s="215">
        <v>1004</v>
      </c>
      <c r="H386" s="222" t="s">
        <v>340</v>
      </c>
      <c r="I386" s="215" t="s">
        <v>4863</v>
      </c>
      <c r="J386" s="216" t="s">
        <v>330</v>
      </c>
      <c r="K386" s="215" t="s">
        <v>322</v>
      </c>
      <c r="L386" s="215" t="s">
        <v>419</v>
      </c>
    </row>
    <row r="387" spans="1:12" s="215" customFormat="1" x14ac:dyDescent="0.25">
      <c r="A387" s="215" t="s">
        <v>126</v>
      </c>
      <c r="B387" s="215">
        <v>2162</v>
      </c>
      <c r="C387" s="215" t="s">
        <v>245</v>
      </c>
      <c r="D387" s="215">
        <v>504116965</v>
      </c>
      <c r="E387" s="222">
        <v>1060</v>
      </c>
      <c r="F387" s="215">
        <v>1271</v>
      </c>
      <c r="G387" s="215">
        <v>1004</v>
      </c>
      <c r="H387" s="222" t="s">
        <v>340</v>
      </c>
      <c r="I387" s="215" t="s">
        <v>4864</v>
      </c>
      <c r="J387" s="216" t="s">
        <v>330</v>
      </c>
      <c r="K387" s="215" t="s">
        <v>322</v>
      </c>
      <c r="L387" s="215" t="s">
        <v>419</v>
      </c>
    </row>
    <row r="388" spans="1:12" s="215" customFormat="1" x14ac:dyDescent="0.25">
      <c r="A388" s="215" t="s">
        <v>126</v>
      </c>
      <c r="B388" s="215">
        <v>2162</v>
      </c>
      <c r="C388" s="215" t="s">
        <v>245</v>
      </c>
      <c r="D388" s="215">
        <v>504116977</v>
      </c>
      <c r="E388" s="222">
        <v>1060</v>
      </c>
      <c r="F388" s="215">
        <v>1274</v>
      </c>
      <c r="G388" s="215">
        <v>1004</v>
      </c>
      <c r="H388" s="222" t="s">
        <v>340</v>
      </c>
      <c r="I388" s="215" t="s">
        <v>4865</v>
      </c>
      <c r="J388" s="216" t="s">
        <v>330</v>
      </c>
      <c r="K388" s="215" t="s">
        <v>322</v>
      </c>
      <c r="L388" s="215" t="s">
        <v>419</v>
      </c>
    </row>
    <row r="389" spans="1:12" s="215" customFormat="1" x14ac:dyDescent="0.25">
      <c r="A389" s="215" t="s">
        <v>126</v>
      </c>
      <c r="B389" s="215">
        <v>2162</v>
      </c>
      <c r="C389" s="215" t="s">
        <v>245</v>
      </c>
      <c r="D389" s="215">
        <v>504116998</v>
      </c>
      <c r="E389" s="222">
        <v>1060</v>
      </c>
      <c r="F389" s="215">
        <v>1271</v>
      </c>
      <c r="G389" s="215">
        <v>1004</v>
      </c>
      <c r="H389" s="222" t="s">
        <v>340</v>
      </c>
      <c r="I389" s="215" t="s">
        <v>4866</v>
      </c>
      <c r="J389" s="216" t="s">
        <v>330</v>
      </c>
      <c r="K389" s="215" t="s">
        <v>322</v>
      </c>
      <c r="L389" s="215" t="s">
        <v>419</v>
      </c>
    </row>
    <row r="390" spans="1:12" s="215" customFormat="1" x14ac:dyDescent="0.25">
      <c r="A390" s="215" t="s">
        <v>126</v>
      </c>
      <c r="B390" s="215">
        <v>2162</v>
      </c>
      <c r="C390" s="215" t="s">
        <v>245</v>
      </c>
      <c r="D390" s="215">
        <v>504117010</v>
      </c>
      <c r="E390" s="222">
        <v>1060</v>
      </c>
      <c r="F390" s="215">
        <v>1271</v>
      </c>
      <c r="G390" s="215">
        <v>1004</v>
      </c>
      <c r="H390" s="222" t="s">
        <v>340</v>
      </c>
      <c r="I390" s="215" t="s">
        <v>4867</v>
      </c>
      <c r="J390" s="216" t="s">
        <v>330</v>
      </c>
      <c r="K390" s="215" t="s">
        <v>322</v>
      </c>
      <c r="L390" s="215" t="s">
        <v>419</v>
      </c>
    </row>
    <row r="391" spans="1:12" s="215" customFormat="1" x14ac:dyDescent="0.25">
      <c r="A391" s="215" t="s">
        <v>126</v>
      </c>
      <c r="B391" s="215">
        <v>2162</v>
      </c>
      <c r="C391" s="215" t="s">
        <v>245</v>
      </c>
      <c r="D391" s="215">
        <v>504117011</v>
      </c>
      <c r="E391" s="222">
        <v>1060</v>
      </c>
      <c r="F391" s="215">
        <v>1242</v>
      </c>
      <c r="G391" s="215">
        <v>1004</v>
      </c>
      <c r="H391" s="222" t="s">
        <v>340</v>
      </c>
      <c r="I391" s="215" t="s">
        <v>4868</v>
      </c>
      <c r="J391" s="216" t="s">
        <v>330</v>
      </c>
      <c r="K391" s="215" t="s">
        <v>322</v>
      </c>
      <c r="L391" s="215" t="s">
        <v>419</v>
      </c>
    </row>
    <row r="392" spans="1:12" s="215" customFormat="1" x14ac:dyDescent="0.25">
      <c r="A392" s="215" t="s">
        <v>126</v>
      </c>
      <c r="B392" s="215">
        <v>2162</v>
      </c>
      <c r="C392" s="215" t="s">
        <v>245</v>
      </c>
      <c r="D392" s="215">
        <v>504117012</v>
      </c>
      <c r="E392" s="222">
        <v>1060</v>
      </c>
      <c r="F392" s="215">
        <v>1271</v>
      </c>
      <c r="G392" s="215">
        <v>1004</v>
      </c>
      <c r="H392" s="222" t="s">
        <v>340</v>
      </c>
      <c r="I392" s="215" t="s">
        <v>4869</v>
      </c>
      <c r="J392" s="216" t="s">
        <v>330</v>
      </c>
      <c r="K392" s="215" t="s">
        <v>322</v>
      </c>
      <c r="L392" s="215" t="s">
        <v>419</v>
      </c>
    </row>
    <row r="393" spans="1:12" s="215" customFormat="1" x14ac:dyDescent="0.25">
      <c r="A393" s="215" t="s">
        <v>126</v>
      </c>
      <c r="B393" s="215">
        <v>2162</v>
      </c>
      <c r="C393" s="215" t="s">
        <v>245</v>
      </c>
      <c r="D393" s="215">
        <v>504117053</v>
      </c>
      <c r="E393" s="222">
        <v>1060</v>
      </c>
      <c r="F393" s="215">
        <v>1274</v>
      </c>
      <c r="G393" s="215">
        <v>1004</v>
      </c>
      <c r="H393" s="222" t="s">
        <v>340</v>
      </c>
      <c r="I393" s="215" t="s">
        <v>4870</v>
      </c>
      <c r="J393" s="216" t="s">
        <v>330</v>
      </c>
      <c r="K393" s="215" t="s">
        <v>322</v>
      </c>
      <c r="L393" s="215" t="s">
        <v>419</v>
      </c>
    </row>
    <row r="394" spans="1:12" s="215" customFormat="1" x14ac:dyDescent="0.25">
      <c r="A394" s="215" t="s">
        <v>126</v>
      </c>
      <c r="B394" s="215">
        <v>2163</v>
      </c>
      <c r="C394" s="215" t="s">
        <v>246</v>
      </c>
      <c r="D394" s="215">
        <v>9035821</v>
      </c>
      <c r="E394" s="222">
        <v>1080</v>
      </c>
      <c r="G394" s="215">
        <v>1004</v>
      </c>
      <c r="H394" s="222" t="s">
        <v>339</v>
      </c>
      <c r="I394" s="215" t="s">
        <v>4871</v>
      </c>
      <c r="J394" s="216" t="s">
        <v>330</v>
      </c>
      <c r="K394" s="215" t="s">
        <v>322</v>
      </c>
      <c r="L394" s="215" t="s">
        <v>420</v>
      </c>
    </row>
    <row r="395" spans="1:12" s="215" customFormat="1" x14ac:dyDescent="0.25">
      <c r="A395" s="215" t="s">
        <v>126</v>
      </c>
      <c r="B395" s="215">
        <v>2163</v>
      </c>
      <c r="C395" s="215" t="s">
        <v>246</v>
      </c>
      <c r="D395" s="215">
        <v>191968057</v>
      </c>
      <c r="E395" s="222">
        <v>1060</v>
      </c>
      <c r="F395" s="215">
        <v>1242</v>
      </c>
      <c r="G395" s="215">
        <v>1004</v>
      </c>
      <c r="H395" s="222" t="s">
        <v>340</v>
      </c>
      <c r="I395" s="215" t="s">
        <v>4872</v>
      </c>
      <c r="J395" s="216" t="s">
        <v>330</v>
      </c>
      <c r="K395" s="215" t="s">
        <v>322</v>
      </c>
      <c r="L395" s="215" t="s">
        <v>419</v>
      </c>
    </row>
    <row r="396" spans="1:12" s="215" customFormat="1" x14ac:dyDescent="0.25">
      <c r="A396" s="215" t="s">
        <v>126</v>
      </c>
      <c r="B396" s="215">
        <v>2163</v>
      </c>
      <c r="C396" s="215" t="s">
        <v>246</v>
      </c>
      <c r="D396" s="215">
        <v>502235445</v>
      </c>
      <c r="E396" s="222">
        <v>1080</v>
      </c>
      <c r="F396" s="215">
        <v>1274</v>
      </c>
      <c r="G396" s="215">
        <v>1004</v>
      </c>
      <c r="H396" s="222" t="s">
        <v>339</v>
      </c>
      <c r="I396" s="215" t="s">
        <v>4873</v>
      </c>
      <c r="J396" s="216" t="s">
        <v>330</v>
      </c>
      <c r="K396" s="215" t="s">
        <v>322</v>
      </c>
      <c r="L396" s="215" t="s">
        <v>420</v>
      </c>
    </row>
    <row r="397" spans="1:12" s="215" customFormat="1" x14ac:dyDescent="0.25">
      <c r="A397" s="215" t="s">
        <v>126</v>
      </c>
      <c r="B397" s="215">
        <v>2163</v>
      </c>
      <c r="C397" s="215" t="s">
        <v>246</v>
      </c>
      <c r="D397" s="215">
        <v>502235471</v>
      </c>
      <c r="E397" s="222">
        <v>1080</v>
      </c>
      <c r="F397" s="215">
        <v>1274</v>
      </c>
      <c r="G397" s="215">
        <v>1004</v>
      </c>
      <c r="H397" s="222" t="s">
        <v>339</v>
      </c>
      <c r="I397" s="215" t="s">
        <v>4874</v>
      </c>
      <c r="J397" s="216" t="s">
        <v>330</v>
      </c>
      <c r="K397" s="215" t="s">
        <v>322</v>
      </c>
      <c r="L397" s="215" t="s">
        <v>420</v>
      </c>
    </row>
    <row r="398" spans="1:12" s="215" customFormat="1" x14ac:dyDescent="0.25">
      <c r="A398" s="215" t="s">
        <v>126</v>
      </c>
      <c r="B398" s="215">
        <v>2163</v>
      </c>
      <c r="C398" s="215" t="s">
        <v>246</v>
      </c>
      <c r="D398" s="215">
        <v>502235533</v>
      </c>
      <c r="E398" s="222">
        <v>1060</v>
      </c>
      <c r="F398" s="215">
        <v>1242</v>
      </c>
      <c r="G398" s="215">
        <v>1004</v>
      </c>
      <c r="H398" s="222" t="s">
        <v>340</v>
      </c>
      <c r="I398" s="215" t="s">
        <v>4875</v>
      </c>
      <c r="J398" s="216" t="s">
        <v>330</v>
      </c>
      <c r="K398" s="215" t="s">
        <v>322</v>
      </c>
      <c r="L398" s="215" t="s">
        <v>419</v>
      </c>
    </row>
    <row r="399" spans="1:12" s="215" customFormat="1" x14ac:dyDescent="0.25">
      <c r="A399" s="215" t="s">
        <v>126</v>
      </c>
      <c r="B399" s="215">
        <v>2163</v>
      </c>
      <c r="C399" s="215" t="s">
        <v>246</v>
      </c>
      <c r="D399" s="215">
        <v>502235647</v>
      </c>
      <c r="E399" s="222">
        <v>1060</v>
      </c>
      <c r="F399" s="215">
        <v>1271</v>
      </c>
      <c r="G399" s="215">
        <v>1004</v>
      </c>
      <c r="H399" s="222" t="s">
        <v>340</v>
      </c>
      <c r="I399" s="215" t="s">
        <v>4876</v>
      </c>
      <c r="J399" s="216" t="s">
        <v>330</v>
      </c>
      <c r="K399" s="215" t="s">
        <v>322</v>
      </c>
      <c r="L399" s="215" t="s">
        <v>419</v>
      </c>
    </row>
    <row r="400" spans="1:12" s="215" customFormat="1" x14ac:dyDescent="0.25">
      <c r="A400" s="215" t="s">
        <v>126</v>
      </c>
      <c r="B400" s="215">
        <v>2163</v>
      </c>
      <c r="C400" s="215" t="s">
        <v>246</v>
      </c>
      <c r="D400" s="215">
        <v>502235687</v>
      </c>
      <c r="E400" s="222">
        <v>1060</v>
      </c>
      <c r="F400" s="215">
        <v>1271</v>
      </c>
      <c r="G400" s="215">
        <v>1004</v>
      </c>
      <c r="H400" s="222" t="s">
        <v>340</v>
      </c>
      <c r="I400" s="215" t="s">
        <v>4877</v>
      </c>
      <c r="J400" s="216" t="s">
        <v>330</v>
      </c>
      <c r="K400" s="215" t="s">
        <v>322</v>
      </c>
      <c r="L400" s="215" t="s">
        <v>419</v>
      </c>
    </row>
    <row r="401" spans="1:12" s="215" customFormat="1" x14ac:dyDescent="0.25">
      <c r="A401" s="215" t="s">
        <v>126</v>
      </c>
      <c r="B401" s="215">
        <v>2163</v>
      </c>
      <c r="C401" s="215" t="s">
        <v>246</v>
      </c>
      <c r="D401" s="215">
        <v>502235728</v>
      </c>
      <c r="E401" s="222">
        <v>1060</v>
      </c>
      <c r="F401" s="215">
        <v>1271</v>
      </c>
      <c r="G401" s="215">
        <v>1004</v>
      </c>
      <c r="H401" s="222" t="s">
        <v>340</v>
      </c>
      <c r="I401" s="215" t="s">
        <v>4878</v>
      </c>
      <c r="J401" s="216" t="s">
        <v>330</v>
      </c>
      <c r="K401" s="215" t="s">
        <v>322</v>
      </c>
      <c r="L401" s="215" t="s">
        <v>419</v>
      </c>
    </row>
    <row r="402" spans="1:12" s="215" customFormat="1" x14ac:dyDescent="0.25">
      <c r="A402" s="215" t="s">
        <v>126</v>
      </c>
      <c r="B402" s="215">
        <v>2163</v>
      </c>
      <c r="C402" s="215" t="s">
        <v>246</v>
      </c>
      <c r="D402" s="215">
        <v>502235732</v>
      </c>
      <c r="E402" s="222">
        <v>1060</v>
      </c>
      <c r="F402" s="215">
        <v>1274</v>
      </c>
      <c r="G402" s="215">
        <v>1004</v>
      </c>
      <c r="H402" s="222" t="s">
        <v>340</v>
      </c>
      <c r="I402" s="215" t="s">
        <v>4879</v>
      </c>
      <c r="J402" s="216" t="s">
        <v>330</v>
      </c>
      <c r="K402" s="215" t="s">
        <v>322</v>
      </c>
      <c r="L402" s="215" t="s">
        <v>419</v>
      </c>
    </row>
    <row r="403" spans="1:12" s="215" customFormat="1" x14ac:dyDescent="0.25">
      <c r="A403" s="215" t="s">
        <v>126</v>
      </c>
      <c r="B403" s="215">
        <v>2163</v>
      </c>
      <c r="C403" s="215" t="s">
        <v>246</v>
      </c>
      <c r="D403" s="215">
        <v>502235785</v>
      </c>
      <c r="E403" s="222">
        <v>1060</v>
      </c>
      <c r="F403" s="215">
        <v>1271</v>
      </c>
      <c r="G403" s="215">
        <v>1004</v>
      </c>
      <c r="H403" s="222" t="s">
        <v>340</v>
      </c>
      <c r="I403" s="215" t="s">
        <v>4880</v>
      </c>
      <c r="J403" s="216" t="s">
        <v>330</v>
      </c>
      <c r="K403" s="215" t="s">
        <v>322</v>
      </c>
      <c r="L403" s="215" t="s">
        <v>419</v>
      </c>
    </row>
    <row r="404" spans="1:12" s="215" customFormat="1" x14ac:dyDescent="0.25">
      <c r="A404" s="215" t="s">
        <v>126</v>
      </c>
      <c r="B404" s="215">
        <v>2163</v>
      </c>
      <c r="C404" s="215" t="s">
        <v>246</v>
      </c>
      <c r="D404" s="215">
        <v>502235787</v>
      </c>
      <c r="E404" s="222">
        <v>1060</v>
      </c>
      <c r="F404" s="215">
        <v>1271</v>
      </c>
      <c r="G404" s="215">
        <v>1004</v>
      </c>
      <c r="H404" s="222" t="s">
        <v>340</v>
      </c>
      <c r="I404" s="215" t="s">
        <v>4881</v>
      </c>
      <c r="J404" s="216" t="s">
        <v>330</v>
      </c>
      <c r="K404" s="215" t="s">
        <v>322</v>
      </c>
      <c r="L404" s="215" t="s">
        <v>419</v>
      </c>
    </row>
    <row r="405" spans="1:12" s="215" customFormat="1" x14ac:dyDescent="0.25">
      <c r="A405" s="215" t="s">
        <v>126</v>
      </c>
      <c r="B405" s="215">
        <v>2163</v>
      </c>
      <c r="C405" s="215" t="s">
        <v>246</v>
      </c>
      <c r="D405" s="215">
        <v>502235788</v>
      </c>
      <c r="E405" s="222">
        <v>1060</v>
      </c>
      <c r="F405" s="215">
        <v>1271</v>
      </c>
      <c r="G405" s="215">
        <v>1004</v>
      </c>
      <c r="H405" s="222" t="s">
        <v>340</v>
      </c>
      <c r="I405" s="215" t="s">
        <v>4882</v>
      </c>
      <c r="J405" s="216" t="s">
        <v>330</v>
      </c>
      <c r="K405" s="215" t="s">
        <v>322</v>
      </c>
      <c r="L405" s="215" t="s">
        <v>419</v>
      </c>
    </row>
    <row r="406" spans="1:12" s="215" customFormat="1" x14ac:dyDescent="0.25">
      <c r="A406" s="215" t="s">
        <v>126</v>
      </c>
      <c r="B406" s="215">
        <v>2163</v>
      </c>
      <c r="C406" s="215" t="s">
        <v>246</v>
      </c>
      <c r="D406" s="215">
        <v>502235793</v>
      </c>
      <c r="E406" s="222">
        <v>1060</v>
      </c>
      <c r="F406" s="215">
        <v>1271</v>
      </c>
      <c r="G406" s="215">
        <v>1004</v>
      </c>
      <c r="H406" s="222" t="s">
        <v>340</v>
      </c>
      <c r="I406" s="215" t="s">
        <v>4883</v>
      </c>
      <c r="J406" s="216" t="s">
        <v>330</v>
      </c>
      <c r="K406" s="215" t="s">
        <v>322</v>
      </c>
      <c r="L406" s="215" t="s">
        <v>419</v>
      </c>
    </row>
    <row r="407" spans="1:12" s="215" customFormat="1" x14ac:dyDescent="0.25">
      <c r="A407" s="215" t="s">
        <v>126</v>
      </c>
      <c r="B407" s="215">
        <v>2163</v>
      </c>
      <c r="C407" s="215" t="s">
        <v>246</v>
      </c>
      <c r="D407" s="215">
        <v>502235796</v>
      </c>
      <c r="E407" s="222">
        <v>1060</v>
      </c>
      <c r="F407" s="215">
        <v>1271</v>
      </c>
      <c r="G407" s="215">
        <v>1004</v>
      </c>
      <c r="H407" s="222" t="s">
        <v>340</v>
      </c>
      <c r="I407" s="215" t="s">
        <v>4884</v>
      </c>
      <c r="J407" s="216" t="s">
        <v>330</v>
      </c>
      <c r="K407" s="215" t="s">
        <v>322</v>
      </c>
      <c r="L407" s="215" t="s">
        <v>419</v>
      </c>
    </row>
    <row r="408" spans="1:12" s="215" customFormat="1" x14ac:dyDescent="0.25">
      <c r="A408" s="215" t="s">
        <v>126</v>
      </c>
      <c r="B408" s="215">
        <v>2163</v>
      </c>
      <c r="C408" s="215" t="s">
        <v>246</v>
      </c>
      <c r="D408" s="215">
        <v>502235963</v>
      </c>
      <c r="E408" s="222">
        <v>1060</v>
      </c>
      <c r="F408" s="215">
        <v>1242</v>
      </c>
      <c r="G408" s="215">
        <v>1004</v>
      </c>
      <c r="H408" s="222" t="s">
        <v>340</v>
      </c>
      <c r="I408" s="215" t="s">
        <v>4885</v>
      </c>
      <c r="J408" s="216" t="s">
        <v>330</v>
      </c>
      <c r="K408" s="215" t="s">
        <v>322</v>
      </c>
      <c r="L408" s="215" t="s">
        <v>419</v>
      </c>
    </row>
    <row r="409" spans="1:12" s="215" customFormat="1" x14ac:dyDescent="0.25">
      <c r="A409" s="215" t="s">
        <v>126</v>
      </c>
      <c r="B409" s="215">
        <v>2163</v>
      </c>
      <c r="C409" s="215" t="s">
        <v>246</v>
      </c>
      <c r="D409" s="215">
        <v>502236056</v>
      </c>
      <c r="E409" s="222">
        <v>1060</v>
      </c>
      <c r="F409" s="215">
        <v>1271</v>
      </c>
      <c r="G409" s="215">
        <v>1004</v>
      </c>
      <c r="H409" s="222" t="s">
        <v>340</v>
      </c>
      <c r="I409" s="215" t="s">
        <v>4886</v>
      </c>
      <c r="J409" s="216" t="s">
        <v>330</v>
      </c>
      <c r="K409" s="215" t="s">
        <v>322</v>
      </c>
      <c r="L409" s="215" t="s">
        <v>419</v>
      </c>
    </row>
    <row r="410" spans="1:12" s="215" customFormat="1" x14ac:dyDescent="0.25">
      <c r="A410" s="215" t="s">
        <v>126</v>
      </c>
      <c r="B410" s="215">
        <v>2163</v>
      </c>
      <c r="C410" s="215" t="s">
        <v>246</v>
      </c>
      <c r="D410" s="215">
        <v>502236060</v>
      </c>
      <c r="E410" s="222">
        <v>1060</v>
      </c>
      <c r="F410" s="215">
        <v>1271</v>
      </c>
      <c r="G410" s="215">
        <v>1004</v>
      </c>
      <c r="H410" s="222" t="s">
        <v>340</v>
      </c>
      <c r="I410" s="215" t="s">
        <v>4887</v>
      </c>
      <c r="J410" s="216" t="s">
        <v>330</v>
      </c>
      <c r="K410" s="215" t="s">
        <v>322</v>
      </c>
      <c r="L410" s="215" t="s">
        <v>419</v>
      </c>
    </row>
    <row r="411" spans="1:12" s="215" customFormat="1" x14ac:dyDescent="0.25">
      <c r="A411" s="215" t="s">
        <v>126</v>
      </c>
      <c r="B411" s="215">
        <v>2163</v>
      </c>
      <c r="C411" s="215" t="s">
        <v>246</v>
      </c>
      <c r="D411" s="215">
        <v>502236112</v>
      </c>
      <c r="E411" s="222">
        <v>1060</v>
      </c>
      <c r="F411" s="215">
        <v>1271</v>
      </c>
      <c r="G411" s="215">
        <v>1004</v>
      </c>
      <c r="H411" s="222" t="s">
        <v>340</v>
      </c>
      <c r="I411" s="215" t="s">
        <v>4888</v>
      </c>
      <c r="J411" s="216" t="s">
        <v>330</v>
      </c>
      <c r="K411" s="215" t="s">
        <v>322</v>
      </c>
      <c r="L411" s="215" t="s">
        <v>419</v>
      </c>
    </row>
    <row r="412" spans="1:12" s="215" customFormat="1" x14ac:dyDescent="0.25">
      <c r="A412" s="215" t="s">
        <v>126</v>
      </c>
      <c r="B412" s="215">
        <v>2163</v>
      </c>
      <c r="C412" s="215" t="s">
        <v>246</v>
      </c>
      <c r="D412" s="215">
        <v>502236114</v>
      </c>
      <c r="E412" s="222">
        <v>1060</v>
      </c>
      <c r="F412" s="215">
        <v>1271</v>
      </c>
      <c r="G412" s="215">
        <v>1004</v>
      </c>
      <c r="H412" s="222" t="s">
        <v>340</v>
      </c>
      <c r="I412" s="215" t="s">
        <v>4889</v>
      </c>
      <c r="J412" s="216" t="s">
        <v>330</v>
      </c>
      <c r="K412" s="215" t="s">
        <v>322</v>
      </c>
      <c r="L412" s="215" t="s">
        <v>419</v>
      </c>
    </row>
    <row r="413" spans="1:12" s="215" customFormat="1" x14ac:dyDescent="0.25">
      <c r="A413" s="215" t="s">
        <v>126</v>
      </c>
      <c r="B413" s="215">
        <v>2163</v>
      </c>
      <c r="C413" s="215" t="s">
        <v>246</v>
      </c>
      <c r="D413" s="215">
        <v>502236129</v>
      </c>
      <c r="E413" s="222">
        <v>1060</v>
      </c>
      <c r="F413" s="215">
        <v>1271</v>
      </c>
      <c r="G413" s="215">
        <v>1004</v>
      </c>
      <c r="H413" s="222" t="s">
        <v>340</v>
      </c>
      <c r="I413" s="215" t="s">
        <v>4890</v>
      </c>
      <c r="J413" s="216" t="s">
        <v>330</v>
      </c>
      <c r="K413" s="215" t="s">
        <v>322</v>
      </c>
      <c r="L413" s="215" t="s">
        <v>419</v>
      </c>
    </row>
    <row r="414" spans="1:12" s="215" customFormat="1" x14ac:dyDescent="0.25">
      <c r="A414" s="215" t="s">
        <v>126</v>
      </c>
      <c r="B414" s="215">
        <v>2163</v>
      </c>
      <c r="C414" s="215" t="s">
        <v>246</v>
      </c>
      <c r="D414" s="215">
        <v>502236161</v>
      </c>
      <c r="E414" s="222">
        <v>1060</v>
      </c>
      <c r="F414" s="215">
        <v>1274</v>
      </c>
      <c r="G414" s="215">
        <v>1004</v>
      </c>
      <c r="H414" s="222" t="s">
        <v>340</v>
      </c>
      <c r="I414" s="215" t="s">
        <v>4891</v>
      </c>
      <c r="J414" s="216" t="s">
        <v>330</v>
      </c>
      <c r="K414" s="215" t="s">
        <v>322</v>
      </c>
      <c r="L414" s="215" t="s">
        <v>419</v>
      </c>
    </row>
    <row r="415" spans="1:12" s="215" customFormat="1" x14ac:dyDescent="0.25">
      <c r="A415" s="215" t="s">
        <v>126</v>
      </c>
      <c r="B415" s="215">
        <v>2163</v>
      </c>
      <c r="C415" s="215" t="s">
        <v>246</v>
      </c>
      <c r="D415" s="215">
        <v>502236179</v>
      </c>
      <c r="E415" s="222">
        <v>1060</v>
      </c>
      <c r="F415" s="215">
        <v>1271</v>
      </c>
      <c r="G415" s="215">
        <v>1004</v>
      </c>
      <c r="H415" s="222" t="s">
        <v>340</v>
      </c>
      <c r="I415" s="215" t="s">
        <v>4892</v>
      </c>
      <c r="J415" s="216" t="s">
        <v>330</v>
      </c>
      <c r="K415" s="215" t="s">
        <v>322</v>
      </c>
      <c r="L415" s="215" t="s">
        <v>419</v>
      </c>
    </row>
    <row r="416" spans="1:12" s="215" customFormat="1" x14ac:dyDescent="0.25">
      <c r="A416" s="215" t="s">
        <v>126</v>
      </c>
      <c r="B416" s="215">
        <v>2163</v>
      </c>
      <c r="C416" s="215" t="s">
        <v>246</v>
      </c>
      <c r="D416" s="215">
        <v>502236180</v>
      </c>
      <c r="E416" s="222">
        <v>1060</v>
      </c>
      <c r="F416" s="215">
        <v>1271</v>
      </c>
      <c r="G416" s="215">
        <v>1004</v>
      </c>
      <c r="H416" s="222" t="s">
        <v>340</v>
      </c>
      <c r="I416" s="215" t="s">
        <v>4893</v>
      </c>
      <c r="J416" s="216" t="s">
        <v>330</v>
      </c>
      <c r="K416" s="215" t="s">
        <v>322</v>
      </c>
      <c r="L416" s="215" t="s">
        <v>419</v>
      </c>
    </row>
    <row r="417" spans="1:12" s="215" customFormat="1" x14ac:dyDescent="0.25">
      <c r="A417" s="215" t="s">
        <v>126</v>
      </c>
      <c r="B417" s="215">
        <v>2163</v>
      </c>
      <c r="C417" s="215" t="s">
        <v>246</v>
      </c>
      <c r="D417" s="215">
        <v>502236212</v>
      </c>
      <c r="E417" s="222">
        <v>1060</v>
      </c>
      <c r="F417" s="215">
        <v>1271</v>
      </c>
      <c r="G417" s="215">
        <v>1004</v>
      </c>
      <c r="H417" s="222" t="s">
        <v>340</v>
      </c>
      <c r="I417" s="215" t="s">
        <v>4894</v>
      </c>
      <c r="J417" s="216" t="s">
        <v>330</v>
      </c>
      <c r="K417" s="215" t="s">
        <v>322</v>
      </c>
      <c r="L417" s="215" t="s">
        <v>419</v>
      </c>
    </row>
    <row r="418" spans="1:12" s="215" customFormat="1" x14ac:dyDescent="0.25">
      <c r="A418" s="215" t="s">
        <v>126</v>
      </c>
      <c r="B418" s="215">
        <v>2163</v>
      </c>
      <c r="C418" s="215" t="s">
        <v>246</v>
      </c>
      <c r="D418" s="215">
        <v>502236223</v>
      </c>
      <c r="E418" s="222">
        <v>1060</v>
      </c>
      <c r="F418" s="215">
        <v>1271</v>
      </c>
      <c r="G418" s="215">
        <v>1004</v>
      </c>
      <c r="H418" s="222" t="s">
        <v>340</v>
      </c>
      <c r="I418" s="215" t="s">
        <v>4895</v>
      </c>
      <c r="J418" s="216" t="s">
        <v>330</v>
      </c>
      <c r="K418" s="215" t="s">
        <v>322</v>
      </c>
      <c r="L418" s="215" t="s">
        <v>419</v>
      </c>
    </row>
    <row r="419" spans="1:12" s="215" customFormat="1" x14ac:dyDescent="0.25">
      <c r="A419" s="215" t="s">
        <v>126</v>
      </c>
      <c r="B419" s="215">
        <v>2163</v>
      </c>
      <c r="C419" s="215" t="s">
        <v>246</v>
      </c>
      <c r="D419" s="215">
        <v>502236224</v>
      </c>
      <c r="E419" s="222">
        <v>1060</v>
      </c>
      <c r="F419" s="215">
        <v>1271</v>
      </c>
      <c r="G419" s="215">
        <v>1004</v>
      </c>
      <c r="H419" s="222" t="s">
        <v>340</v>
      </c>
      <c r="I419" s="215" t="s">
        <v>4896</v>
      </c>
      <c r="J419" s="216" t="s">
        <v>330</v>
      </c>
      <c r="K419" s="215" t="s">
        <v>322</v>
      </c>
      <c r="L419" s="215" t="s">
        <v>419</v>
      </c>
    </row>
    <row r="420" spans="1:12" s="215" customFormat="1" x14ac:dyDescent="0.25">
      <c r="A420" s="215" t="s">
        <v>126</v>
      </c>
      <c r="B420" s="215">
        <v>2163</v>
      </c>
      <c r="C420" s="215" t="s">
        <v>246</v>
      </c>
      <c r="D420" s="215">
        <v>502236228</v>
      </c>
      <c r="E420" s="222">
        <v>1060</v>
      </c>
      <c r="F420" s="215">
        <v>1271</v>
      </c>
      <c r="G420" s="215">
        <v>1004</v>
      </c>
      <c r="H420" s="222" t="s">
        <v>340</v>
      </c>
      <c r="I420" s="215" t="s">
        <v>4897</v>
      </c>
      <c r="J420" s="216" t="s">
        <v>330</v>
      </c>
      <c r="K420" s="215" t="s">
        <v>322</v>
      </c>
      <c r="L420" s="215" t="s">
        <v>419</v>
      </c>
    </row>
    <row r="421" spans="1:12" s="215" customFormat="1" x14ac:dyDescent="0.25">
      <c r="A421" s="215" t="s">
        <v>126</v>
      </c>
      <c r="B421" s="215">
        <v>2163</v>
      </c>
      <c r="C421" s="215" t="s">
        <v>246</v>
      </c>
      <c r="D421" s="215">
        <v>502236263</v>
      </c>
      <c r="E421" s="222">
        <v>1060</v>
      </c>
      <c r="F421" s="215">
        <v>1271</v>
      </c>
      <c r="G421" s="215">
        <v>1004</v>
      </c>
      <c r="H421" s="222" t="s">
        <v>340</v>
      </c>
      <c r="I421" s="215" t="s">
        <v>4898</v>
      </c>
      <c r="J421" s="216" t="s">
        <v>330</v>
      </c>
      <c r="K421" s="215" t="s">
        <v>322</v>
      </c>
      <c r="L421" s="215" t="s">
        <v>419</v>
      </c>
    </row>
    <row r="422" spans="1:12" s="215" customFormat="1" x14ac:dyDescent="0.25">
      <c r="A422" s="215" t="s">
        <v>126</v>
      </c>
      <c r="B422" s="215">
        <v>2163</v>
      </c>
      <c r="C422" s="215" t="s">
        <v>246</v>
      </c>
      <c r="D422" s="215">
        <v>502236306</v>
      </c>
      <c r="E422" s="222">
        <v>1060</v>
      </c>
      <c r="F422" s="215">
        <v>1271</v>
      </c>
      <c r="G422" s="215">
        <v>1004</v>
      </c>
      <c r="H422" s="222" t="s">
        <v>340</v>
      </c>
      <c r="I422" s="215" t="s">
        <v>4899</v>
      </c>
      <c r="J422" s="216" t="s">
        <v>330</v>
      </c>
      <c r="K422" s="215" t="s">
        <v>322</v>
      </c>
      <c r="L422" s="215" t="s">
        <v>419</v>
      </c>
    </row>
    <row r="423" spans="1:12" s="215" customFormat="1" x14ac:dyDescent="0.25">
      <c r="A423" s="215" t="s">
        <v>126</v>
      </c>
      <c r="B423" s="215">
        <v>2163</v>
      </c>
      <c r="C423" s="215" t="s">
        <v>246</v>
      </c>
      <c r="D423" s="215">
        <v>502236330</v>
      </c>
      <c r="E423" s="222">
        <v>1060</v>
      </c>
      <c r="F423" s="215">
        <v>1271</v>
      </c>
      <c r="G423" s="215">
        <v>1004</v>
      </c>
      <c r="H423" s="222" t="s">
        <v>340</v>
      </c>
      <c r="I423" s="215" t="s">
        <v>4900</v>
      </c>
      <c r="J423" s="216" t="s">
        <v>330</v>
      </c>
      <c r="K423" s="215" t="s">
        <v>322</v>
      </c>
      <c r="L423" s="215" t="s">
        <v>419</v>
      </c>
    </row>
    <row r="424" spans="1:12" s="215" customFormat="1" x14ac:dyDescent="0.25">
      <c r="A424" s="215" t="s">
        <v>126</v>
      </c>
      <c r="B424" s="215">
        <v>2163</v>
      </c>
      <c r="C424" s="215" t="s">
        <v>246</v>
      </c>
      <c r="D424" s="215">
        <v>502236336</v>
      </c>
      <c r="E424" s="222">
        <v>1060</v>
      </c>
      <c r="F424" s="215">
        <v>1271</v>
      </c>
      <c r="G424" s="215">
        <v>1004</v>
      </c>
      <c r="H424" s="222" t="s">
        <v>340</v>
      </c>
      <c r="I424" s="215" t="s">
        <v>4901</v>
      </c>
      <c r="J424" s="216" t="s">
        <v>330</v>
      </c>
      <c r="K424" s="215" t="s">
        <v>322</v>
      </c>
      <c r="L424" s="215" t="s">
        <v>419</v>
      </c>
    </row>
    <row r="425" spans="1:12" s="215" customFormat="1" x14ac:dyDescent="0.25">
      <c r="A425" s="215" t="s">
        <v>126</v>
      </c>
      <c r="B425" s="215">
        <v>2163</v>
      </c>
      <c r="C425" s="215" t="s">
        <v>246</v>
      </c>
      <c r="D425" s="215">
        <v>502236428</v>
      </c>
      <c r="E425" s="222">
        <v>1060</v>
      </c>
      <c r="F425" s="215">
        <v>1271</v>
      </c>
      <c r="G425" s="215">
        <v>1004</v>
      </c>
      <c r="H425" s="222" t="s">
        <v>340</v>
      </c>
      <c r="I425" s="215" t="s">
        <v>4902</v>
      </c>
      <c r="J425" s="216" t="s">
        <v>330</v>
      </c>
      <c r="K425" s="215" t="s">
        <v>322</v>
      </c>
      <c r="L425" s="215" t="s">
        <v>419</v>
      </c>
    </row>
    <row r="426" spans="1:12" s="215" customFormat="1" x14ac:dyDescent="0.25">
      <c r="A426" s="215" t="s">
        <v>126</v>
      </c>
      <c r="B426" s="215">
        <v>2163</v>
      </c>
      <c r="C426" s="215" t="s">
        <v>246</v>
      </c>
      <c r="D426" s="215">
        <v>502236452</v>
      </c>
      <c r="E426" s="222">
        <v>1060</v>
      </c>
      <c r="F426" s="215">
        <v>1271</v>
      </c>
      <c r="G426" s="215">
        <v>1004</v>
      </c>
      <c r="H426" s="222" t="s">
        <v>340</v>
      </c>
      <c r="I426" s="215" t="s">
        <v>4903</v>
      </c>
      <c r="J426" s="216" t="s">
        <v>330</v>
      </c>
      <c r="K426" s="215" t="s">
        <v>322</v>
      </c>
      <c r="L426" s="215" t="s">
        <v>419</v>
      </c>
    </row>
    <row r="427" spans="1:12" s="215" customFormat="1" x14ac:dyDescent="0.25">
      <c r="A427" s="215" t="s">
        <v>126</v>
      </c>
      <c r="B427" s="215">
        <v>2163</v>
      </c>
      <c r="C427" s="215" t="s">
        <v>246</v>
      </c>
      <c r="D427" s="215">
        <v>502236469</v>
      </c>
      <c r="E427" s="222">
        <v>1060</v>
      </c>
      <c r="F427" s="215">
        <v>1271</v>
      </c>
      <c r="G427" s="215">
        <v>1004</v>
      </c>
      <c r="H427" s="222" t="s">
        <v>340</v>
      </c>
      <c r="I427" s="215" t="s">
        <v>4904</v>
      </c>
      <c r="J427" s="216" t="s">
        <v>330</v>
      </c>
      <c r="K427" s="215" t="s">
        <v>322</v>
      </c>
      <c r="L427" s="215" t="s">
        <v>419</v>
      </c>
    </row>
    <row r="428" spans="1:12" s="215" customFormat="1" x14ac:dyDescent="0.25">
      <c r="A428" s="215" t="s">
        <v>126</v>
      </c>
      <c r="B428" s="215">
        <v>2163</v>
      </c>
      <c r="C428" s="215" t="s">
        <v>246</v>
      </c>
      <c r="D428" s="215">
        <v>502236614</v>
      </c>
      <c r="E428" s="222">
        <v>1060</v>
      </c>
      <c r="F428" s="215">
        <v>1271</v>
      </c>
      <c r="G428" s="215">
        <v>1004</v>
      </c>
      <c r="H428" s="222" t="s">
        <v>340</v>
      </c>
      <c r="I428" s="215" t="s">
        <v>4905</v>
      </c>
      <c r="J428" s="216" t="s">
        <v>330</v>
      </c>
      <c r="K428" s="215" t="s">
        <v>322</v>
      </c>
      <c r="L428" s="215" t="s">
        <v>419</v>
      </c>
    </row>
    <row r="429" spans="1:12" s="215" customFormat="1" x14ac:dyDescent="0.25">
      <c r="A429" s="215" t="s">
        <v>126</v>
      </c>
      <c r="B429" s="215">
        <v>2163</v>
      </c>
      <c r="C429" s="215" t="s">
        <v>246</v>
      </c>
      <c r="D429" s="215">
        <v>502236635</v>
      </c>
      <c r="E429" s="222">
        <v>1060</v>
      </c>
      <c r="F429" s="215">
        <v>1271</v>
      </c>
      <c r="G429" s="215">
        <v>1004</v>
      </c>
      <c r="H429" s="222" t="s">
        <v>340</v>
      </c>
      <c r="I429" s="215" t="s">
        <v>4906</v>
      </c>
      <c r="J429" s="216" t="s">
        <v>330</v>
      </c>
      <c r="K429" s="215" t="s">
        <v>322</v>
      </c>
      <c r="L429" s="215" t="s">
        <v>419</v>
      </c>
    </row>
    <row r="430" spans="1:12" s="215" customFormat="1" x14ac:dyDescent="0.25">
      <c r="A430" s="215" t="s">
        <v>126</v>
      </c>
      <c r="B430" s="215">
        <v>2163</v>
      </c>
      <c r="C430" s="215" t="s">
        <v>246</v>
      </c>
      <c r="D430" s="215">
        <v>504197891</v>
      </c>
      <c r="E430" s="222">
        <v>1060</v>
      </c>
      <c r="F430" s="215">
        <v>1274</v>
      </c>
      <c r="G430" s="215">
        <v>1004</v>
      </c>
      <c r="H430" s="222" t="s">
        <v>340</v>
      </c>
      <c r="I430" s="215" t="s">
        <v>4907</v>
      </c>
      <c r="J430" s="216" t="s">
        <v>330</v>
      </c>
      <c r="K430" s="215" t="s">
        <v>322</v>
      </c>
      <c r="L430" s="215" t="s">
        <v>2413</v>
      </c>
    </row>
    <row r="431" spans="1:12" s="215" customFormat="1" x14ac:dyDescent="0.25">
      <c r="A431" s="215" t="s">
        <v>126</v>
      </c>
      <c r="B431" s="215">
        <v>2173</v>
      </c>
      <c r="C431" s="215" t="s">
        <v>247</v>
      </c>
      <c r="D431" s="215">
        <v>191948756</v>
      </c>
      <c r="E431" s="222">
        <v>1060</v>
      </c>
      <c r="F431" s="215">
        <v>1242</v>
      </c>
      <c r="G431" s="215">
        <v>1004</v>
      </c>
      <c r="H431" s="222" t="s">
        <v>340</v>
      </c>
      <c r="I431" s="215" t="s">
        <v>4908</v>
      </c>
      <c r="J431" s="216" t="s">
        <v>330</v>
      </c>
      <c r="K431" s="215" t="s">
        <v>322</v>
      </c>
      <c r="L431" s="215" t="s">
        <v>419</v>
      </c>
    </row>
    <row r="432" spans="1:12" s="215" customFormat="1" x14ac:dyDescent="0.25">
      <c r="A432" s="215" t="s">
        <v>126</v>
      </c>
      <c r="B432" s="215">
        <v>2174</v>
      </c>
      <c r="C432" s="215" t="s">
        <v>248</v>
      </c>
      <c r="D432" s="215">
        <v>1700389</v>
      </c>
      <c r="E432" s="222">
        <v>1060</v>
      </c>
      <c r="F432" s="215">
        <v>1230</v>
      </c>
      <c r="G432" s="215">
        <v>1004</v>
      </c>
      <c r="H432" s="222" t="s">
        <v>340</v>
      </c>
      <c r="I432" s="215" t="s">
        <v>4909</v>
      </c>
      <c r="J432" s="216" t="s">
        <v>330</v>
      </c>
      <c r="K432" s="215" t="s">
        <v>322</v>
      </c>
      <c r="L432" s="215" t="s">
        <v>419</v>
      </c>
    </row>
    <row r="433" spans="1:12" s="215" customFormat="1" x14ac:dyDescent="0.25">
      <c r="A433" s="215" t="s">
        <v>126</v>
      </c>
      <c r="B433" s="215">
        <v>2175</v>
      </c>
      <c r="C433" s="215" t="s">
        <v>249</v>
      </c>
      <c r="D433" s="215">
        <v>191968453</v>
      </c>
      <c r="E433" s="222">
        <v>1060</v>
      </c>
      <c r="F433" s="215">
        <v>1242</v>
      </c>
      <c r="G433" s="215">
        <v>1004</v>
      </c>
      <c r="H433" s="222" t="s">
        <v>340</v>
      </c>
      <c r="I433" s="215" t="s">
        <v>4910</v>
      </c>
      <c r="J433" s="216" t="s">
        <v>330</v>
      </c>
      <c r="K433" s="215" t="s">
        <v>322</v>
      </c>
      <c r="L433" s="215" t="s">
        <v>419</v>
      </c>
    </row>
    <row r="434" spans="1:12" s="215" customFormat="1" x14ac:dyDescent="0.25">
      <c r="A434" s="215" t="s">
        <v>126</v>
      </c>
      <c r="B434" s="215">
        <v>2175</v>
      </c>
      <c r="C434" s="215" t="s">
        <v>249</v>
      </c>
      <c r="D434" s="215">
        <v>502184539</v>
      </c>
      <c r="E434" s="222">
        <v>1060</v>
      </c>
      <c r="F434" s="215">
        <v>1263</v>
      </c>
      <c r="G434" s="215">
        <v>1004</v>
      </c>
      <c r="H434" s="222" t="s">
        <v>340</v>
      </c>
      <c r="I434" s="215" t="s">
        <v>4911</v>
      </c>
      <c r="J434" s="216" t="s">
        <v>330</v>
      </c>
      <c r="K434" s="215" t="s">
        <v>322</v>
      </c>
      <c r="L434" s="215" t="s">
        <v>419</v>
      </c>
    </row>
    <row r="435" spans="1:12" s="215" customFormat="1" x14ac:dyDescent="0.25">
      <c r="A435" s="215" t="s">
        <v>126</v>
      </c>
      <c r="B435" s="215">
        <v>2177</v>
      </c>
      <c r="C435" s="215" t="s">
        <v>250</v>
      </c>
      <c r="D435" s="215">
        <v>191972870</v>
      </c>
      <c r="E435" s="222">
        <v>1060</v>
      </c>
      <c r="F435" s="215">
        <v>1242</v>
      </c>
      <c r="G435" s="215">
        <v>1004</v>
      </c>
      <c r="H435" s="222" t="s">
        <v>340</v>
      </c>
      <c r="I435" s="215" t="s">
        <v>4912</v>
      </c>
      <c r="J435" s="216" t="s">
        <v>330</v>
      </c>
      <c r="K435" s="215" t="s">
        <v>322</v>
      </c>
      <c r="L435" s="215" t="s">
        <v>419</v>
      </c>
    </row>
    <row r="436" spans="1:12" s="215" customFormat="1" x14ac:dyDescent="0.25">
      <c r="A436" s="215" t="s">
        <v>126</v>
      </c>
      <c r="B436" s="215">
        <v>2177</v>
      </c>
      <c r="C436" s="215" t="s">
        <v>250</v>
      </c>
      <c r="D436" s="215">
        <v>191983106</v>
      </c>
      <c r="E436" s="222">
        <v>1060</v>
      </c>
      <c r="F436" s="215">
        <v>1252</v>
      </c>
      <c r="G436" s="215">
        <v>1004</v>
      </c>
      <c r="H436" s="222" t="s">
        <v>340</v>
      </c>
      <c r="I436" s="215" t="s">
        <v>4913</v>
      </c>
      <c r="J436" s="216" t="s">
        <v>330</v>
      </c>
      <c r="K436" s="215" t="s">
        <v>322</v>
      </c>
      <c r="L436" s="215" t="s">
        <v>419</v>
      </c>
    </row>
    <row r="437" spans="1:12" s="215" customFormat="1" x14ac:dyDescent="0.25">
      <c r="A437" s="215" t="s">
        <v>126</v>
      </c>
      <c r="B437" s="215">
        <v>2183</v>
      </c>
      <c r="C437" s="215" t="s">
        <v>251</v>
      </c>
      <c r="D437" s="215">
        <v>502184828</v>
      </c>
      <c r="E437" s="222">
        <v>1080</v>
      </c>
      <c r="F437" s="215">
        <v>1274</v>
      </c>
      <c r="G437" s="215">
        <v>1004</v>
      </c>
      <c r="H437" s="222" t="s">
        <v>339</v>
      </c>
      <c r="I437" s="215" t="s">
        <v>4914</v>
      </c>
      <c r="J437" s="216" t="s">
        <v>330</v>
      </c>
      <c r="K437" s="215" t="s">
        <v>322</v>
      </c>
      <c r="L437" s="215" t="s">
        <v>420</v>
      </c>
    </row>
    <row r="438" spans="1:12" s="215" customFormat="1" x14ac:dyDescent="0.25">
      <c r="A438" s="215" t="s">
        <v>126</v>
      </c>
      <c r="B438" s="215">
        <v>2183</v>
      </c>
      <c r="C438" s="215" t="s">
        <v>251</v>
      </c>
      <c r="D438" s="215">
        <v>502185034</v>
      </c>
      <c r="E438" s="222">
        <v>1060</v>
      </c>
      <c r="F438" s="215">
        <v>1274</v>
      </c>
      <c r="G438" s="215">
        <v>1004</v>
      </c>
      <c r="H438" s="222" t="s">
        <v>340</v>
      </c>
      <c r="I438" s="215" t="s">
        <v>4915</v>
      </c>
      <c r="J438" s="216" t="s">
        <v>330</v>
      </c>
      <c r="K438" s="215" t="s">
        <v>322</v>
      </c>
      <c r="L438" s="215" t="s">
        <v>419</v>
      </c>
    </row>
    <row r="439" spans="1:12" s="215" customFormat="1" x14ac:dyDescent="0.25">
      <c r="A439" s="215" t="s">
        <v>126</v>
      </c>
      <c r="B439" s="215">
        <v>2186</v>
      </c>
      <c r="C439" s="215" t="s">
        <v>252</v>
      </c>
      <c r="D439" s="215">
        <v>502218930</v>
      </c>
      <c r="E439" s="222">
        <v>1060</v>
      </c>
      <c r="F439" s="215">
        <v>1271</v>
      </c>
      <c r="G439" s="215">
        <v>1004</v>
      </c>
      <c r="H439" s="222" t="s">
        <v>340</v>
      </c>
      <c r="I439" s="215" t="s">
        <v>4916</v>
      </c>
      <c r="J439" s="216" t="s">
        <v>330</v>
      </c>
      <c r="K439" s="215" t="s">
        <v>322</v>
      </c>
      <c r="L439" s="215" t="s">
        <v>419</v>
      </c>
    </row>
    <row r="440" spans="1:12" s="215" customFormat="1" x14ac:dyDescent="0.25">
      <c r="A440" s="215" t="s">
        <v>126</v>
      </c>
      <c r="B440" s="215">
        <v>2186</v>
      </c>
      <c r="C440" s="215" t="s">
        <v>252</v>
      </c>
      <c r="D440" s="215">
        <v>502218955</v>
      </c>
      <c r="E440" s="222">
        <v>1080</v>
      </c>
      <c r="F440" s="215">
        <v>1274</v>
      </c>
      <c r="G440" s="215">
        <v>1004</v>
      </c>
      <c r="H440" s="222" t="s">
        <v>339</v>
      </c>
      <c r="I440" s="215" t="s">
        <v>4917</v>
      </c>
      <c r="J440" s="216" t="s">
        <v>330</v>
      </c>
      <c r="K440" s="215" t="s">
        <v>322</v>
      </c>
      <c r="L440" s="215" t="s">
        <v>420</v>
      </c>
    </row>
    <row r="441" spans="1:12" s="215" customFormat="1" x14ac:dyDescent="0.25">
      <c r="A441" s="215" t="s">
        <v>126</v>
      </c>
      <c r="B441" s="215">
        <v>2196</v>
      </c>
      <c r="C441" s="215" t="s">
        <v>254</v>
      </c>
      <c r="D441" s="215">
        <v>1524272</v>
      </c>
      <c r="E441" s="222">
        <v>1020</v>
      </c>
      <c r="F441" s="215">
        <v>1110</v>
      </c>
      <c r="G441" s="215">
        <v>1004</v>
      </c>
      <c r="H441" s="222" t="s">
        <v>340</v>
      </c>
      <c r="I441" s="215" t="s">
        <v>4918</v>
      </c>
      <c r="J441" s="216" t="s">
        <v>330</v>
      </c>
      <c r="K441" s="215" t="s">
        <v>322</v>
      </c>
      <c r="L441" s="215" t="s">
        <v>418</v>
      </c>
    </row>
    <row r="442" spans="1:12" s="215" customFormat="1" x14ac:dyDescent="0.25">
      <c r="A442" s="215" t="s">
        <v>126</v>
      </c>
      <c r="B442" s="215">
        <v>2196</v>
      </c>
      <c r="C442" s="215" t="s">
        <v>254</v>
      </c>
      <c r="D442" s="215">
        <v>1526405</v>
      </c>
      <c r="E442" s="222">
        <v>1060</v>
      </c>
      <c r="G442" s="215">
        <v>1004</v>
      </c>
      <c r="H442" s="222" t="s">
        <v>340</v>
      </c>
      <c r="I442" s="215" t="s">
        <v>4919</v>
      </c>
      <c r="J442" s="216" t="s">
        <v>330</v>
      </c>
      <c r="K442" s="215" t="s">
        <v>322</v>
      </c>
      <c r="L442" s="215" t="s">
        <v>419</v>
      </c>
    </row>
    <row r="443" spans="1:12" s="215" customFormat="1" x14ac:dyDescent="0.25">
      <c r="A443" s="215" t="s">
        <v>126</v>
      </c>
      <c r="B443" s="215">
        <v>2196</v>
      </c>
      <c r="C443" s="215" t="s">
        <v>254</v>
      </c>
      <c r="D443" s="215">
        <v>3033040</v>
      </c>
      <c r="E443" s="222">
        <v>1060</v>
      </c>
      <c r="F443" s="215">
        <v>1242</v>
      </c>
      <c r="G443" s="215">
        <v>1004</v>
      </c>
      <c r="H443" s="222" t="s">
        <v>340</v>
      </c>
      <c r="I443" s="215" t="s">
        <v>4920</v>
      </c>
      <c r="J443" s="216" t="s">
        <v>330</v>
      </c>
      <c r="K443" s="215" t="s">
        <v>322</v>
      </c>
      <c r="L443" s="215" t="s">
        <v>419</v>
      </c>
    </row>
    <row r="444" spans="1:12" s="215" customFormat="1" x14ac:dyDescent="0.25">
      <c r="A444" s="215" t="s">
        <v>126</v>
      </c>
      <c r="B444" s="215">
        <v>2196</v>
      </c>
      <c r="C444" s="215" t="s">
        <v>254</v>
      </c>
      <c r="D444" s="215">
        <v>190426988</v>
      </c>
      <c r="E444" s="222">
        <v>1060</v>
      </c>
      <c r="F444" s="215">
        <v>1242</v>
      </c>
      <c r="G444" s="215">
        <v>1004</v>
      </c>
      <c r="H444" s="222" t="s">
        <v>340</v>
      </c>
      <c r="I444" s="215" t="s">
        <v>4921</v>
      </c>
      <c r="J444" s="216" t="s">
        <v>330</v>
      </c>
      <c r="K444" s="215" t="s">
        <v>322</v>
      </c>
      <c r="L444" s="215" t="s">
        <v>419</v>
      </c>
    </row>
    <row r="445" spans="1:12" s="215" customFormat="1" x14ac:dyDescent="0.25">
      <c r="A445" s="215" t="s">
        <v>126</v>
      </c>
      <c r="B445" s="215">
        <v>2196</v>
      </c>
      <c r="C445" s="215" t="s">
        <v>254</v>
      </c>
      <c r="D445" s="215">
        <v>190977069</v>
      </c>
      <c r="E445" s="222">
        <v>1040</v>
      </c>
      <c r="G445" s="215">
        <v>1004</v>
      </c>
      <c r="H445" s="222" t="s">
        <v>340</v>
      </c>
      <c r="I445" s="215" t="s">
        <v>4922</v>
      </c>
      <c r="J445" s="216" t="s">
        <v>330</v>
      </c>
      <c r="K445" s="215" t="s">
        <v>322</v>
      </c>
      <c r="L445" s="215" t="s">
        <v>421</v>
      </c>
    </row>
    <row r="446" spans="1:12" s="215" customFormat="1" x14ac:dyDescent="0.25">
      <c r="A446" s="215" t="s">
        <v>126</v>
      </c>
      <c r="B446" s="215">
        <v>2196</v>
      </c>
      <c r="C446" s="215" t="s">
        <v>254</v>
      </c>
      <c r="D446" s="215">
        <v>191697754</v>
      </c>
      <c r="E446" s="222">
        <v>1060</v>
      </c>
      <c r="F446" s="215">
        <v>1274</v>
      </c>
      <c r="G446" s="215">
        <v>1004</v>
      </c>
      <c r="H446" s="222" t="s">
        <v>340</v>
      </c>
      <c r="I446" s="215" t="s">
        <v>4923</v>
      </c>
      <c r="J446" s="216" t="s">
        <v>330</v>
      </c>
      <c r="K446" s="215" t="s">
        <v>322</v>
      </c>
      <c r="L446" s="215" t="s">
        <v>419</v>
      </c>
    </row>
    <row r="447" spans="1:12" s="215" customFormat="1" x14ac:dyDescent="0.25">
      <c r="A447" s="215" t="s">
        <v>126</v>
      </c>
      <c r="B447" s="215">
        <v>2196</v>
      </c>
      <c r="C447" s="215" t="s">
        <v>254</v>
      </c>
      <c r="D447" s="215">
        <v>191697755</v>
      </c>
      <c r="E447" s="222">
        <v>1060</v>
      </c>
      <c r="F447" s="215">
        <v>1274</v>
      </c>
      <c r="G447" s="215">
        <v>1004</v>
      </c>
      <c r="H447" s="222" t="s">
        <v>340</v>
      </c>
      <c r="I447" s="215" t="s">
        <v>4924</v>
      </c>
      <c r="J447" s="216" t="s">
        <v>330</v>
      </c>
      <c r="K447" s="215" t="s">
        <v>322</v>
      </c>
      <c r="L447" s="215" t="s">
        <v>419</v>
      </c>
    </row>
    <row r="448" spans="1:12" s="215" customFormat="1" x14ac:dyDescent="0.25">
      <c r="A448" s="215" t="s">
        <v>126</v>
      </c>
      <c r="B448" s="215">
        <v>2196</v>
      </c>
      <c r="C448" s="215" t="s">
        <v>254</v>
      </c>
      <c r="D448" s="215">
        <v>191950392</v>
      </c>
      <c r="E448" s="222">
        <v>1060</v>
      </c>
      <c r="F448" s="215">
        <v>1274</v>
      </c>
      <c r="G448" s="215">
        <v>1004</v>
      </c>
      <c r="H448" s="222" t="s">
        <v>340</v>
      </c>
      <c r="I448" s="215" t="s">
        <v>4925</v>
      </c>
      <c r="J448" s="216" t="s">
        <v>330</v>
      </c>
      <c r="K448" s="215" t="s">
        <v>322</v>
      </c>
      <c r="L448" s="215" t="s">
        <v>419</v>
      </c>
    </row>
    <row r="449" spans="1:12" s="215" customFormat="1" x14ac:dyDescent="0.25">
      <c r="A449" s="215" t="s">
        <v>126</v>
      </c>
      <c r="B449" s="215">
        <v>2196</v>
      </c>
      <c r="C449" s="215" t="s">
        <v>254</v>
      </c>
      <c r="D449" s="215">
        <v>191963508</v>
      </c>
      <c r="E449" s="222">
        <v>1060</v>
      </c>
      <c r="G449" s="215">
        <v>1004</v>
      </c>
      <c r="H449" s="222" t="s">
        <v>340</v>
      </c>
      <c r="I449" s="215" t="s">
        <v>4926</v>
      </c>
      <c r="J449" s="216" t="s">
        <v>330</v>
      </c>
      <c r="K449" s="215" t="s">
        <v>322</v>
      </c>
      <c r="L449" s="215" t="s">
        <v>419</v>
      </c>
    </row>
    <row r="450" spans="1:12" s="215" customFormat="1" x14ac:dyDescent="0.25">
      <c r="A450" s="215" t="s">
        <v>126</v>
      </c>
      <c r="B450" s="215">
        <v>2196</v>
      </c>
      <c r="C450" s="215" t="s">
        <v>254</v>
      </c>
      <c r="D450" s="215">
        <v>191963511</v>
      </c>
      <c r="E450" s="222">
        <v>1060</v>
      </c>
      <c r="G450" s="215">
        <v>1004</v>
      </c>
      <c r="H450" s="222" t="s">
        <v>340</v>
      </c>
      <c r="I450" s="215" t="s">
        <v>4927</v>
      </c>
      <c r="J450" s="216" t="s">
        <v>330</v>
      </c>
      <c r="K450" s="215" t="s">
        <v>322</v>
      </c>
      <c r="L450" s="215" t="s">
        <v>419</v>
      </c>
    </row>
    <row r="451" spans="1:12" s="215" customFormat="1" x14ac:dyDescent="0.25">
      <c r="A451" s="215" t="s">
        <v>126</v>
      </c>
      <c r="B451" s="215">
        <v>2196</v>
      </c>
      <c r="C451" s="215" t="s">
        <v>254</v>
      </c>
      <c r="D451" s="215">
        <v>191991182</v>
      </c>
      <c r="E451" s="222">
        <v>1060</v>
      </c>
      <c r="F451" s="215">
        <v>1274</v>
      </c>
      <c r="G451" s="215">
        <v>1004</v>
      </c>
      <c r="H451" s="222" t="s">
        <v>340</v>
      </c>
      <c r="I451" s="215" t="s">
        <v>4928</v>
      </c>
      <c r="J451" s="216" t="s">
        <v>330</v>
      </c>
      <c r="K451" s="215" t="s">
        <v>322</v>
      </c>
      <c r="L451" s="215" t="s">
        <v>419</v>
      </c>
    </row>
    <row r="452" spans="1:12" s="215" customFormat="1" x14ac:dyDescent="0.25">
      <c r="A452" s="215" t="s">
        <v>126</v>
      </c>
      <c r="B452" s="215">
        <v>2196</v>
      </c>
      <c r="C452" s="215" t="s">
        <v>254</v>
      </c>
      <c r="D452" s="215">
        <v>191998599</v>
      </c>
      <c r="E452" s="222">
        <v>1060</v>
      </c>
      <c r="F452" s="215">
        <v>1274</v>
      </c>
      <c r="G452" s="215">
        <v>1004</v>
      </c>
      <c r="H452" s="222" t="s">
        <v>340</v>
      </c>
      <c r="I452" s="215" t="s">
        <v>4929</v>
      </c>
      <c r="J452" s="216" t="s">
        <v>330</v>
      </c>
      <c r="K452" s="215" t="s">
        <v>322</v>
      </c>
      <c r="L452" s="215" t="s">
        <v>419</v>
      </c>
    </row>
    <row r="453" spans="1:12" s="215" customFormat="1" x14ac:dyDescent="0.25">
      <c r="A453" s="215" t="s">
        <v>126</v>
      </c>
      <c r="B453" s="215">
        <v>2196</v>
      </c>
      <c r="C453" s="215" t="s">
        <v>254</v>
      </c>
      <c r="D453" s="215">
        <v>191998602</v>
      </c>
      <c r="E453" s="222">
        <v>1060</v>
      </c>
      <c r="F453" s="215">
        <v>1274</v>
      </c>
      <c r="G453" s="215">
        <v>1004</v>
      </c>
      <c r="H453" s="222" t="s">
        <v>340</v>
      </c>
      <c r="I453" s="215" t="s">
        <v>4930</v>
      </c>
      <c r="J453" s="216" t="s">
        <v>330</v>
      </c>
      <c r="K453" s="215" t="s">
        <v>322</v>
      </c>
      <c r="L453" s="215" t="s">
        <v>419</v>
      </c>
    </row>
    <row r="454" spans="1:12" s="215" customFormat="1" x14ac:dyDescent="0.25">
      <c r="A454" s="215" t="s">
        <v>126</v>
      </c>
      <c r="B454" s="215">
        <v>2196</v>
      </c>
      <c r="C454" s="215" t="s">
        <v>254</v>
      </c>
      <c r="D454" s="215">
        <v>192000694</v>
      </c>
      <c r="E454" s="222">
        <v>1060</v>
      </c>
      <c r="G454" s="215">
        <v>1004</v>
      </c>
      <c r="H454" s="222" t="s">
        <v>340</v>
      </c>
      <c r="I454" s="215" t="s">
        <v>4931</v>
      </c>
      <c r="J454" s="216" t="s">
        <v>330</v>
      </c>
      <c r="K454" s="215" t="s">
        <v>322</v>
      </c>
      <c r="L454" s="215" t="s">
        <v>419</v>
      </c>
    </row>
    <row r="455" spans="1:12" s="215" customFormat="1" x14ac:dyDescent="0.25">
      <c r="A455" s="215" t="s">
        <v>126</v>
      </c>
      <c r="B455" s="215">
        <v>2196</v>
      </c>
      <c r="C455" s="215" t="s">
        <v>254</v>
      </c>
      <c r="D455" s="215">
        <v>192008226</v>
      </c>
      <c r="E455" s="222">
        <v>1060</v>
      </c>
      <c r="F455" s="215">
        <v>1274</v>
      </c>
      <c r="G455" s="215">
        <v>1004</v>
      </c>
      <c r="H455" s="222" t="s">
        <v>340</v>
      </c>
      <c r="I455" s="215" t="s">
        <v>4932</v>
      </c>
      <c r="J455" s="216" t="s">
        <v>330</v>
      </c>
      <c r="K455" s="215" t="s">
        <v>322</v>
      </c>
      <c r="L455" s="215" t="s">
        <v>419</v>
      </c>
    </row>
    <row r="456" spans="1:12" s="215" customFormat="1" x14ac:dyDescent="0.25">
      <c r="A456" s="215" t="s">
        <v>126</v>
      </c>
      <c r="B456" s="215">
        <v>2196</v>
      </c>
      <c r="C456" s="215" t="s">
        <v>254</v>
      </c>
      <c r="D456" s="215">
        <v>192009511</v>
      </c>
      <c r="E456" s="222">
        <v>1060</v>
      </c>
      <c r="F456" s="215">
        <v>1274</v>
      </c>
      <c r="G456" s="215">
        <v>1003</v>
      </c>
      <c r="H456" s="222" t="s">
        <v>340</v>
      </c>
      <c r="I456" s="215" t="s">
        <v>4933</v>
      </c>
      <c r="J456" s="216" t="s">
        <v>330</v>
      </c>
      <c r="K456" s="215" t="s">
        <v>322</v>
      </c>
      <c r="L456" s="215" t="s">
        <v>419</v>
      </c>
    </row>
    <row r="457" spans="1:12" s="215" customFormat="1" x14ac:dyDescent="0.25">
      <c r="A457" s="215" t="s">
        <v>126</v>
      </c>
      <c r="B457" s="215">
        <v>2196</v>
      </c>
      <c r="C457" s="215" t="s">
        <v>254</v>
      </c>
      <c r="D457" s="215">
        <v>192010200</v>
      </c>
      <c r="E457" s="222">
        <v>1060</v>
      </c>
      <c r="F457" s="215">
        <v>1274</v>
      </c>
      <c r="G457" s="215">
        <v>1004</v>
      </c>
      <c r="H457" s="222" t="s">
        <v>340</v>
      </c>
      <c r="I457" s="215" t="s">
        <v>4934</v>
      </c>
      <c r="J457" s="216" t="s">
        <v>330</v>
      </c>
      <c r="K457" s="215" t="s">
        <v>322</v>
      </c>
      <c r="L457" s="215" t="s">
        <v>419</v>
      </c>
    </row>
    <row r="458" spans="1:12" s="215" customFormat="1" x14ac:dyDescent="0.25">
      <c r="A458" s="215" t="s">
        <v>126</v>
      </c>
      <c r="B458" s="215">
        <v>2196</v>
      </c>
      <c r="C458" s="215" t="s">
        <v>254</v>
      </c>
      <c r="D458" s="215">
        <v>192012535</v>
      </c>
      <c r="E458" s="222">
        <v>1060</v>
      </c>
      <c r="F458" s="215">
        <v>1274</v>
      </c>
      <c r="G458" s="215">
        <v>1004</v>
      </c>
      <c r="H458" s="222" t="s">
        <v>340</v>
      </c>
      <c r="I458" s="215" t="s">
        <v>4935</v>
      </c>
      <c r="J458" s="216" t="s">
        <v>330</v>
      </c>
      <c r="K458" s="215" t="s">
        <v>322</v>
      </c>
      <c r="L458" s="215" t="s">
        <v>419</v>
      </c>
    </row>
    <row r="459" spans="1:12" s="215" customFormat="1" x14ac:dyDescent="0.25">
      <c r="A459" s="215" t="s">
        <v>126</v>
      </c>
      <c r="B459" s="215">
        <v>2196</v>
      </c>
      <c r="C459" s="215" t="s">
        <v>254</v>
      </c>
      <c r="D459" s="215">
        <v>192013465</v>
      </c>
      <c r="E459" s="222">
        <v>1060</v>
      </c>
      <c r="F459" s="215">
        <v>1274</v>
      </c>
      <c r="G459" s="215">
        <v>1004</v>
      </c>
      <c r="H459" s="222" t="s">
        <v>340</v>
      </c>
      <c r="I459" s="215" t="s">
        <v>4936</v>
      </c>
      <c r="J459" s="216" t="s">
        <v>330</v>
      </c>
      <c r="K459" s="215" t="s">
        <v>322</v>
      </c>
      <c r="L459" s="215" t="s">
        <v>419</v>
      </c>
    </row>
    <row r="460" spans="1:12" s="215" customFormat="1" x14ac:dyDescent="0.25">
      <c r="A460" s="215" t="s">
        <v>126</v>
      </c>
      <c r="B460" s="215">
        <v>2196</v>
      </c>
      <c r="C460" s="215" t="s">
        <v>254</v>
      </c>
      <c r="D460" s="215">
        <v>192014160</v>
      </c>
      <c r="E460" s="222">
        <v>1060</v>
      </c>
      <c r="F460" s="215">
        <v>1242</v>
      </c>
      <c r="G460" s="215">
        <v>1004</v>
      </c>
      <c r="H460" s="222" t="s">
        <v>340</v>
      </c>
      <c r="I460" s="215" t="s">
        <v>4937</v>
      </c>
      <c r="J460" s="216" t="s">
        <v>330</v>
      </c>
      <c r="K460" s="215" t="s">
        <v>322</v>
      </c>
      <c r="L460" s="215" t="s">
        <v>419</v>
      </c>
    </row>
    <row r="461" spans="1:12" s="215" customFormat="1" x14ac:dyDescent="0.25">
      <c r="A461" s="215" t="s">
        <v>126</v>
      </c>
      <c r="B461" s="215">
        <v>2196</v>
      </c>
      <c r="C461" s="215" t="s">
        <v>254</v>
      </c>
      <c r="D461" s="215">
        <v>192014176</v>
      </c>
      <c r="E461" s="222">
        <v>1060</v>
      </c>
      <c r="F461" s="215">
        <v>1274</v>
      </c>
      <c r="G461" s="215">
        <v>1004</v>
      </c>
      <c r="H461" s="222" t="s">
        <v>340</v>
      </c>
      <c r="I461" s="215" t="s">
        <v>3146</v>
      </c>
      <c r="J461" s="216" t="s">
        <v>330</v>
      </c>
      <c r="K461" s="215" t="s">
        <v>322</v>
      </c>
      <c r="L461" s="215" t="s">
        <v>419</v>
      </c>
    </row>
    <row r="462" spans="1:12" s="215" customFormat="1" x14ac:dyDescent="0.25">
      <c r="A462" s="215" t="s">
        <v>126</v>
      </c>
      <c r="B462" s="215">
        <v>2196</v>
      </c>
      <c r="C462" s="215" t="s">
        <v>254</v>
      </c>
      <c r="D462" s="215">
        <v>192014177</v>
      </c>
      <c r="E462" s="222">
        <v>1060</v>
      </c>
      <c r="F462" s="215">
        <v>1242</v>
      </c>
      <c r="G462" s="215">
        <v>1004</v>
      </c>
      <c r="H462" s="222" t="s">
        <v>340</v>
      </c>
      <c r="I462" s="215" t="s">
        <v>4938</v>
      </c>
      <c r="J462" s="216" t="s">
        <v>330</v>
      </c>
      <c r="K462" s="215" t="s">
        <v>322</v>
      </c>
      <c r="L462" s="215" t="s">
        <v>419</v>
      </c>
    </row>
    <row r="463" spans="1:12" s="215" customFormat="1" x14ac:dyDescent="0.25">
      <c r="A463" s="215" t="s">
        <v>126</v>
      </c>
      <c r="B463" s="215">
        <v>2196</v>
      </c>
      <c r="C463" s="215" t="s">
        <v>254</v>
      </c>
      <c r="D463" s="215">
        <v>192014178</v>
      </c>
      <c r="E463" s="222">
        <v>1060</v>
      </c>
      <c r="F463" s="215">
        <v>1274</v>
      </c>
      <c r="G463" s="215">
        <v>1004</v>
      </c>
      <c r="H463" s="222" t="s">
        <v>340</v>
      </c>
      <c r="I463" s="215" t="s">
        <v>4939</v>
      </c>
      <c r="J463" s="216" t="s">
        <v>330</v>
      </c>
      <c r="K463" s="215" t="s">
        <v>322</v>
      </c>
      <c r="L463" s="215" t="s">
        <v>419</v>
      </c>
    </row>
    <row r="464" spans="1:12" s="215" customFormat="1" x14ac:dyDescent="0.25">
      <c r="A464" s="215" t="s">
        <v>126</v>
      </c>
      <c r="B464" s="215">
        <v>2196</v>
      </c>
      <c r="C464" s="215" t="s">
        <v>254</v>
      </c>
      <c r="D464" s="215">
        <v>192014180</v>
      </c>
      <c r="E464" s="222">
        <v>1060</v>
      </c>
      <c r="F464" s="215">
        <v>1274</v>
      </c>
      <c r="G464" s="215">
        <v>1004</v>
      </c>
      <c r="H464" s="222" t="s">
        <v>340</v>
      </c>
      <c r="I464" s="215" t="s">
        <v>4940</v>
      </c>
      <c r="J464" s="216" t="s">
        <v>330</v>
      </c>
      <c r="K464" s="215" t="s">
        <v>322</v>
      </c>
      <c r="L464" s="215" t="s">
        <v>419</v>
      </c>
    </row>
    <row r="465" spans="1:12" s="215" customFormat="1" x14ac:dyDescent="0.25">
      <c r="A465" s="215" t="s">
        <v>126</v>
      </c>
      <c r="B465" s="215">
        <v>2196</v>
      </c>
      <c r="C465" s="215" t="s">
        <v>254</v>
      </c>
      <c r="D465" s="215">
        <v>192014181</v>
      </c>
      <c r="E465" s="222">
        <v>1060</v>
      </c>
      <c r="F465" s="215">
        <v>1274</v>
      </c>
      <c r="G465" s="215">
        <v>1004</v>
      </c>
      <c r="H465" s="222" t="s">
        <v>340</v>
      </c>
      <c r="I465" s="215" t="s">
        <v>4941</v>
      </c>
      <c r="J465" s="216" t="s">
        <v>330</v>
      </c>
      <c r="K465" s="215" t="s">
        <v>322</v>
      </c>
      <c r="L465" s="215" t="s">
        <v>419</v>
      </c>
    </row>
    <row r="466" spans="1:12" s="215" customFormat="1" x14ac:dyDescent="0.25">
      <c r="A466" s="215" t="s">
        <v>126</v>
      </c>
      <c r="B466" s="215">
        <v>2196</v>
      </c>
      <c r="C466" s="215" t="s">
        <v>254</v>
      </c>
      <c r="D466" s="215">
        <v>192014183</v>
      </c>
      <c r="E466" s="222">
        <v>1060</v>
      </c>
      <c r="F466" s="215">
        <v>1274</v>
      </c>
      <c r="G466" s="215">
        <v>1004</v>
      </c>
      <c r="H466" s="222" t="s">
        <v>340</v>
      </c>
      <c r="I466" s="215" t="s">
        <v>4942</v>
      </c>
      <c r="J466" s="216" t="s">
        <v>330</v>
      </c>
      <c r="K466" s="215" t="s">
        <v>322</v>
      </c>
      <c r="L466" s="215" t="s">
        <v>419</v>
      </c>
    </row>
    <row r="467" spans="1:12" s="215" customFormat="1" x14ac:dyDescent="0.25">
      <c r="A467" s="215" t="s">
        <v>126</v>
      </c>
      <c r="B467" s="215">
        <v>2196</v>
      </c>
      <c r="C467" s="215" t="s">
        <v>254</v>
      </c>
      <c r="D467" s="215">
        <v>192014184</v>
      </c>
      <c r="E467" s="222">
        <v>1060</v>
      </c>
      <c r="F467" s="215">
        <v>1242</v>
      </c>
      <c r="G467" s="215">
        <v>1004</v>
      </c>
      <c r="H467" s="222" t="s">
        <v>340</v>
      </c>
      <c r="I467" s="215" t="s">
        <v>4943</v>
      </c>
      <c r="J467" s="216" t="s">
        <v>330</v>
      </c>
      <c r="K467" s="215" t="s">
        <v>322</v>
      </c>
      <c r="L467" s="215" t="s">
        <v>419</v>
      </c>
    </row>
    <row r="468" spans="1:12" s="215" customFormat="1" x14ac:dyDescent="0.25">
      <c r="A468" s="215" t="s">
        <v>126</v>
      </c>
      <c r="B468" s="215">
        <v>2196</v>
      </c>
      <c r="C468" s="215" t="s">
        <v>254</v>
      </c>
      <c r="D468" s="215">
        <v>192014235</v>
      </c>
      <c r="E468" s="222">
        <v>1060</v>
      </c>
      <c r="F468" s="215">
        <v>1242</v>
      </c>
      <c r="G468" s="215">
        <v>1004</v>
      </c>
      <c r="H468" s="222" t="s">
        <v>340</v>
      </c>
      <c r="I468" s="215" t="s">
        <v>4944</v>
      </c>
      <c r="J468" s="216" t="s">
        <v>330</v>
      </c>
      <c r="K468" s="215" t="s">
        <v>322</v>
      </c>
      <c r="L468" s="215" t="s">
        <v>419</v>
      </c>
    </row>
    <row r="469" spans="1:12" s="215" customFormat="1" x14ac:dyDescent="0.25">
      <c r="A469" s="215" t="s">
        <v>126</v>
      </c>
      <c r="B469" s="215">
        <v>2196</v>
      </c>
      <c r="C469" s="215" t="s">
        <v>254</v>
      </c>
      <c r="D469" s="215">
        <v>192014383</v>
      </c>
      <c r="E469" s="222">
        <v>1060</v>
      </c>
      <c r="F469" s="215">
        <v>1242</v>
      </c>
      <c r="G469" s="215">
        <v>1004</v>
      </c>
      <c r="H469" s="222" t="s">
        <v>340</v>
      </c>
      <c r="I469" s="215" t="s">
        <v>4945</v>
      </c>
      <c r="J469" s="216" t="s">
        <v>330</v>
      </c>
      <c r="K469" s="215" t="s">
        <v>322</v>
      </c>
      <c r="L469" s="215" t="s">
        <v>419</v>
      </c>
    </row>
    <row r="470" spans="1:12" s="215" customFormat="1" x14ac:dyDescent="0.25">
      <c r="A470" s="215" t="s">
        <v>126</v>
      </c>
      <c r="B470" s="215">
        <v>2196</v>
      </c>
      <c r="C470" s="215" t="s">
        <v>254</v>
      </c>
      <c r="D470" s="215">
        <v>192015000</v>
      </c>
      <c r="E470" s="222">
        <v>1060</v>
      </c>
      <c r="G470" s="215">
        <v>1004</v>
      </c>
      <c r="H470" s="222" t="s">
        <v>340</v>
      </c>
      <c r="I470" s="215" t="s">
        <v>4946</v>
      </c>
      <c r="J470" s="216" t="s">
        <v>330</v>
      </c>
      <c r="K470" s="215" t="s">
        <v>322</v>
      </c>
      <c r="L470" s="215" t="s">
        <v>419</v>
      </c>
    </row>
    <row r="471" spans="1:12" s="215" customFormat="1" x14ac:dyDescent="0.25">
      <c r="A471" s="215" t="s">
        <v>126</v>
      </c>
      <c r="B471" s="215">
        <v>2196</v>
      </c>
      <c r="C471" s="215" t="s">
        <v>254</v>
      </c>
      <c r="D471" s="215">
        <v>192015001</v>
      </c>
      <c r="E471" s="222">
        <v>1060</v>
      </c>
      <c r="G471" s="215">
        <v>1004</v>
      </c>
      <c r="H471" s="222" t="s">
        <v>340</v>
      </c>
      <c r="I471" s="215" t="s">
        <v>4947</v>
      </c>
      <c r="J471" s="216" t="s">
        <v>330</v>
      </c>
      <c r="K471" s="215" t="s">
        <v>322</v>
      </c>
      <c r="L471" s="215" t="s">
        <v>419</v>
      </c>
    </row>
    <row r="472" spans="1:12" s="215" customFormat="1" x14ac:dyDescent="0.25">
      <c r="A472" s="215" t="s">
        <v>126</v>
      </c>
      <c r="B472" s="215">
        <v>2196</v>
      </c>
      <c r="C472" s="215" t="s">
        <v>254</v>
      </c>
      <c r="D472" s="215">
        <v>192015029</v>
      </c>
      <c r="E472" s="222">
        <v>1060</v>
      </c>
      <c r="F472" s="215">
        <v>1242</v>
      </c>
      <c r="G472" s="215">
        <v>1004</v>
      </c>
      <c r="H472" s="222" t="s">
        <v>340</v>
      </c>
      <c r="I472" s="215" t="s">
        <v>4948</v>
      </c>
      <c r="J472" s="216" t="s">
        <v>330</v>
      </c>
      <c r="K472" s="215" t="s">
        <v>322</v>
      </c>
      <c r="L472" s="215" t="s">
        <v>419</v>
      </c>
    </row>
    <row r="473" spans="1:12" s="215" customFormat="1" x14ac:dyDescent="0.25">
      <c r="A473" s="215" t="s">
        <v>126</v>
      </c>
      <c r="B473" s="215">
        <v>2196</v>
      </c>
      <c r="C473" s="215" t="s">
        <v>254</v>
      </c>
      <c r="D473" s="215">
        <v>192015031</v>
      </c>
      <c r="E473" s="222">
        <v>1060</v>
      </c>
      <c r="F473" s="215">
        <v>1242</v>
      </c>
      <c r="G473" s="215">
        <v>1004</v>
      </c>
      <c r="H473" s="222" t="s">
        <v>340</v>
      </c>
      <c r="I473" s="215" t="s">
        <v>4949</v>
      </c>
      <c r="J473" s="216" t="s">
        <v>330</v>
      </c>
      <c r="K473" s="215" t="s">
        <v>322</v>
      </c>
      <c r="L473" s="215" t="s">
        <v>419</v>
      </c>
    </row>
    <row r="474" spans="1:12" s="215" customFormat="1" x14ac:dyDescent="0.25">
      <c r="A474" s="215" t="s">
        <v>126</v>
      </c>
      <c r="B474" s="215">
        <v>2196</v>
      </c>
      <c r="C474" s="215" t="s">
        <v>254</v>
      </c>
      <c r="D474" s="215">
        <v>192015207</v>
      </c>
      <c r="E474" s="222">
        <v>1060</v>
      </c>
      <c r="F474" s="215">
        <v>1242</v>
      </c>
      <c r="G474" s="215">
        <v>1004</v>
      </c>
      <c r="H474" s="222" t="s">
        <v>340</v>
      </c>
      <c r="I474" s="215" t="s">
        <v>4950</v>
      </c>
      <c r="J474" s="216" t="s">
        <v>330</v>
      </c>
      <c r="K474" s="215" t="s">
        <v>322</v>
      </c>
      <c r="L474" s="215" t="s">
        <v>419</v>
      </c>
    </row>
    <row r="475" spans="1:12" s="215" customFormat="1" x14ac:dyDescent="0.25">
      <c r="A475" s="215" t="s">
        <v>126</v>
      </c>
      <c r="B475" s="215">
        <v>2196</v>
      </c>
      <c r="C475" s="215" t="s">
        <v>254</v>
      </c>
      <c r="D475" s="215">
        <v>192017543</v>
      </c>
      <c r="E475" s="222">
        <v>1060</v>
      </c>
      <c r="F475" s="215">
        <v>1274</v>
      </c>
      <c r="G475" s="215">
        <v>1004</v>
      </c>
      <c r="H475" s="222" t="s">
        <v>340</v>
      </c>
      <c r="I475" s="215" t="s">
        <v>3154</v>
      </c>
      <c r="J475" s="216" t="s">
        <v>330</v>
      </c>
      <c r="K475" s="215" t="s">
        <v>322</v>
      </c>
      <c r="L475" s="215" t="s">
        <v>419</v>
      </c>
    </row>
    <row r="476" spans="1:12" s="215" customFormat="1" x14ac:dyDescent="0.25">
      <c r="A476" s="215" t="s">
        <v>126</v>
      </c>
      <c r="B476" s="215">
        <v>2196</v>
      </c>
      <c r="C476" s="215" t="s">
        <v>254</v>
      </c>
      <c r="D476" s="215">
        <v>192017544</v>
      </c>
      <c r="E476" s="222">
        <v>1060</v>
      </c>
      <c r="F476" s="215">
        <v>1242</v>
      </c>
      <c r="G476" s="215">
        <v>1004</v>
      </c>
      <c r="H476" s="222" t="s">
        <v>340</v>
      </c>
      <c r="I476" s="215" t="s">
        <v>4951</v>
      </c>
      <c r="J476" s="216" t="s">
        <v>330</v>
      </c>
      <c r="K476" s="215" t="s">
        <v>322</v>
      </c>
      <c r="L476" s="215" t="s">
        <v>419</v>
      </c>
    </row>
    <row r="477" spans="1:12" s="215" customFormat="1" x14ac:dyDescent="0.25">
      <c r="A477" s="215" t="s">
        <v>126</v>
      </c>
      <c r="B477" s="215">
        <v>2196</v>
      </c>
      <c r="C477" s="215" t="s">
        <v>254</v>
      </c>
      <c r="D477" s="215">
        <v>192024127</v>
      </c>
      <c r="E477" s="222">
        <v>1060</v>
      </c>
      <c r="F477" s="215">
        <v>1274</v>
      </c>
      <c r="G477" s="215">
        <v>1004</v>
      </c>
      <c r="H477" s="222" t="s">
        <v>340</v>
      </c>
      <c r="I477" s="215" t="s">
        <v>4952</v>
      </c>
      <c r="J477" s="216" t="s">
        <v>330</v>
      </c>
      <c r="K477" s="215" t="s">
        <v>322</v>
      </c>
      <c r="L477" s="215" t="s">
        <v>419</v>
      </c>
    </row>
    <row r="478" spans="1:12" s="215" customFormat="1" x14ac:dyDescent="0.25">
      <c r="A478" s="215" t="s">
        <v>126</v>
      </c>
      <c r="B478" s="215">
        <v>2196</v>
      </c>
      <c r="C478" s="215" t="s">
        <v>254</v>
      </c>
      <c r="D478" s="215">
        <v>192027989</v>
      </c>
      <c r="E478" s="222">
        <v>1060</v>
      </c>
      <c r="F478" s="215">
        <v>1274</v>
      </c>
      <c r="G478" s="215">
        <v>1004</v>
      </c>
      <c r="H478" s="222" t="s">
        <v>340</v>
      </c>
      <c r="I478" s="215" t="s">
        <v>4953</v>
      </c>
      <c r="J478" s="216" t="s">
        <v>330</v>
      </c>
      <c r="K478" s="215" t="s">
        <v>322</v>
      </c>
      <c r="L478" s="215" t="s">
        <v>419</v>
      </c>
    </row>
    <row r="479" spans="1:12" s="215" customFormat="1" x14ac:dyDescent="0.25">
      <c r="A479" s="215" t="s">
        <v>126</v>
      </c>
      <c r="B479" s="215">
        <v>2196</v>
      </c>
      <c r="C479" s="215" t="s">
        <v>254</v>
      </c>
      <c r="D479" s="215">
        <v>192027995</v>
      </c>
      <c r="E479" s="222">
        <v>1060</v>
      </c>
      <c r="F479" s="215">
        <v>1274</v>
      </c>
      <c r="G479" s="215">
        <v>1004</v>
      </c>
      <c r="H479" s="222" t="s">
        <v>340</v>
      </c>
      <c r="I479" s="215" t="s">
        <v>4954</v>
      </c>
      <c r="J479" s="216" t="s">
        <v>330</v>
      </c>
      <c r="K479" s="215" t="s">
        <v>322</v>
      </c>
      <c r="L479" s="215" t="s">
        <v>419</v>
      </c>
    </row>
    <row r="480" spans="1:12" s="215" customFormat="1" x14ac:dyDescent="0.25">
      <c r="A480" s="215" t="s">
        <v>126</v>
      </c>
      <c r="B480" s="215">
        <v>2196</v>
      </c>
      <c r="C480" s="215" t="s">
        <v>254</v>
      </c>
      <c r="D480" s="215">
        <v>192046844</v>
      </c>
      <c r="E480" s="222">
        <v>1060</v>
      </c>
      <c r="F480" s="215">
        <v>1274</v>
      </c>
      <c r="G480" s="215">
        <v>1004</v>
      </c>
      <c r="H480" s="222" t="s">
        <v>340</v>
      </c>
      <c r="I480" s="215" t="s">
        <v>4955</v>
      </c>
      <c r="J480" s="216" t="s">
        <v>330</v>
      </c>
      <c r="K480" s="215" t="s">
        <v>322</v>
      </c>
      <c r="L480" s="215" t="s">
        <v>419</v>
      </c>
    </row>
    <row r="481" spans="1:12" s="215" customFormat="1" x14ac:dyDescent="0.25">
      <c r="A481" s="215" t="s">
        <v>126</v>
      </c>
      <c r="B481" s="215">
        <v>2196</v>
      </c>
      <c r="C481" s="215" t="s">
        <v>254</v>
      </c>
      <c r="D481" s="215">
        <v>192047873</v>
      </c>
      <c r="E481" s="222">
        <v>1060</v>
      </c>
      <c r="F481" s="215">
        <v>1274</v>
      </c>
      <c r="G481" s="215">
        <v>1004</v>
      </c>
      <c r="H481" s="222" t="s">
        <v>340</v>
      </c>
      <c r="I481" s="215" t="s">
        <v>4956</v>
      </c>
      <c r="J481" s="216" t="s">
        <v>330</v>
      </c>
      <c r="K481" s="215" t="s">
        <v>322</v>
      </c>
      <c r="L481" s="215" t="s">
        <v>419</v>
      </c>
    </row>
    <row r="482" spans="1:12" s="215" customFormat="1" x14ac:dyDescent="0.25">
      <c r="A482" s="215" t="s">
        <v>126</v>
      </c>
      <c r="B482" s="215">
        <v>2196</v>
      </c>
      <c r="C482" s="215" t="s">
        <v>254</v>
      </c>
      <c r="D482" s="215">
        <v>192047874</v>
      </c>
      <c r="E482" s="222">
        <v>1060</v>
      </c>
      <c r="F482" s="215">
        <v>1274</v>
      </c>
      <c r="G482" s="215">
        <v>1004</v>
      </c>
      <c r="H482" s="222" t="s">
        <v>340</v>
      </c>
      <c r="I482" s="215" t="s">
        <v>4957</v>
      </c>
      <c r="J482" s="216" t="s">
        <v>330</v>
      </c>
      <c r="K482" s="215" t="s">
        <v>322</v>
      </c>
      <c r="L482" s="215" t="s">
        <v>419</v>
      </c>
    </row>
    <row r="483" spans="1:12" s="215" customFormat="1" x14ac:dyDescent="0.25">
      <c r="A483" s="215" t="s">
        <v>126</v>
      </c>
      <c r="B483" s="215">
        <v>2196</v>
      </c>
      <c r="C483" s="215" t="s">
        <v>254</v>
      </c>
      <c r="D483" s="215">
        <v>235005569</v>
      </c>
      <c r="E483" s="222">
        <v>1060</v>
      </c>
      <c r="F483" s="215">
        <v>1242</v>
      </c>
      <c r="G483" s="215">
        <v>1004</v>
      </c>
      <c r="H483" s="222" t="s">
        <v>340</v>
      </c>
      <c r="I483" s="215" t="s">
        <v>4958</v>
      </c>
      <c r="J483" s="216" t="s">
        <v>330</v>
      </c>
      <c r="K483" s="215" t="s">
        <v>322</v>
      </c>
      <c r="L483" s="215" t="s">
        <v>419</v>
      </c>
    </row>
    <row r="484" spans="1:12" s="215" customFormat="1" x14ac:dyDescent="0.25">
      <c r="A484" s="215" t="s">
        <v>126</v>
      </c>
      <c r="B484" s="215">
        <v>2196</v>
      </c>
      <c r="C484" s="215" t="s">
        <v>254</v>
      </c>
      <c r="D484" s="215">
        <v>235555181</v>
      </c>
      <c r="E484" s="222">
        <v>1060</v>
      </c>
      <c r="G484" s="215">
        <v>1004</v>
      </c>
      <c r="H484" s="222" t="s">
        <v>340</v>
      </c>
      <c r="I484" s="215" t="s">
        <v>4959</v>
      </c>
      <c r="J484" s="216" t="s">
        <v>330</v>
      </c>
      <c r="K484" s="215" t="s">
        <v>322</v>
      </c>
      <c r="L484" s="215" t="s">
        <v>419</v>
      </c>
    </row>
    <row r="485" spans="1:12" s="215" customFormat="1" x14ac:dyDescent="0.25">
      <c r="A485" s="215" t="s">
        <v>126</v>
      </c>
      <c r="B485" s="215">
        <v>2196</v>
      </c>
      <c r="C485" s="215" t="s">
        <v>254</v>
      </c>
      <c r="D485" s="215">
        <v>502226933</v>
      </c>
      <c r="E485" s="222">
        <v>1080</v>
      </c>
      <c r="F485" s="215">
        <v>1274</v>
      </c>
      <c r="G485" s="215">
        <v>1004</v>
      </c>
      <c r="H485" s="222" t="s">
        <v>339</v>
      </c>
      <c r="I485" s="215" t="s">
        <v>4960</v>
      </c>
      <c r="J485" s="216" t="s">
        <v>330</v>
      </c>
      <c r="K485" s="215" t="s">
        <v>322</v>
      </c>
      <c r="L485" s="215" t="s">
        <v>420</v>
      </c>
    </row>
    <row r="486" spans="1:12" s="215" customFormat="1" x14ac:dyDescent="0.25">
      <c r="A486" s="215" t="s">
        <v>126</v>
      </c>
      <c r="B486" s="215">
        <v>2196</v>
      </c>
      <c r="C486" s="215" t="s">
        <v>254</v>
      </c>
      <c r="D486" s="215">
        <v>502227383</v>
      </c>
      <c r="E486" s="222">
        <v>1060</v>
      </c>
      <c r="F486" s="215">
        <v>1242</v>
      </c>
      <c r="G486" s="215">
        <v>1004</v>
      </c>
      <c r="H486" s="222" t="s">
        <v>340</v>
      </c>
      <c r="I486" s="215" t="s">
        <v>4961</v>
      </c>
      <c r="J486" s="216" t="s">
        <v>330</v>
      </c>
      <c r="K486" s="215" t="s">
        <v>322</v>
      </c>
      <c r="L486" s="215" t="s">
        <v>419</v>
      </c>
    </row>
    <row r="487" spans="1:12" s="215" customFormat="1" x14ac:dyDescent="0.25">
      <c r="A487" s="215" t="s">
        <v>126</v>
      </c>
      <c r="B487" s="215">
        <v>2196</v>
      </c>
      <c r="C487" s="215" t="s">
        <v>254</v>
      </c>
      <c r="D487" s="215">
        <v>502227491</v>
      </c>
      <c r="E487" s="222">
        <v>1060</v>
      </c>
      <c r="F487" s="215">
        <v>1242</v>
      </c>
      <c r="G487" s="215">
        <v>1004</v>
      </c>
      <c r="H487" s="222" t="s">
        <v>340</v>
      </c>
      <c r="I487" s="215" t="s">
        <v>4962</v>
      </c>
      <c r="J487" s="216" t="s">
        <v>330</v>
      </c>
      <c r="K487" s="215" t="s">
        <v>322</v>
      </c>
      <c r="L487" s="215" t="s">
        <v>419</v>
      </c>
    </row>
    <row r="488" spans="1:12" s="215" customFormat="1" x14ac:dyDescent="0.25">
      <c r="A488" s="215" t="s">
        <v>126</v>
      </c>
      <c r="B488" s="215">
        <v>2196</v>
      </c>
      <c r="C488" s="215" t="s">
        <v>254</v>
      </c>
      <c r="D488" s="215">
        <v>502227509</v>
      </c>
      <c r="E488" s="222">
        <v>1060</v>
      </c>
      <c r="F488" s="215">
        <v>1242</v>
      </c>
      <c r="G488" s="215">
        <v>1004</v>
      </c>
      <c r="H488" s="222" t="s">
        <v>340</v>
      </c>
      <c r="I488" s="215" t="s">
        <v>4963</v>
      </c>
      <c r="J488" s="216" t="s">
        <v>330</v>
      </c>
      <c r="K488" s="215" t="s">
        <v>322</v>
      </c>
      <c r="L488" s="215" t="s">
        <v>419</v>
      </c>
    </row>
    <row r="489" spans="1:12" s="215" customFormat="1" x14ac:dyDescent="0.25">
      <c r="A489" s="215" t="s">
        <v>126</v>
      </c>
      <c r="B489" s="215">
        <v>2196</v>
      </c>
      <c r="C489" s="215" t="s">
        <v>254</v>
      </c>
      <c r="D489" s="215">
        <v>502227769</v>
      </c>
      <c r="E489" s="222">
        <v>1060</v>
      </c>
      <c r="F489" s="215">
        <v>1242</v>
      </c>
      <c r="G489" s="215">
        <v>1004</v>
      </c>
      <c r="H489" s="222" t="s">
        <v>340</v>
      </c>
      <c r="I489" s="215" t="s">
        <v>4964</v>
      </c>
      <c r="J489" s="216" t="s">
        <v>330</v>
      </c>
      <c r="K489" s="215" t="s">
        <v>322</v>
      </c>
      <c r="L489" s="215" t="s">
        <v>419</v>
      </c>
    </row>
    <row r="490" spans="1:12" s="215" customFormat="1" x14ac:dyDescent="0.25">
      <c r="A490" s="215" t="s">
        <v>126</v>
      </c>
      <c r="B490" s="215">
        <v>2196</v>
      </c>
      <c r="C490" s="215" t="s">
        <v>254</v>
      </c>
      <c r="D490" s="215">
        <v>502228211</v>
      </c>
      <c r="E490" s="222">
        <v>1060</v>
      </c>
      <c r="F490" s="215">
        <v>1274</v>
      </c>
      <c r="G490" s="215">
        <v>1004</v>
      </c>
      <c r="H490" s="222" t="s">
        <v>340</v>
      </c>
      <c r="I490" s="215" t="s">
        <v>4965</v>
      </c>
      <c r="J490" s="216" t="s">
        <v>330</v>
      </c>
      <c r="K490" s="215" t="s">
        <v>322</v>
      </c>
      <c r="L490" s="215" t="s">
        <v>419</v>
      </c>
    </row>
    <row r="491" spans="1:12" s="215" customFormat="1" x14ac:dyDescent="0.25">
      <c r="A491" s="215" t="s">
        <v>126</v>
      </c>
      <c r="B491" s="215">
        <v>2197</v>
      </c>
      <c r="C491" s="215" t="s">
        <v>255</v>
      </c>
      <c r="D491" s="215">
        <v>502185466</v>
      </c>
      <c r="E491" s="222">
        <v>1060</v>
      </c>
      <c r="F491" s="215">
        <v>1271</v>
      </c>
      <c r="G491" s="215">
        <v>1004</v>
      </c>
      <c r="H491" s="222" t="s">
        <v>340</v>
      </c>
      <c r="I491" s="215" t="s">
        <v>4966</v>
      </c>
      <c r="J491" s="216" t="s">
        <v>330</v>
      </c>
      <c r="K491" s="215" t="s">
        <v>322</v>
      </c>
      <c r="L491" s="215" t="s">
        <v>419</v>
      </c>
    </row>
    <row r="492" spans="1:12" s="215" customFormat="1" x14ac:dyDescent="0.25">
      <c r="A492" s="215" t="s">
        <v>126</v>
      </c>
      <c r="B492" s="215">
        <v>2197</v>
      </c>
      <c r="C492" s="215" t="s">
        <v>255</v>
      </c>
      <c r="D492" s="215">
        <v>502185483</v>
      </c>
      <c r="E492" s="222">
        <v>1060</v>
      </c>
      <c r="F492" s="215">
        <v>1271</v>
      </c>
      <c r="G492" s="215">
        <v>1004</v>
      </c>
      <c r="H492" s="222" t="s">
        <v>340</v>
      </c>
      <c r="I492" s="215" t="s">
        <v>4967</v>
      </c>
      <c r="J492" s="216" t="s">
        <v>330</v>
      </c>
      <c r="K492" s="215" t="s">
        <v>322</v>
      </c>
      <c r="L492" s="215" t="s">
        <v>419</v>
      </c>
    </row>
    <row r="493" spans="1:12" s="215" customFormat="1" x14ac:dyDescent="0.25">
      <c r="A493" s="215" t="s">
        <v>126</v>
      </c>
      <c r="B493" s="215">
        <v>2197</v>
      </c>
      <c r="C493" s="215" t="s">
        <v>255</v>
      </c>
      <c r="D493" s="215">
        <v>502185629</v>
      </c>
      <c r="E493" s="222">
        <v>1060</v>
      </c>
      <c r="F493" s="215">
        <v>1271</v>
      </c>
      <c r="G493" s="215">
        <v>1004</v>
      </c>
      <c r="H493" s="222" t="s">
        <v>340</v>
      </c>
      <c r="I493" s="215" t="s">
        <v>4968</v>
      </c>
      <c r="J493" s="216" t="s">
        <v>330</v>
      </c>
      <c r="K493" s="215" t="s">
        <v>322</v>
      </c>
      <c r="L493" s="215" t="s">
        <v>419</v>
      </c>
    </row>
    <row r="494" spans="1:12" s="215" customFormat="1" x14ac:dyDescent="0.25">
      <c r="A494" s="215" t="s">
        <v>126</v>
      </c>
      <c r="B494" s="215">
        <v>2198</v>
      </c>
      <c r="C494" s="215" t="s">
        <v>256</v>
      </c>
      <c r="D494" s="215">
        <v>191878219</v>
      </c>
      <c r="E494" s="222">
        <v>1060</v>
      </c>
      <c r="F494" s="215">
        <v>1251</v>
      </c>
      <c r="G494" s="215">
        <v>1004</v>
      </c>
      <c r="H494" s="222" t="s">
        <v>340</v>
      </c>
      <c r="I494" s="215" t="s">
        <v>4969</v>
      </c>
      <c r="J494" s="216" t="s">
        <v>330</v>
      </c>
      <c r="K494" s="215" t="s">
        <v>322</v>
      </c>
      <c r="L494" s="215" t="s">
        <v>419</v>
      </c>
    </row>
    <row r="495" spans="1:12" s="215" customFormat="1" x14ac:dyDescent="0.25">
      <c r="A495" s="215" t="s">
        <v>126</v>
      </c>
      <c r="B495" s="215">
        <v>2198</v>
      </c>
      <c r="C495" s="215" t="s">
        <v>256</v>
      </c>
      <c r="D495" s="215">
        <v>502185844</v>
      </c>
      <c r="E495" s="222">
        <v>1060</v>
      </c>
      <c r="F495" s="215">
        <v>1271</v>
      </c>
      <c r="G495" s="215">
        <v>1004</v>
      </c>
      <c r="H495" s="222" t="s">
        <v>340</v>
      </c>
      <c r="I495" s="215" t="s">
        <v>4970</v>
      </c>
      <c r="J495" s="216" t="s">
        <v>330</v>
      </c>
      <c r="K495" s="215" t="s">
        <v>322</v>
      </c>
      <c r="L495" s="215" t="s">
        <v>419</v>
      </c>
    </row>
    <row r="496" spans="1:12" s="215" customFormat="1" x14ac:dyDescent="0.25">
      <c r="A496" s="215" t="s">
        <v>126</v>
      </c>
      <c r="B496" s="215">
        <v>2198</v>
      </c>
      <c r="C496" s="215" t="s">
        <v>256</v>
      </c>
      <c r="D496" s="215">
        <v>502185922</v>
      </c>
      <c r="E496" s="222">
        <v>1060</v>
      </c>
      <c r="F496" s="215">
        <v>1274</v>
      </c>
      <c r="G496" s="215">
        <v>1004</v>
      </c>
      <c r="H496" s="222" t="s">
        <v>340</v>
      </c>
      <c r="I496" s="215" t="s">
        <v>4971</v>
      </c>
      <c r="J496" s="216" t="s">
        <v>330</v>
      </c>
      <c r="K496" s="215" t="s">
        <v>322</v>
      </c>
      <c r="L496" s="215" t="s">
        <v>2396</v>
      </c>
    </row>
    <row r="497" spans="1:12" s="215" customFormat="1" x14ac:dyDescent="0.25">
      <c r="A497" s="215" t="s">
        <v>126</v>
      </c>
      <c r="B497" s="215">
        <v>2200</v>
      </c>
      <c r="C497" s="215" t="s">
        <v>257</v>
      </c>
      <c r="D497" s="215">
        <v>191745305</v>
      </c>
      <c r="E497" s="222">
        <v>1060</v>
      </c>
      <c r="F497" s="215">
        <v>1274</v>
      </c>
      <c r="G497" s="215">
        <v>1004</v>
      </c>
      <c r="H497" s="222" t="s">
        <v>340</v>
      </c>
      <c r="I497" s="215" t="s">
        <v>4972</v>
      </c>
      <c r="J497" s="216" t="s">
        <v>330</v>
      </c>
      <c r="K497" s="215" t="s">
        <v>322</v>
      </c>
      <c r="L497" s="215" t="s">
        <v>419</v>
      </c>
    </row>
    <row r="498" spans="1:12" s="215" customFormat="1" x14ac:dyDescent="0.25">
      <c r="A498" s="215" t="s">
        <v>126</v>
      </c>
      <c r="B498" s="215">
        <v>2200</v>
      </c>
      <c r="C498" s="215" t="s">
        <v>257</v>
      </c>
      <c r="D498" s="215">
        <v>191745380</v>
      </c>
      <c r="E498" s="222">
        <v>1060</v>
      </c>
      <c r="F498" s="215">
        <v>1274</v>
      </c>
      <c r="G498" s="215">
        <v>1004</v>
      </c>
      <c r="H498" s="222" t="s">
        <v>340</v>
      </c>
      <c r="I498" s="215" t="s">
        <v>4973</v>
      </c>
      <c r="J498" s="216" t="s">
        <v>330</v>
      </c>
      <c r="K498" s="215" t="s">
        <v>322</v>
      </c>
      <c r="L498" s="215" t="s">
        <v>419</v>
      </c>
    </row>
    <row r="499" spans="1:12" s="215" customFormat="1" x14ac:dyDescent="0.25">
      <c r="A499" s="215" t="s">
        <v>126</v>
      </c>
      <c r="B499" s="215">
        <v>2200</v>
      </c>
      <c r="C499" s="215" t="s">
        <v>257</v>
      </c>
      <c r="D499" s="215">
        <v>191745384</v>
      </c>
      <c r="E499" s="222">
        <v>1060</v>
      </c>
      <c r="F499" s="215">
        <v>1274</v>
      </c>
      <c r="G499" s="215">
        <v>1004</v>
      </c>
      <c r="H499" s="222" t="s">
        <v>340</v>
      </c>
      <c r="I499" s="215" t="s">
        <v>4974</v>
      </c>
      <c r="J499" s="216" t="s">
        <v>330</v>
      </c>
      <c r="K499" s="215" t="s">
        <v>322</v>
      </c>
      <c r="L499" s="215" t="s">
        <v>419</v>
      </c>
    </row>
    <row r="500" spans="1:12" s="215" customFormat="1" x14ac:dyDescent="0.25">
      <c r="A500" s="215" t="s">
        <v>126</v>
      </c>
      <c r="B500" s="215">
        <v>2200</v>
      </c>
      <c r="C500" s="215" t="s">
        <v>257</v>
      </c>
      <c r="D500" s="215">
        <v>191854574</v>
      </c>
      <c r="E500" s="222">
        <v>1060</v>
      </c>
      <c r="F500" s="215">
        <v>1242</v>
      </c>
      <c r="G500" s="215">
        <v>1004</v>
      </c>
      <c r="H500" s="222" t="s">
        <v>340</v>
      </c>
      <c r="I500" s="215" t="s">
        <v>4975</v>
      </c>
      <c r="J500" s="216" t="s">
        <v>330</v>
      </c>
      <c r="K500" s="215" t="s">
        <v>322</v>
      </c>
      <c r="L500" s="215" t="s">
        <v>419</v>
      </c>
    </row>
    <row r="501" spans="1:12" s="215" customFormat="1" x14ac:dyDescent="0.25">
      <c r="A501" s="215" t="s">
        <v>126</v>
      </c>
      <c r="B501" s="215">
        <v>2200</v>
      </c>
      <c r="C501" s="215" t="s">
        <v>257</v>
      </c>
      <c r="D501" s="215">
        <v>191948861</v>
      </c>
      <c r="E501" s="222">
        <v>1060</v>
      </c>
      <c r="F501" s="215">
        <v>1242</v>
      </c>
      <c r="G501" s="215">
        <v>1004</v>
      </c>
      <c r="H501" s="222" t="s">
        <v>340</v>
      </c>
      <c r="I501" s="215" t="s">
        <v>4976</v>
      </c>
      <c r="J501" s="216" t="s">
        <v>330</v>
      </c>
      <c r="K501" s="215" t="s">
        <v>322</v>
      </c>
      <c r="L501" s="215" t="s">
        <v>419</v>
      </c>
    </row>
    <row r="502" spans="1:12" s="215" customFormat="1" x14ac:dyDescent="0.25">
      <c r="A502" s="215" t="s">
        <v>126</v>
      </c>
      <c r="B502" s="215">
        <v>2200</v>
      </c>
      <c r="C502" s="215" t="s">
        <v>257</v>
      </c>
      <c r="D502" s="215">
        <v>191964029</v>
      </c>
      <c r="E502" s="222">
        <v>1080</v>
      </c>
      <c r="F502" s="215">
        <v>1274</v>
      </c>
      <c r="G502" s="215">
        <v>1004</v>
      </c>
      <c r="H502" s="222" t="s">
        <v>339</v>
      </c>
      <c r="I502" s="215" t="s">
        <v>4977</v>
      </c>
      <c r="J502" s="216" t="s">
        <v>330</v>
      </c>
      <c r="K502" s="215" t="s">
        <v>322</v>
      </c>
      <c r="L502" s="215" t="s">
        <v>420</v>
      </c>
    </row>
    <row r="503" spans="1:12" s="215" customFormat="1" x14ac:dyDescent="0.25">
      <c r="A503" s="215" t="s">
        <v>126</v>
      </c>
      <c r="B503" s="215">
        <v>2200</v>
      </c>
      <c r="C503" s="215" t="s">
        <v>257</v>
      </c>
      <c r="D503" s="215">
        <v>191974562</v>
      </c>
      <c r="E503" s="222">
        <v>1060</v>
      </c>
      <c r="F503" s="215">
        <v>1242</v>
      </c>
      <c r="G503" s="215">
        <v>1004</v>
      </c>
      <c r="H503" s="222" t="s">
        <v>340</v>
      </c>
      <c r="I503" s="215" t="s">
        <v>4978</v>
      </c>
      <c r="J503" s="216" t="s">
        <v>330</v>
      </c>
      <c r="K503" s="215" t="s">
        <v>322</v>
      </c>
      <c r="L503" s="215" t="s">
        <v>419</v>
      </c>
    </row>
    <row r="504" spans="1:12" s="215" customFormat="1" x14ac:dyDescent="0.25">
      <c r="A504" s="215" t="s">
        <v>126</v>
      </c>
      <c r="B504" s="215">
        <v>2200</v>
      </c>
      <c r="C504" s="215" t="s">
        <v>257</v>
      </c>
      <c r="D504" s="215">
        <v>191986475</v>
      </c>
      <c r="E504" s="222">
        <v>1060</v>
      </c>
      <c r="F504" s="215">
        <v>1242</v>
      </c>
      <c r="G504" s="215">
        <v>1004</v>
      </c>
      <c r="H504" s="222" t="s">
        <v>340</v>
      </c>
      <c r="I504" s="215" t="s">
        <v>4979</v>
      </c>
      <c r="J504" s="216" t="s">
        <v>330</v>
      </c>
      <c r="K504" s="215" t="s">
        <v>322</v>
      </c>
      <c r="L504" s="215" t="s">
        <v>419</v>
      </c>
    </row>
    <row r="505" spans="1:12" s="215" customFormat="1" x14ac:dyDescent="0.25">
      <c r="A505" s="215" t="s">
        <v>126</v>
      </c>
      <c r="B505" s="215">
        <v>2200</v>
      </c>
      <c r="C505" s="215" t="s">
        <v>257</v>
      </c>
      <c r="D505" s="215">
        <v>502021383</v>
      </c>
      <c r="E505" s="222">
        <v>1060</v>
      </c>
      <c r="F505" s="215">
        <v>1242</v>
      </c>
      <c r="G505" s="215">
        <v>1004</v>
      </c>
      <c r="H505" s="222" t="s">
        <v>340</v>
      </c>
      <c r="I505" s="215" t="s">
        <v>4980</v>
      </c>
      <c r="J505" s="216" t="s">
        <v>330</v>
      </c>
      <c r="K505" s="215" t="s">
        <v>322</v>
      </c>
      <c r="L505" s="215" t="s">
        <v>419</v>
      </c>
    </row>
    <row r="506" spans="1:12" s="215" customFormat="1" x14ac:dyDescent="0.25">
      <c r="A506" s="215" t="s">
        <v>126</v>
      </c>
      <c r="B506" s="215">
        <v>2200</v>
      </c>
      <c r="C506" s="215" t="s">
        <v>257</v>
      </c>
      <c r="D506" s="215">
        <v>502021473</v>
      </c>
      <c r="E506" s="222">
        <v>1060</v>
      </c>
      <c r="F506" s="215">
        <v>1274</v>
      </c>
      <c r="G506" s="215">
        <v>1004</v>
      </c>
      <c r="H506" s="222" t="s">
        <v>340</v>
      </c>
      <c r="I506" s="215" t="s">
        <v>4981</v>
      </c>
      <c r="J506" s="216" t="s">
        <v>330</v>
      </c>
      <c r="K506" s="215" t="s">
        <v>322</v>
      </c>
      <c r="L506" s="215" t="s">
        <v>419</v>
      </c>
    </row>
    <row r="507" spans="1:12" s="215" customFormat="1" x14ac:dyDescent="0.25">
      <c r="A507" s="215" t="s">
        <v>126</v>
      </c>
      <c r="B507" s="215">
        <v>2200</v>
      </c>
      <c r="C507" s="215" t="s">
        <v>257</v>
      </c>
      <c r="D507" s="215">
        <v>504197998</v>
      </c>
      <c r="E507" s="222">
        <v>1060</v>
      </c>
      <c r="F507" s="215">
        <v>1251</v>
      </c>
      <c r="G507" s="215">
        <v>1004</v>
      </c>
      <c r="H507" s="222" t="s">
        <v>340</v>
      </c>
      <c r="I507" s="215" t="s">
        <v>4982</v>
      </c>
      <c r="J507" s="216" t="s">
        <v>330</v>
      </c>
      <c r="K507" s="215" t="s">
        <v>322</v>
      </c>
      <c r="L507" s="215" t="s">
        <v>2413</v>
      </c>
    </row>
    <row r="508" spans="1:12" s="215" customFormat="1" x14ac:dyDescent="0.25">
      <c r="A508" s="215" t="s">
        <v>126</v>
      </c>
      <c r="B508" s="215">
        <v>2206</v>
      </c>
      <c r="C508" s="215" t="s">
        <v>258</v>
      </c>
      <c r="D508" s="215">
        <v>3092933</v>
      </c>
      <c r="E508" s="222">
        <v>1020</v>
      </c>
      <c r="F508" s="215">
        <v>1110</v>
      </c>
      <c r="G508" s="215">
        <v>1004</v>
      </c>
      <c r="H508" s="222" t="s">
        <v>340</v>
      </c>
      <c r="I508" s="215" t="s">
        <v>4983</v>
      </c>
      <c r="J508" s="216" t="s">
        <v>330</v>
      </c>
      <c r="K508" s="215" t="s">
        <v>322</v>
      </c>
      <c r="L508" s="215" t="s">
        <v>418</v>
      </c>
    </row>
    <row r="509" spans="1:12" s="215" customFormat="1" x14ac:dyDescent="0.25">
      <c r="A509" s="215" t="s">
        <v>126</v>
      </c>
      <c r="B509" s="215">
        <v>2206</v>
      </c>
      <c r="C509" s="215" t="s">
        <v>258</v>
      </c>
      <c r="D509" s="215">
        <v>191964676</v>
      </c>
      <c r="E509" s="222">
        <v>1020</v>
      </c>
      <c r="F509" s="215">
        <v>1122</v>
      </c>
      <c r="G509" s="215">
        <v>1004</v>
      </c>
      <c r="H509" s="222" t="s">
        <v>340</v>
      </c>
      <c r="I509" s="215" t="s">
        <v>4984</v>
      </c>
      <c r="J509" s="216" t="s">
        <v>330</v>
      </c>
      <c r="K509" s="215" t="s">
        <v>322</v>
      </c>
      <c r="L509" s="215" t="s">
        <v>418</v>
      </c>
    </row>
    <row r="510" spans="1:12" s="215" customFormat="1" x14ac:dyDescent="0.25">
      <c r="A510" s="215" t="s">
        <v>126</v>
      </c>
      <c r="B510" s="215">
        <v>2206</v>
      </c>
      <c r="C510" s="215" t="s">
        <v>258</v>
      </c>
      <c r="D510" s="215">
        <v>192022468</v>
      </c>
      <c r="E510" s="222">
        <v>1060</v>
      </c>
      <c r="F510" s="215">
        <v>1252</v>
      </c>
      <c r="G510" s="215">
        <v>1004</v>
      </c>
      <c r="H510" s="222" t="s">
        <v>340</v>
      </c>
      <c r="I510" s="215" t="s">
        <v>4985</v>
      </c>
      <c r="J510" s="216" t="s">
        <v>330</v>
      </c>
      <c r="K510" s="215" t="s">
        <v>322</v>
      </c>
      <c r="L510" s="215" t="s">
        <v>419</v>
      </c>
    </row>
    <row r="511" spans="1:12" s="215" customFormat="1" x14ac:dyDescent="0.25">
      <c r="A511" s="215" t="s">
        <v>126</v>
      </c>
      <c r="B511" s="215">
        <v>2206</v>
      </c>
      <c r="C511" s="215" t="s">
        <v>258</v>
      </c>
      <c r="D511" s="215">
        <v>192046587</v>
      </c>
      <c r="E511" s="222">
        <v>1060</v>
      </c>
      <c r="F511" s="215">
        <v>1252</v>
      </c>
      <c r="G511" s="215">
        <v>1004</v>
      </c>
      <c r="H511" s="222" t="s">
        <v>340</v>
      </c>
      <c r="I511" s="215" t="s">
        <v>4986</v>
      </c>
      <c r="J511" s="216" t="s">
        <v>330</v>
      </c>
      <c r="K511" s="215" t="s">
        <v>322</v>
      </c>
      <c r="L511" s="215" t="s">
        <v>419</v>
      </c>
    </row>
    <row r="512" spans="1:12" s="215" customFormat="1" x14ac:dyDescent="0.25">
      <c r="A512" s="215" t="s">
        <v>126</v>
      </c>
      <c r="B512" s="215">
        <v>2206</v>
      </c>
      <c r="C512" s="215" t="s">
        <v>258</v>
      </c>
      <c r="D512" s="215">
        <v>192053422</v>
      </c>
      <c r="E512" s="222">
        <v>1060</v>
      </c>
      <c r="F512" s="215">
        <v>1242</v>
      </c>
      <c r="G512" s="215">
        <v>1004</v>
      </c>
      <c r="H512" s="222" t="s">
        <v>340</v>
      </c>
      <c r="I512" s="215" t="s">
        <v>4987</v>
      </c>
      <c r="J512" s="216" t="s">
        <v>330</v>
      </c>
      <c r="K512" s="215" t="s">
        <v>322</v>
      </c>
      <c r="L512" s="215" t="s">
        <v>419</v>
      </c>
    </row>
    <row r="513" spans="1:12" s="215" customFormat="1" x14ac:dyDescent="0.25">
      <c r="A513" s="215" t="s">
        <v>126</v>
      </c>
      <c r="B513" s="215">
        <v>2206</v>
      </c>
      <c r="C513" s="215" t="s">
        <v>258</v>
      </c>
      <c r="D513" s="215">
        <v>502186326</v>
      </c>
      <c r="E513" s="222">
        <v>1060</v>
      </c>
      <c r="F513" s="215">
        <v>1274</v>
      </c>
      <c r="G513" s="215">
        <v>1004</v>
      </c>
      <c r="H513" s="222" t="s">
        <v>340</v>
      </c>
      <c r="I513" s="215" t="s">
        <v>4988</v>
      </c>
      <c r="J513" s="216" t="s">
        <v>330</v>
      </c>
      <c r="K513" s="215" t="s">
        <v>322</v>
      </c>
      <c r="L513" s="215" t="s">
        <v>419</v>
      </c>
    </row>
    <row r="514" spans="1:12" s="215" customFormat="1" x14ac:dyDescent="0.25">
      <c r="A514" s="215" t="s">
        <v>126</v>
      </c>
      <c r="B514" s="215">
        <v>2206</v>
      </c>
      <c r="C514" s="215" t="s">
        <v>258</v>
      </c>
      <c r="D514" s="215">
        <v>502186529</v>
      </c>
      <c r="E514" s="222">
        <v>1060</v>
      </c>
      <c r="F514" s="215">
        <v>1271</v>
      </c>
      <c r="G514" s="215">
        <v>1004</v>
      </c>
      <c r="H514" s="222" t="s">
        <v>340</v>
      </c>
      <c r="I514" s="215" t="s">
        <v>4989</v>
      </c>
      <c r="J514" s="216" t="s">
        <v>330</v>
      </c>
      <c r="K514" s="215" t="s">
        <v>322</v>
      </c>
      <c r="L514" s="215" t="s">
        <v>419</v>
      </c>
    </row>
    <row r="515" spans="1:12" s="215" customFormat="1" x14ac:dyDescent="0.25">
      <c r="A515" s="215" t="s">
        <v>126</v>
      </c>
      <c r="B515" s="215">
        <v>2206</v>
      </c>
      <c r="C515" s="215" t="s">
        <v>258</v>
      </c>
      <c r="D515" s="215">
        <v>502186655</v>
      </c>
      <c r="E515" s="222">
        <v>1060</v>
      </c>
      <c r="F515" s="215">
        <v>1271</v>
      </c>
      <c r="G515" s="215">
        <v>1004</v>
      </c>
      <c r="H515" s="222" t="s">
        <v>340</v>
      </c>
      <c r="I515" s="215" t="s">
        <v>4990</v>
      </c>
      <c r="J515" s="216" t="s">
        <v>330</v>
      </c>
      <c r="K515" s="215" t="s">
        <v>322</v>
      </c>
      <c r="L515" s="215" t="s">
        <v>419</v>
      </c>
    </row>
    <row r="516" spans="1:12" s="215" customFormat="1" x14ac:dyDescent="0.25">
      <c r="A516" s="215" t="s">
        <v>126</v>
      </c>
      <c r="B516" s="215">
        <v>2208</v>
      </c>
      <c r="C516" s="215" t="s">
        <v>259</v>
      </c>
      <c r="D516" s="215">
        <v>191979673</v>
      </c>
      <c r="E516" s="222">
        <v>1060</v>
      </c>
      <c r="F516" s="215">
        <v>1242</v>
      </c>
      <c r="G516" s="215">
        <v>1004</v>
      </c>
      <c r="H516" s="222" t="s">
        <v>340</v>
      </c>
      <c r="I516" s="215" t="s">
        <v>4991</v>
      </c>
      <c r="J516" s="216" t="s">
        <v>330</v>
      </c>
      <c r="K516" s="215" t="s">
        <v>322</v>
      </c>
      <c r="L516" s="215" t="s">
        <v>419</v>
      </c>
    </row>
    <row r="517" spans="1:12" s="215" customFormat="1" x14ac:dyDescent="0.25">
      <c r="A517" s="215" t="s">
        <v>126</v>
      </c>
      <c r="B517" s="215">
        <v>2208</v>
      </c>
      <c r="C517" s="215" t="s">
        <v>259</v>
      </c>
      <c r="D517" s="215">
        <v>502187306</v>
      </c>
      <c r="E517" s="222">
        <v>1080</v>
      </c>
      <c r="F517" s="215">
        <v>1274</v>
      </c>
      <c r="G517" s="215">
        <v>1004</v>
      </c>
      <c r="H517" s="222" t="s">
        <v>339</v>
      </c>
      <c r="I517" s="215" t="s">
        <v>4992</v>
      </c>
      <c r="J517" s="216" t="s">
        <v>330</v>
      </c>
      <c r="K517" s="215" t="s">
        <v>322</v>
      </c>
      <c r="L517" s="215" t="s">
        <v>420</v>
      </c>
    </row>
    <row r="518" spans="1:12" s="215" customFormat="1" x14ac:dyDescent="0.25">
      <c r="A518" s="215" t="s">
        <v>126</v>
      </c>
      <c r="B518" s="215">
        <v>2211</v>
      </c>
      <c r="C518" s="215" t="s">
        <v>260</v>
      </c>
      <c r="D518" s="215">
        <v>191678411</v>
      </c>
      <c r="E518" s="222">
        <v>1030</v>
      </c>
      <c r="F518" s="215">
        <v>1122</v>
      </c>
      <c r="G518" s="215">
        <v>1004</v>
      </c>
      <c r="H518" s="222" t="s">
        <v>340</v>
      </c>
      <c r="I518" s="215" t="s">
        <v>4993</v>
      </c>
      <c r="J518" s="216" t="s">
        <v>330</v>
      </c>
      <c r="K518" s="215" t="s">
        <v>322</v>
      </c>
      <c r="L518" s="215" t="s">
        <v>1555</v>
      </c>
    </row>
    <row r="519" spans="1:12" s="215" customFormat="1" x14ac:dyDescent="0.25">
      <c r="A519" s="215" t="s">
        <v>126</v>
      </c>
      <c r="B519" s="215">
        <v>2211</v>
      </c>
      <c r="C519" s="215" t="s">
        <v>260</v>
      </c>
      <c r="D519" s="215">
        <v>191972243</v>
      </c>
      <c r="E519" s="222">
        <v>1060</v>
      </c>
      <c r="F519" s="215">
        <v>1242</v>
      </c>
      <c r="G519" s="215">
        <v>1004</v>
      </c>
      <c r="H519" s="222" t="s">
        <v>340</v>
      </c>
      <c r="I519" s="215" t="s">
        <v>4994</v>
      </c>
      <c r="J519" s="216" t="s">
        <v>330</v>
      </c>
      <c r="K519" s="215" t="s">
        <v>322</v>
      </c>
      <c r="L519" s="215" t="s">
        <v>419</v>
      </c>
    </row>
    <row r="520" spans="1:12" s="215" customFormat="1" x14ac:dyDescent="0.25">
      <c r="A520" s="215" t="s">
        <v>126</v>
      </c>
      <c r="B520" s="215">
        <v>2211</v>
      </c>
      <c r="C520" s="215" t="s">
        <v>260</v>
      </c>
      <c r="D520" s="215">
        <v>191995320</v>
      </c>
      <c r="E520" s="222">
        <v>1060</v>
      </c>
      <c r="F520" s="215">
        <v>1242</v>
      </c>
      <c r="G520" s="215">
        <v>1004</v>
      </c>
      <c r="H520" s="222" t="s">
        <v>340</v>
      </c>
      <c r="I520" s="215" t="s">
        <v>4995</v>
      </c>
      <c r="J520" s="216" t="s">
        <v>330</v>
      </c>
      <c r="K520" s="215" t="s">
        <v>322</v>
      </c>
      <c r="L520" s="215" t="s">
        <v>419</v>
      </c>
    </row>
    <row r="521" spans="1:12" s="215" customFormat="1" x14ac:dyDescent="0.25">
      <c r="A521" s="215" t="s">
        <v>126</v>
      </c>
      <c r="B521" s="215">
        <v>2211</v>
      </c>
      <c r="C521" s="215" t="s">
        <v>260</v>
      </c>
      <c r="D521" s="215">
        <v>191995321</v>
      </c>
      <c r="E521" s="222">
        <v>1060</v>
      </c>
      <c r="F521" s="215">
        <v>1242</v>
      </c>
      <c r="G521" s="215">
        <v>1004</v>
      </c>
      <c r="H521" s="222" t="s">
        <v>340</v>
      </c>
      <c r="I521" s="215" t="s">
        <v>4996</v>
      </c>
      <c r="J521" s="216" t="s">
        <v>330</v>
      </c>
      <c r="K521" s="215" t="s">
        <v>322</v>
      </c>
      <c r="L521" s="215" t="s">
        <v>419</v>
      </c>
    </row>
    <row r="522" spans="1:12" s="215" customFormat="1" x14ac:dyDescent="0.25">
      <c r="A522" s="215" t="s">
        <v>126</v>
      </c>
      <c r="B522" s="215">
        <v>2211</v>
      </c>
      <c r="C522" s="215" t="s">
        <v>260</v>
      </c>
      <c r="D522" s="215">
        <v>191995323</v>
      </c>
      <c r="E522" s="222">
        <v>1060</v>
      </c>
      <c r="F522" s="215">
        <v>1242</v>
      </c>
      <c r="G522" s="215">
        <v>1004</v>
      </c>
      <c r="H522" s="222" t="s">
        <v>340</v>
      </c>
      <c r="I522" s="215" t="s">
        <v>4997</v>
      </c>
      <c r="J522" s="216" t="s">
        <v>330</v>
      </c>
      <c r="K522" s="215" t="s">
        <v>322</v>
      </c>
      <c r="L522" s="215" t="s">
        <v>419</v>
      </c>
    </row>
    <row r="523" spans="1:12" s="215" customFormat="1" x14ac:dyDescent="0.25">
      <c r="A523" s="215" t="s">
        <v>126</v>
      </c>
      <c r="B523" s="215">
        <v>2211</v>
      </c>
      <c r="C523" s="215" t="s">
        <v>260</v>
      </c>
      <c r="D523" s="215">
        <v>191995324</v>
      </c>
      <c r="E523" s="222">
        <v>1060</v>
      </c>
      <c r="F523" s="215">
        <v>1242</v>
      </c>
      <c r="G523" s="215">
        <v>1004</v>
      </c>
      <c r="H523" s="222" t="s">
        <v>340</v>
      </c>
      <c r="I523" s="215" t="s">
        <v>4998</v>
      </c>
      <c r="J523" s="216" t="s">
        <v>330</v>
      </c>
      <c r="K523" s="215" t="s">
        <v>322</v>
      </c>
      <c r="L523" s="215" t="s">
        <v>419</v>
      </c>
    </row>
    <row r="524" spans="1:12" s="215" customFormat="1" x14ac:dyDescent="0.25">
      <c r="A524" s="215" t="s">
        <v>126</v>
      </c>
      <c r="B524" s="215">
        <v>2211</v>
      </c>
      <c r="C524" s="215" t="s">
        <v>260</v>
      </c>
      <c r="D524" s="215">
        <v>191995679</v>
      </c>
      <c r="E524" s="222">
        <v>1060</v>
      </c>
      <c r="F524" s="215">
        <v>1242</v>
      </c>
      <c r="G524" s="215">
        <v>1004</v>
      </c>
      <c r="H524" s="222" t="s">
        <v>340</v>
      </c>
      <c r="I524" s="215" t="s">
        <v>4999</v>
      </c>
      <c r="J524" s="216" t="s">
        <v>330</v>
      </c>
      <c r="K524" s="215" t="s">
        <v>322</v>
      </c>
      <c r="L524" s="215" t="s">
        <v>419</v>
      </c>
    </row>
    <row r="525" spans="1:12" s="215" customFormat="1" x14ac:dyDescent="0.25">
      <c r="A525" s="215" t="s">
        <v>126</v>
      </c>
      <c r="B525" s="215">
        <v>2211</v>
      </c>
      <c r="C525" s="215" t="s">
        <v>260</v>
      </c>
      <c r="D525" s="215">
        <v>191995693</v>
      </c>
      <c r="E525" s="222">
        <v>1060</v>
      </c>
      <c r="F525" s="215">
        <v>1242</v>
      </c>
      <c r="G525" s="215">
        <v>1004</v>
      </c>
      <c r="H525" s="222" t="s">
        <v>340</v>
      </c>
      <c r="I525" s="215" t="s">
        <v>5000</v>
      </c>
      <c r="J525" s="216" t="s">
        <v>330</v>
      </c>
      <c r="K525" s="215" t="s">
        <v>322</v>
      </c>
      <c r="L525" s="215" t="s">
        <v>419</v>
      </c>
    </row>
    <row r="526" spans="1:12" s="215" customFormat="1" x14ac:dyDescent="0.25">
      <c r="A526" s="215" t="s">
        <v>126</v>
      </c>
      <c r="B526" s="215">
        <v>2211</v>
      </c>
      <c r="C526" s="215" t="s">
        <v>260</v>
      </c>
      <c r="D526" s="215">
        <v>504123945</v>
      </c>
      <c r="E526" s="222">
        <v>1060</v>
      </c>
      <c r="F526" s="215">
        <v>1274</v>
      </c>
      <c r="G526" s="215">
        <v>1004</v>
      </c>
      <c r="H526" s="222" t="s">
        <v>340</v>
      </c>
      <c r="I526" s="215" t="s">
        <v>5001</v>
      </c>
      <c r="J526" s="216" t="s">
        <v>330</v>
      </c>
      <c r="K526" s="215" t="s">
        <v>322</v>
      </c>
      <c r="L526" s="215" t="s">
        <v>419</v>
      </c>
    </row>
    <row r="527" spans="1:12" s="215" customFormat="1" x14ac:dyDescent="0.25">
      <c r="A527" s="215" t="s">
        <v>126</v>
      </c>
      <c r="B527" s="215">
        <v>2211</v>
      </c>
      <c r="C527" s="215" t="s">
        <v>260</v>
      </c>
      <c r="D527" s="215">
        <v>504124056</v>
      </c>
      <c r="E527" s="222">
        <v>1060</v>
      </c>
      <c r="F527" s="215">
        <v>1271</v>
      </c>
      <c r="G527" s="215">
        <v>1004</v>
      </c>
      <c r="H527" s="222" t="s">
        <v>340</v>
      </c>
      <c r="I527" s="215" t="s">
        <v>5002</v>
      </c>
      <c r="J527" s="216" t="s">
        <v>330</v>
      </c>
      <c r="K527" s="215" t="s">
        <v>322</v>
      </c>
      <c r="L527" s="215" t="s">
        <v>419</v>
      </c>
    </row>
    <row r="528" spans="1:12" s="215" customFormat="1" x14ac:dyDescent="0.25">
      <c r="A528" s="215" t="s">
        <v>126</v>
      </c>
      <c r="B528" s="215">
        <v>2216</v>
      </c>
      <c r="C528" s="215" t="s">
        <v>261</v>
      </c>
      <c r="D528" s="215">
        <v>191751311</v>
      </c>
      <c r="E528" s="222">
        <v>1060</v>
      </c>
      <c r="F528" s="215">
        <v>1271</v>
      </c>
      <c r="G528" s="215">
        <v>1004</v>
      </c>
      <c r="H528" s="222" t="s">
        <v>340</v>
      </c>
      <c r="I528" s="215" t="s">
        <v>5003</v>
      </c>
      <c r="J528" s="216" t="s">
        <v>330</v>
      </c>
      <c r="K528" s="215" t="s">
        <v>322</v>
      </c>
      <c r="L528" s="215" t="s">
        <v>419</v>
      </c>
    </row>
    <row r="529" spans="1:12" s="215" customFormat="1" x14ac:dyDescent="0.25">
      <c r="A529" s="215" t="s">
        <v>126</v>
      </c>
      <c r="B529" s="215">
        <v>2216</v>
      </c>
      <c r="C529" s="215" t="s">
        <v>261</v>
      </c>
      <c r="D529" s="215">
        <v>502021620</v>
      </c>
      <c r="E529" s="222">
        <v>1060</v>
      </c>
      <c r="F529" s="215">
        <v>1274</v>
      </c>
      <c r="G529" s="215">
        <v>1004</v>
      </c>
      <c r="H529" s="222" t="s">
        <v>340</v>
      </c>
      <c r="I529" s="215" t="s">
        <v>5004</v>
      </c>
      <c r="J529" s="216" t="s">
        <v>330</v>
      </c>
      <c r="K529" s="215" t="s">
        <v>322</v>
      </c>
      <c r="L529" s="215" t="s">
        <v>419</v>
      </c>
    </row>
    <row r="530" spans="1:12" s="215" customFormat="1" x14ac:dyDescent="0.25">
      <c r="A530" s="215" t="s">
        <v>126</v>
      </c>
      <c r="B530" s="215">
        <v>2220</v>
      </c>
      <c r="C530" s="215" t="s">
        <v>263</v>
      </c>
      <c r="D530" s="215">
        <v>191710480</v>
      </c>
      <c r="E530" s="222">
        <v>1060</v>
      </c>
      <c r="F530" s="215">
        <v>1271</v>
      </c>
      <c r="G530" s="215">
        <v>1004</v>
      </c>
      <c r="H530" s="222" t="s">
        <v>340</v>
      </c>
      <c r="I530" s="215" t="s">
        <v>5005</v>
      </c>
      <c r="J530" s="216" t="s">
        <v>330</v>
      </c>
      <c r="K530" s="215" t="s">
        <v>322</v>
      </c>
      <c r="L530" s="215" t="s">
        <v>419</v>
      </c>
    </row>
    <row r="531" spans="1:12" s="215" customFormat="1" x14ac:dyDescent="0.25">
      <c r="A531" s="215" t="s">
        <v>126</v>
      </c>
      <c r="B531" s="215">
        <v>2220</v>
      </c>
      <c r="C531" s="215" t="s">
        <v>263</v>
      </c>
      <c r="D531" s="215">
        <v>191983320</v>
      </c>
      <c r="E531" s="222">
        <v>1060</v>
      </c>
      <c r="F531" s="215">
        <v>1242</v>
      </c>
      <c r="G531" s="215">
        <v>1004</v>
      </c>
      <c r="H531" s="222" t="s">
        <v>340</v>
      </c>
      <c r="I531" s="215" t="s">
        <v>5006</v>
      </c>
      <c r="J531" s="216" t="s">
        <v>330</v>
      </c>
      <c r="K531" s="215" t="s">
        <v>322</v>
      </c>
      <c r="L531" s="215" t="s">
        <v>419</v>
      </c>
    </row>
    <row r="532" spans="1:12" s="215" customFormat="1" x14ac:dyDescent="0.25">
      <c r="A532" s="215" t="s">
        <v>126</v>
      </c>
      <c r="B532" s="215">
        <v>2220</v>
      </c>
      <c r="C532" s="215" t="s">
        <v>263</v>
      </c>
      <c r="D532" s="215">
        <v>192020529</v>
      </c>
      <c r="E532" s="222">
        <v>1060</v>
      </c>
      <c r="F532" s="215">
        <v>1242</v>
      </c>
      <c r="G532" s="215">
        <v>1004</v>
      </c>
      <c r="H532" s="222" t="s">
        <v>340</v>
      </c>
      <c r="I532" s="215" t="s">
        <v>5007</v>
      </c>
      <c r="J532" s="216" t="s">
        <v>330</v>
      </c>
      <c r="K532" s="215" t="s">
        <v>322</v>
      </c>
      <c r="L532" s="215" t="s">
        <v>419</v>
      </c>
    </row>
    <row r="533" spans="1:12" s="215" customFormat="1" x14ac:dyDescent="0.25">
      <c r="A533" s="215" t="s">
        <v>126</v>
      </c>
      <c r="B533" s="215">
        <v>2220</v>
      </c>
      <c r="C533" s="215" t="s">
        <v>263</v>
      </c>
      <c r="D533" s="215">
        <v>504122781</v>
      </c>
      <c r="E533" s="222">
        <v>1060</v>
      </c>
      <c r="F533" s="215">
        <v>1271</v>
      </c>
      <c r="G533" s="215">
        <v>1004</v>
      </c>
      <c r="H533" s="222" t="s">
        <v>340</v>
      </c>
      <c r="I533" s="215" t="s">
        <v>5008</v>
      </c>
      <c r="J533" s="216" t="s">
        <v>330</v>
      </c>
      <c r="K533" s="215" t="s">
        <v>322</v>
      </c>
      <c r="L533" s="215" t="s">
        <v>419</v>
      </c>
    </row>
    <row r="534" spans="1:12" s="215" customFormat="1" x14ac:dyDescent="0.25">
      <c r="A534" s="215" t="s">
        <v>126</v>
      </c>
      <c r="B534" s="215">
        <v>2220</v>
      </c>
      <c r="C534" s="215" t="s">
        <v>263</v>
      </c>
      <c r="D534" s="215">
        <v>504123390</v>
      </c>
      <c r="E534" s="222">
        <v>1060</v>
      </c>
      <c r="F534" s="215">
        <v>1271</v>
      </c>
      <c r="G534" s="215">
        <v>1004</v>
      </c>
      <c r="H534" s="222" t="s">
        <v>340</v>
      </c>
      <c r="I534" s="215" t="s">
        <v>5009</v>
      </c>
      <c r="J534" s="216" t="s">
        <v>330</v>
      </c>
      <c r="K534" s="215" t="s">
        <v>322</v>
      </c>
      <c r="L534" s="215" t="s">
        <v>419</v>
      </c>
    </row>
    <row r="535" spans="1:12" s="215" customFormat="1" x14ac:dyDescent="0.25">
      <c r="A535" s="215" t="s">
        <v>126</v>
      </c>
      <c r="B535" s="215">
        <v>2226</v>
      </c>
      <c r="C535" s="215" t="s">
        <v>264</v>
      </c>
      <c r="D535" s="215">
        <v>191638374</v>
      </c>
      <c r="E535" s="222">
        <v>1020</v>
      </c>
      <c r="F535" s="215">
        <v>1122</v>
      </c>
      <c r="G535" s="215">
        <v>1004</v>
      </c>
      <c r="H535" s="222" t="s">
        <v>340</v>
      </c>
      <c r="I535" s="215" t="s">
        <v>5010</v>
      </c>
      <c r="J535" s="216" t="s">
        <v>330</v>
      </c>
      <c r="K535" s="215" t="s">
        <v>322</v>
      </c>
      <c r="L535" s="215" t="s">
        <v>418</v>
      </c>
    </row>
    <row r="536" spans="1:12" s="215" customFormat="1" x14ac:dyDescent="0.25">
      <c r="A536" s="215" t="s">
        <v>126</v>
      </c>
      <c r="B536" s="215">
        <v>2226</v>
      </c>
      <c r="C536" s="215" t="s">
        <v>264</v>
      </c>
      <c r="D536" s="215">
        <v>192046149</v>
      </c>
      <c r="E536" s="222">
        <v>1060</v>
      </c>
      <c r="F536" s="215">
        <v>1242</v>
      </c>
      <c r="G536" s="215">
        <v>1004</v>
      </c>
      <c r="H536" s="222" t="s">
        <v>340</v>
      </c>
      <c r="I536" s="215" t="s">
        <v>5011</v>
      </c>
      <c r="J536" s="216" t="s">
        <v>330</v>
      </c>
      <c r="K536" s="215" t="s">
        <v>322</v>
      </c>
      <c r="L536" s="215" t="s">
        <v>2433</v>
      </c>
    </row>
    <row r="537" spans="1:12" s="215" customFormat="1" x14ac:dyDescent="0.25">
      <c r="A537" s="215" t="s">
        <v>126</v>
      </c>
      <c r="B537" s="215">
        <v>2226</v>
      </c>
      <c r="C537" s="215" t="s">
        <v>264</v>
      </c>
      <c r="D537" s="215">
        <v>502196708</v>
      </c>
      <c r="E537" s="222">
        <v>1080</v>
      </c>
      <c r="F537" s="215">
        <v>1271</v>
      </c>
      <c r="G537" s="215">
        <v>1004</v>
      </c>
      <c r="H537" s="222" t="s">
        <v>339</v>
      </c>
      <c r="I537" s="215" t="s">
        <v>5012</v>
      </c>
      <c r="J537" s="216" t="s">
        <v>330</v>
      </c>
      <c r="K537" s="215" t="s">
        <v>322</v>
      </c>
      <c r="L537" s="215" t="s">
        <v>420</v>
      </c>
    </row>
    <row r="538" spans="1:12" s="215" customFormat="1" x14ac:dyDescent="0.25">
      <c r="A538" s="215" t="s">
        <v>126</v>
      </c>
      <c r="B538" s="215">
        <v>2228</v>
      </c>
      <c r="C538" s="215" t="s">
        <v>265</v>
      </c>
      <c r="D538" s="215">
        <v>191853984</v>
      </c>
      <c r="E538" s="222">
        <v>1060</v>
      </c>
      <c r="F538" s="215">
        <v>1242</v>
      </c>
      <c r="G538" s="215">
        <v>1004</v>
      </c>
      <c r="H538" s="222" t="s">
        <v>340</v>
      </c>
      <c r="I538" s="215" t="s">
        <v>5013</v>
      </c>
      <c r="J538" s="216" t="s">
        <v>330</v>
      </c>
      <c r="K538" s="215" t="s">
        <v>322</v>
      </c>
      <c r="L538" s="215" t="s">
        <v>419</v>
      </c>
    </row>
    <row r="539" spans="1:12" s="215" customFormat="1" x14ac:dyDescent="0.25">
      <c r="A539" s="215" t="s">
        <v>126</v>
      </c>
      <c r="B539" s="215">
        <v>2228</v>
      </c>
      <c r="C539" s="215" t="s">
        <v>265</v>
      </c>
      <c r="D539" s="215">
        <v>191869773</v>
      </c>
      <c r="E539" s="222">
        <v>1060</v>
      </c>
      <c r="F539" s="215">
        <v>1242</v>
      </c>
      <c r="G539" s="215">
        <v>1004</v>
      </c>
      <c r="H539" s="222" t="s">
        <v>340</v>
      </c>
      <c r="I539" s="215" t="s">
        <v>5014</v>
      </c>
      <c r="J539" s="216" t="s">
        <v>330</v>
      </c>
      <c r="K539" s="215" t="s">
        <v>322</v>
      </c>
      <c r="L539" s="215" t="s">
        <v>419</v>
      </c>
    </row>
    <row r="540" spans="1:12" s="215" customFormat="1" x14ac:dyDescent="0.25">
      <c r="A540" s="215" t="s">
        <v>126</v>
      </c>
      <c r="B540" s="215">
        <v>2228</v>
      </c>
      <c r="C540" s="215" t="s">
        <v>265</v>
      </c>
      <c r="D540" s="215">
        <v>191975316</v>
      </c>
      <c r="E540" s="222">
        <v>1060</v>
      </c>
      <c r="F540" s="215">
        <v>1242</v>
      </c>
      <c r="G540" s="215">
        <v>1004</v>
      </c>
      <c r="H540" s="222" t="s">
        <v>340</v>
      </c>
      <c r="I540" s="215" t="s">
        <v>5015</v>
      </c>
      <c r="J540" s="216" t="s">
        <v>330</v>
      </c>
      <c r="K540" s="215" t="s">
        <v>322</v>
      </c>
      <c r="L540" s="215" t="s">
        <v>419</v>
      </c>
    </row>
    <row r="541" spans="1:12" s="215" customFormat="1" x14ac:dyDescent="0.25">
      <c r="A541" s="215" t="s">
        <v>126</v>
      </c>
      <c r="B541" s="215">
        <v>2228</v>
      </c>
      <c r="C541" s="215" t="s">
        <v>265</v>
      </c>
      <c r="D541" s="215">
        <v>192018964</v>
      </c>
      <c r="E541" s="222">
        <v>1060</v>
      </c>
      <c r="F541" s="215">
        <v>1242</v>
      </c>
      <c r="G541" s="215">
        <v>1004</v>
      </c>
      <c r="H541" s="222" t="s">
        <v>340</v>
      </c>
      <c r="I541" s="215" t="s">
        <v>5016</v>
      </c>
      <c r="J541" s="216" t="s">
        <v>330</v>
      </c>
      <c r="K541" s="215" t="s">
        <v>322</v>
      </c>
      <c r="L541" s="215" t="s">
        <v>419</v>
      </c>
    </row>
    <row r="542" spans="1:12" s="215" customFormat="1" x14ac:dyDescent="0.25">
      <c r="A542" s="215" t="s">
        <v>126</v>
      </c>
      <c r="B542" s="215">
        <v>2228</v>
      </c>
      <c r="C542" s="215" t="s">
        <v>265</v>
      </c>
      <c r="D542" s="215">
        <v>192027266</v>
      </c>
      <c r="E542" s="222">
        <v>1060</v>
      </c>
      <c r="F542" s="215">
        <v>1242</v>
      </c>
      <c r="G542" s="215">
        <v>1004</v>
      </c>
      <c r="H542" s="222" t="s">
        <v>340</v>
      </c>
      <c r="I542" s="215" t="s">
        <v>5017</v>
      </c>
      <c r="J542" s="216" t="s">
        <v>330</v>
      </c>
      <c r="K542" s="215" t="s">
        <v>322</v>
      </c>
      <c r="L542" s="215" t="s">
        <v>419</v>
      </c>
    </row>
    <row r="543" spans="1:12" s="215" customFormat="1" x14ac:dyDescent="0.25">
      <c r="A543" s="215" t="s">
        <v>126</v>
      </c>
      <c r="B543" s="215">
        <v>2228</v>
      </c>
      <c r="C543" s="215" t="s">
        <v>265</v>
      </c>
      <c r="D543" s="215">
        <v>192031041</v>
      </c>
      <c r="E543" s="222">
        <v>1060</v>
      </c>
      <c r="F543" s="215">
        <v>1242</v>
      </c>
      <c r="G543" s="215">
        <v>1004</v>
      </c>
      <c r="H543" s="222" t="s">
        <v>340</v>
      </c>
      <c r="I543" s="215" t="s">
        <v>5018</v>
      </c>
      <c r="J543" s="216" t="s">
        <v>330</v>
      </c>
      <c r="K543" s="215" t="s">
        <v>322</v>
      </c>
      <c r="L543" s="215" t="s">
        <v>419</v>
      </c>
    </row>
    <row r="544" spans="1:12" s="215" customFormat="1" x14ac:dyDescent="0.25">
      <c r="A544" s="215" t="s">
        <v>126</v>
      </c>
      <c r="B544" s="215">
        <v>2228</v>
      </c>
      <c r="C544" s="215" t="s">
        <v>265</v>
      </c>
      <c r="D544" s="215">
        <v>192045199</v>
      </c>
      <c r="E544" s="222">
        <v>1060</v>
      </c>
      <c r="F544" s="215">
        <v>1242</v>
      </c>
      <c r="G544" s="215">
        <v>1004</v>
      </c>
      <c r="H544" s="222" t="s">
        <v>340</v>
      </c>
      <c r="I544" s="215" t="s">
        <v>5019</v>
      </c>
      <c r="J544" s="216" t="s">
        <v>330</v>
      </c>
      <c r="K544" s="215" t="s">
        <v>322</v>
      </c>
      <c r="L544" s="215" t="s">
        <v>419</v>
      </c>
    </row>
    <row r="545" spans="1:12" s="215" customFormat="1" x14ac:dyDescent="0.25">
      <c r="A545" s="215" t="s">
        <v>126</v>
      </c>
      <c r="B545" s="215">
        <v>2228</v>
      </c>
      <c r="C545" s="215" t="s">
        <v>265</v>
      </c>
      <c r="D545" s="215">
        <v>235554721</v>
      </c>
      <c r="E545" s="222">
        <v>1060</v>
      </c>
      <c r="F545" s="215">
        <v>1242</v>
      </c>
      <c r="G545" s="215">
        <v>1004</v>
      </c>
      <c r="H545" s="222" t="s">
        <v>340</v>
      </c>
      <c r="I545" s="215" t="s">
        <v>5020</v>
      </c>
      <c r="J545" s="216" t="s">
        <v>330</v>
      </c>
      <c r="K545" s="215" t="s">
        <v>322</v>
      </c>
      <c r="L545" s="215" t="s">
        <v>419</v>
      </c>
    </row>
    <row r="546" spans="1:12" s="215" customFormat="1" x14ac:dyDescent="0.25">
      <c r="A546" s="215" t="s">
        <v>126</v>
      </c>
      <c r="B546" s="215">
        <v>2228</v>
      </c>
      <c r="C546" s="215" t="s">
        <v>265</v>
      </c>
      <c r="D546" s="215">
        <v>235554776</v>
      </c>
      <c r="E546" s="222">
        <v>1060</v>
      </c>
      <c r="G546" s="215">
        <v>1004</v>
      </c>
      <c r="H546" s="222" t="s">
        <v>340</v>
      </c>
      <c r="I546" s="215" t="s">
        <v>5021</v>
      </c>
      <c r="J546" s="216" t="s">
        <v>330</v>
      </c>
      <c r="K546" s="215" t="s">
        <v>322</v>
      </c>
      <c r="L546" s="215" t="s">
        <v>419</v>
      </c>
    </row>
    <row r="547" spans="1:12" s="215" customFormat="1" x14ac:dyDescent="0.25">
      <c r="A547" s="215" t="s">
        <v>126</v>
      </c>
      <c r="B547" s="215">
        <v>2228</v>
      </c>
      <c r="C547" s="215" t="s">
        <v>265</v>
      </c>
      <c r="D547" s="215">
        <v>235554867</v>
      </c>
      <c r="E547" s="222">
        <v>1060</v>
      </c>
      <c r="G547" s="215">
        <v>1004</v>
      </c>
      <c r="H547" s="222" t="s">
        <v>340</v>
      </c>
      <c r="I547" s="215" t="s">
        <v>5022</v>
      </c>
      <c r="J547" s="216" t="s">
        <v>330</v>
      </c>
      <c r="K547" s="215" t="s">
        <v>322</v>
      </c>
      <c r="L547" s="215" t="s">
        <v>419</v>
      </c>
    </row>
    <row r="548" spans="1:12" s="215" customFormat="1" x14ac:dyDescent="0.25">
      <c r="A548" s="215" t="s">
        <v>126</v>
      </c>
      <c r="B548" s="215">
        <v>2228</v>
      </c>
      <c r="C548" s="215" t="s">
        <v>265</v>
      </c>
      <c r="D548" s="215">
        <v>235554952</v>
      </c>
      <c r="E548" s="222">
        <v>1060</v>
      </c>
      <c r="G548" s="215">
        <v>1004</v>
      </c>
      <c r="H548" s="222" t="s">
        <v>340</v>
      </c>
      <c r="I548" s="215" t="s">
        <v>5023</v>
      </c>
      <c r="J548" s="216" t="s">
        <v>330</v>
      </c>
      <c r="K548" s="215" t="s">
        <v>322</v>
      </c>
      <c r="L548" s="215" t="s">
        <v>419</v>
      </c>
    </row>
    <row r="549" spans="1:12" s="215" customFormat="1" x14ac:dyDescent="0.25">
      <c r="A549" s="215" t="s">
        <v>126</v>
      </c>
      <c r="B549" s="215">
        <v>2228</v>
      </c>
      <c r="C549" s="215" t="s">
        <v>265</v>
      </c>
      <c r="D549" s="215">
        <v>235554955</v>
      </c>
      <c r="E549" s="222">
        <v>1060</v>
      </c>
      <c r="F549" s="215">
        <v>1242</v>
      </c>
      <c r="G549" s="215">
        <v>1004</v>
      </c>
      <c r="H549" s="222" t="s">
        <v>340</v>
      </c>
      <c r="I549" s="215" t="s">
        <v>5024</v>
      </c>
      <c r="J549" s="216" t="s">
        <v>330</v>
      </c>
      <c r="K549" s="215" t="s">
        <v>322</v>
      </c>
      <c r="L549" s="215" t="s">
        <v>419</v>
      </c>
    </row>
    <row r="550" spans="1:12" s="215" customFormat="1" x14ac:dyDescent="0.25">
      <c r="A550" s="215" t="s">
        <v>126</v>
      </c>
      <c r="B550" s="215">
        <v>2228</v>
      </c>
      <c r="C550" s="215" t="s">
        <v>265</v>
      </c>
      <c r="D550" s="215">
        <v>235555013</v>
      </c>
      <c r="E550" s="222">
        <v>1060</v>
      </c>
      <c r="G550" s="215">
        <v>1004</v>
      </c>
      <c r="H550" s="222" t="s">
        <v>340</v>
      </c>
      <c r="I550" s="215" t="s">
        <v>5025</v>
      </c>
      <c r="J550" s="216" t="s">
        <v>330</v>
      </c>
      <c r="K550" s="215" t="s">
        <v>322</v>
      </c>
      <c r="L550" s="215" t="s">
        <v>419</v>
      </c>
    </row>
    <row r="551" spans="1:12" s="215" customFormat="1" x14ac:dyDescent="0.25">
      <c r="A551" s="215" t="s">
        <v>126</v>
      </c>
      <c r="B551" s="215">
        <v>2228</v>
      </c>
      <c r="C551" s="215" t="s">
        <v>265</v>
      </c>
      <c r="D551" s="215">
        <v>504122081</v>
      </c>
      <c r="E551" s="222">
        <v>1080</v>
      </c>
      <c r="F551" s="215">
        <v>1242</v>
      </c>
      <c r="G551" s="215">
        <v>1004</v>
      </c>
      <c r="H551" s="222" t="s">
        <v>339</v>
      </c>
      <c r="I551" s="215" t="s">
        <v>5026</v>
      </c>
      <c r="J551" s="216" t="s">
        <v>330</v>
      </c>
      <c r="K551" s="215" t="s">
        <v>322</v>
      </c>
      <c r="L551" s="215" t="s">
        <v>420</v>
      </c>
    </row>
    <row r="552" spans="1:12" s="215" customFormat="1" x14ac:dyDescent="0.25">
      <c r="A552" s="215" t="s">
        <v>126</v>
      </c>
      <c r="B552" s="215">
        <v>2228</v>
      </c>
      <c r="C552" s="215" t="s">
        <v>265</v>
      </c>
      <c r="D552" s="215">
        <v>504122209</v>
      </c>
      <c r="E552" s="222">
        <v>1060</v>
      </c>
      <c r="F552" s="215">
        <v>1271</v>
      </c>
      <c r="G552" s="215">
        <v>1004</v>
      </c>
      <c r="H552" s="222" t="s">
        <v>340</v>
      </c>
      <c r="I552" s="215" t="s">
        <v>5027</v>
      </c>
      <c r="J552" s="216" t="s">
        <v>330</v>
      </c>
      <c r="K552" s="215" t="s">
        <v>322</v>
      </c>
      <c r="L552" s="215" t="s">
        <v>419</v>
      </c>
    </row>
    <row r="553" spans="1:12" s="215" customFormat="1" x14ac:dyDescent="0.25">
      <c r="A553" s="215" t="s">
        <v>126</v>
      </c>
      <c r="B553" s="215">
        <v>2228</v>
      </c>
      <c r="C553" s="215" t="s">
        <v>265</v>
      </c>
      <c r="D553" s="215">
        <v>504122282</v>
      </c>
      <c r="E553" s="222">
        <v>1060</v>
      </c>
      <c r="F553" s="215">
        <v>1242</v>
      </c>
      <c r="G553" s="215">
        <v>1004</v>
      </c>
      <c r="H553" s="222" t="s">
        <v>340</v>
      </c>
      <c r="I553" s="215" t="s">
        <v>5028</v>
      </c>
      <c r="J553" s="216" t="s">
        <v>330</v>
      </c>
      <c r="K553" s="215" t="s">
        <v>322</v>
      </c>
      <c r="L553" s="215" t="s">
        <v>419</v>
      </c>
    </row>
    <row r="554" spans="1:12" s="215" customFormat="1" x14ac:dyDescent="0.25">
      <c r="A554" s="215" t="s">
        <v>126</v>
      </c>
      <c r="B554" s="215">
        <v>2228</v>
      </c>
      <c r="C554" s="215" t="s">
        <v>265</v>
      </c>
      <c r="D554" s="215">
        <v>504122357</v>
      </c>
      <c r="E554" s="222">
        <v>1060</v>
      </c>
      <c r="F554" s="215">
        <v>1242</v>
      </c>
      <c r="G554" s="215">
        <v>1004</v>
      </c>
      <c r="H554" s="222" t="s">
        <v>340</v>
      </c>
      <c r="I554" s="215" t="s">
        <v>5029</v>
      </c>
      <c r="J554" s="216" t="s">
        <v>330</v>
      </c>
      <c r="K554" s="215" t="s">
        <v>322</v>
      </c>
      <c r="L554" s="215" t="s">
        <v>419</v>
      </c>
    </row>
    <row r="555" spans="1:12" s="215" customFormat="1" x14ac:dyDescent="0.25">
      <c r="A555" s="215" t="s">
        <v>126</v>
      </c>
      <c r="B555" s="215">
        <v>2228</v>
      </c>
      <c r="C555" s="215" t="s">
        <v>265</v>
      </c>
      <c r="D555" s="215">
        <v>504122384</v>
      </c>
      <c r="E555" s="222">
        <v>1060</v>
      </c>
      <c r="F555" s="215">
        <v>1274</v>
      </c>
      <c r="G555" s="215">
        <v>1004</v>
      </c>
      <c r="H555" s="222" t="s">
        <v>340</v>
      </c>
      <c r="I555" s="215" t="s">
        <v>5030</v>
      </c>
      <c r="J555" s="216" t="s">
        <v>330</v>
      </c>
      <c r="K555" s="215" t="s">
        <v>322</v>
      </c>
      <c r="L555" s="215" t="s">
        <v>419</v>
      </c>
    </row>
    <row r="556" spans="1:12" s="215" customFormat="1" x14ac:dyDescent="0.25">
      <c r="A556" s="215" t="s">
        <v>126</v>
      </c>
      <c r="B556" s="215">
        <v>2233</v>
      </c>
      <c r="C556" s="215" t="s">
        <v>267</v>
      </c>
      <c r="D556" s="215">
        <v>191338492</v>
      </c>
      <c r="E556" s="222">
        <v>1060</v>
      </c>
      <c r="F556" s="215">
        <v>1242</v>
      </c>
      <c r="G556" s="215">
        <v>1004</v>
      </c>
      <c r="H556" s="222" t="s">
        <v>340</v>
      </c>
      <c r="I556" s="215" t="s">
        <v>5031</v>
      </c>
      <c r="J556" s="216" t="s">
        <v>330</v>
      </c>
      <c r="K556" s="215" t="s">
        <v>322</v>
      </c>
      <c r="L556" s="215" t="s">
        <v>419</v>
      </c>
    </row>
    <row r="557" spans="1:12" s="215" customFormat="1" x14ac:dyDescent="0.25">
      <c r="A557" s="215" t="s">
        <v>126</v>
      </c>
      <c r="B557" s="215">
        <v>2233</v>
      </c>
      <c r="C557" s="215" t="s">
        <v>267</v>
      </c>
      <c r="D557" s="215">
        <v>191741721</v>
      </c>
      <c r="E557" s="222">
        <v>1060</v>
      </c>
      <c r="F557" s="215">
        <v>1271</v>
      </c>
      <c r="G557" s="215">
        <v>1004</v>
      </c>
      <c r="H557" s="222" t="s">
        <v>340</v>
      </c>
      <c r="I557" s="215" t="s">
        <v>5032</v>
      </c>
      <c r="J557" s="216" t="s">
        <v>330</v>
      </c>
      <c r="K557" s="215" t="s">
        <v>322</v>
      </c>
      <c r="L557" s="215" t="s">
        <v>419</v>
      </c>
    </row>
    <row r="558" spans="1:12" s="215" customFormat="1" x14ac:dyDescent="0.25">
      <c r="A558" s="215" t="s">
        <v>126</v>
      </c>
      <c r="B558" s="215">
        <v>2233</v>
      </c>
      <c r="C558" s="215" t="s">
        <v>267</v>
      </c>
      <c r="D558" s="215">
        <v>191872032</v>
      </c>
      <c r="E558" s="222">
        <v>1060</v>
      </c>
      <c r="F558" s="215">
        <v>1242</v>
      </c>
      <c r="G558" s="215">
        <v>1004</v>
      </c>
      <c r="H558" s="222" t="s">
        <v>340</v>
      </c>
      <c r="I558" s="215" t="s">
        <v>5033</v>
      </c>
      <c r="J558" s="216" t="s">
        <v>330</v>
      </c>
      <c r="K558" s="215" t="s">
        <v>322</v>
      </c>
      <c r="L558" s="215" t="s">
        <v>419</v>
      </c>
    </row>
    <row r="559" spans="1:12" s="215" customFormat="1" x14ac:dyDescent="0.25">
      <c r="A559" s="215" t="s">
        <v>126</v>
      </c>
      <c r="B559" s="215">
        <v>2233</v>
      </c>
      <c r="C559" s="215" t="s">
        <v>267</v>
      </c>
      <c r="D559" s="215">
        <v>192021756</v>
      </c>
      <c r="E559" s="222">
        <v>1060</v>
      </c>
      <c r="F559" s="215">
        <v>1242</v>
      </c>
      <c r="G559" s="215">
        <v>1004</v>
      </c>
      <c r="H559" s="222" t="s">
        <v>340</v>
      </c>
      <c r="I559" s="215" t="s">
        <v>5034</v>
      </c>
      <c r="J559" s="216" t="s">
        <v>330</v>
      </c>
      <c r="K559" s="215" t="s">
        <v>322</v>
      </c>
      <c r="L559" s="215" t="s">
        <v>419</v>
      </c>
    </row>
    <row r="560" spans="1:12" s="215" customFormat="1" x14ac:dyDescent="0.25">
      <c r="A560" s="215" t="s">
        <v>126</v>
      </c>
      <c r="B560" s="215">
        <v>2233</v>
      </c>
      <c r="C560" s="215" t="s">
        <v>267</v>
      </c>
      <c r="D560" s="215">
        <v>192021757</v>
      </c>
      <c r="E560" s="222">
        <v>1060</v>
      </c>
      <c r="F560" s="215">
        <v>1242</v>
      </c>
      <c r="G560" s="215">
        <v>1004</v>
      </c>
      <c r="H560" s="222" t="s">
        <v>340</v>
      </c>
      <c r="I560" s="215" t="s">
        <v>5035</v>
      </c>
      <c r="J560" s="216" t="s">
        <v>330</v>
      </c>
      <c r="K560" s="215" t="s">
        <v>322</v>
      </c>
      <c r="L560" s="215" t="s">
        <v>419</v>
      </c>
    </row>
    <row r="561" spans="1:12" s="215" customFormat="1" x14ac:dyDescent="0.25">
      <c r="A561" s="215" t="s">
        <v>126</v>
      </c>
      <c r="B561" s="215">
        <v>2233</v>
      </c>
      <c r="C561" s="215" t="s">
        <v>267</v>
      </c>
      <c r="D561" s="215">
        <v>192021758</v>
      </c>
      <c r="E561" s="222">
        <v>1060</v>
      </c>
      <c r="F561" s="215">
        <v>1242</v>
      </c>
      <c r="G561" s="215">
        <v>1004</v>
      </c>
      <c r="H561" s="222" t="s">
        <v>340</v>
      </c>
      <c r="I561" s="215" t="s">
        <v>5036</v>
      </c>
      <c r="J561" s="216" t="s">
        <v>330</v>
      </c>
      <c r="K561" s="215" t="s">
        <v>322</v>
      </c>
      <c r="L561" s="215" t="s">
        <v>419</v>
      </c>
    </row>
    <row r="562" spans="1:12" s="215" customFormat="1" x14ac:dyDescent="0.25">
      <c r="A562" s="215" t="s">
        <v>126</v>
      </c>
      <c r="B562" s="215">
        <v>2233</v>
      </c>
      <c r="C562" s="215" t="s">
        <v>267</v>
      </c>
      <c r="D562" s="215">
        <v>192021759</v>
      </c>
      <c r="E562" s="222">
        <v>1060</v>
      </c>
      <c r="G562" s="215">
        <v>1004</v>
      </c>
      <c r="H562" s="222" t="s">
        <v>340</v>
      </c>
      <c r="I562" s="215" t="s">
        <v>5037</v>
      </c>
      <c r="J562" s="216" t="s">
        <v>330</v>
      </c>
      <c r="K562" s="215" t="s">
        <v>322</v>
      </c>
      <c r="L562" s="215" t="s">
        <v>419</v>
      </c>
    </row>
    <row r="563" spans="1:12" s="215" customFormat="1" x14ac:dyDescent="0.25">
      <c r="A563" s="215" t="s">
        <v>126</v>
      </c>
      <c r="B563" s="215">
        <v>2233</v>
      </c>
      <c r="C563" s="215" t="s">
        <v>267</v>
      </c>
      <c r="D563" s="215">
        <v>192021761</v>
      </c>
      <c r="E563" s="222">
        <v>1060</v>
      </c>
      <c r="F563" s="215">
        <v>1274</v>
      </c>
      <c r="G563" s="215">
        <v>1004</v>
      </c>
      <c r="H563" s="222" t="s">
        <v>340</v>
      </c>
      <c r="I563" s="215" t="s">
        <v>5038</v>
      </c>
      <c r="J563" s="216" t="s">
        <v>330</v>
      </c>
      <c r="K563" s="215" t="s">
        <v>322</v>
      </c>
      <c r="L563" s="215" t="s">
        <v>419</v>
      </c>
    </row>
    <row r="564" spans="1:12" s="215" customFormat="1" x14ac:dyDescent="0.25">
      <c r="A564" s="215" t="s">
        <v>126</v>
      </c>
      <c r="B564" s="215">
        <v>2233</v>
      </c>
      <c r="C564" s="215" t="s">
        <v>267</v>
      </c>
      <c r="D564" s="215">
        <v>192021765</v>
      </c>
      <c r="E564" s="222">
        <v>1060</v>
      </c>
      <c r="G564" s="215">
        <v>1004</v>
      </c>
      <c r="H564" s="222" t="s">
        <v>340</v>
      </c>
      <c r="I564" s="215" t="s">
        <v>5039</v>
      </c>
      <c r="J564" s="216" t="s">
        <v>330</v>
      </c>
      <c r="K564" s="215" t="s">
        <v>322</v>
      </c>
      <c r="L564" s="215" t="s">
        <v>419</v>
      </c>
    </row>
    <row r="565" spans="1:12" s="215" customFormat="1" x14ac:dyDescent="0.25">
      <c r="A565" s="215" t="s">
        <v>126</v>
      </c>
      <c r="B565" s="215">
        <v>2233</v>
      </c>
      <c r="C565" s="215" t="s">
        <v>267</v>
      </c>
      <c r="D565" s="215">
        <v>192021769</v>
      </c>
      <c r="E565" s="222">
        <v>1060</v>
      </c>
      <c r="F565" s="215">
        <v>1274</v>
      </c>
      <c r="G565" s="215">
        <v>1004</v>
      </c>
      <c r="H565" s="222" t="s">
        <v>340</v>
      </c>
      <c r="I565" s="215" t="s">
        <v>5040</v>
      </c>
      <c r="J565" s="216" t="s">
        <v>330</v>
      </c>
      <c r="K565" s="215" t="s">
        <v>322</v>
      </c>
      <c r="L565" s="215" t="s">
        <v>419</v>
      </c>
    </row>
    <row r="566" spans="1:12" s="215" customFormat="1" x14ac:dyDescent="0.25">
      <c r="A566" s="215" t="s">
        <v>126</v>
      </c>
      <c r="B566" s="215">
        <v>2233</v>
      </c>
      <c r="C566" s="215" t="s">
        <v>267</v>
      </c>
      <c r="D566" s="215">
        <v>192021770</v>
      </c>
      <c r="E566" s="222">
        <v>1060</v>
      </c>
      <c r="F566" s="215">
        <v>1274</v>
      </c>
      <c r="G566" s="215">
        <v>1004</v>
      </c>
      <c r="H566" s="222" t="s">
        <v>340</v>
      </c>
      <c r="I566" s="215" t="s">
        <v>5041</v>
      </c>
      <c r="J566" s="216" t="s">
        <v>330</v>
      </c>
      <c r="K566" s="215" t="s">
        <v>322</v>
      </c>
      <c r="L566" s="215" t="s">
        <v>419</v>
      </c>
    </row>
    <row r="567" spans="1:12" s="215" customFormat="1" x14ac:dyDescent="0.25">
      <c r="A567" s="215" t="s">
        <v>126</v>
      </c>
      <c r="B567" s="215">
        <v>2233</v>
      </c>
      <c r="C567" s="215" t="s">
        <v>267</v>
      </c>
      <c r="D567" s="215">
        <v>192021772</v>
      </c>
      <c r="E567" s="222">
        <v>1060</v>
      </c>
      <c r="F567" s="215">
        <v>1274</v>
      </c>
      <c r="G567" s="215">
        <v>1004</v>
      </c>
      <c r="H567" s="222" t="s">
        <v>340</v>
      </c>
      <c r="I567" s="215" t="s">
        <v>5042</v>
      </c>
      <c r="J567" s="216" t="s">
        <v>330</v>
      </c>
      <c r="K567" s="215" t="s">
        <v>322</v>
      </c>
      <c r="L567" s="215" t="s">
        <v>419</v>
      </c>
    </row>
    <row r="568" spans="1:12" s="215" customFormat="1" x14ac:dyDescent="0.25">
      <c r="A568" s="215" t="s">
        <v>126</v>
      </c>
      <c r="B568" s="215">
        <v>2233</v>
      </c>
      <c r="C568" s="215" t="s">
        <v>267</v>
      </c>
      <c r="D568" s="215">
        <v>192021775</v>
      </c>
      <c r="E568" s="222">
        <v>1060</v>
      </c>
      <c r="F568" s="215">
        <v>1274</v>
      </c>
      <c r="G568" s="215">
        <v>1004</v>
      </c>
      <c r="H568" s="222" t="s">
        <v>340</v>
      </c>
      <c r="I568" s="215" t="s">
        <v>5043</v>
      </c>
      <c r="J568" s="216" t="s">
        <v>330</v>
      </c>
      <c r="K568" s="215" t="s">
        <v>322</v>
      </c>
      <c r="L568" s="215" t="s">
        <v>419</v>
      </c>
    </row>
    <row r="569" spans="1:12" s="215" customFormat="1" x14ac:dyDescent="0.25">
      <c r="A569" s="215" t="s">
        <v>126</v>
      </c>
      <c r="B569" s="215">
        <v>2233</v>
      </c>
      <c r="C569" s="215" t="s">
        <v>267</v>
      </c>
      <c r="D569" s="215">
        <v>192022149</v>
      </c>
      <c r="E569" s="222">
        <v>1060</v>
      </c>
      <c r="F569" s="215">
        <v>1274</v>
      </c>
      <c r="G569" s="215">
        <v>1004</v>
      </c>
      <c r="H569" s="222" t="s">
        <v>340</v>
      </c>
      <c r="I569" s="215" t="s">
        <v>5044</v>
      </c>
      <c r="J569" s="216" t="s">
        <v>330</v>
      </c>
      <c r="K569" s="215" t="s">
        <v>322</v>
      </c>
      <c r="L569" s="215" t="s">
        <v>419</v>
      </c>
    </row>
    <row r="570" spans="1:12" s="215" customFormat="1" x14ac:dyDescent="0.25">
      <c r="A570" s="215" t="s">
        <v>126</v>
      </c>
      <c r="B570" s="215">
        <v>2233</v>
      </c>
      <c r="C570" s="215" t="s">
        <v>267</v>
      </c>
      <c r="D570" s="215">
        <v>192022161</v>
      </c>
      <c r="E570" s="222">
        <v>1060</v>
      </c>
      <c r="F570" s="215">
        <v>1274</v>
      </c>
      <c r="G570" s="215">
        <v>1004</v>
      </c>
      <c r="H570" s="222" t="s">
        <v>340</v>
      </c>
      <c r="I570" s="215" t="s">
        <v>5045</v>
      </c>
      <c r="J570" s="216" t="s">
        <v>330</v>
      </c>
      <c r="K570" s="215" t="s">
        <v>322</v>
      </c>
      <c r="L570" s="215" t="s">
        <v>419</v>
      </c>
    </row>
    <row r="571" spans="1:12" s="215" customFormat="1" x14ac:dyDescent="0.25">
      <c r="A571" s="215" t="s">
        <v>126</v>
      </c>
      <c r="B571" s="215">
        <v>2233</v>
      </c>
      <c r="C571" s="215" t="s">
        <v>267</v>
      </c>
      <c r="D571" s="215">
        <v>192022162</v>
      </c>
      <c r="E571" s="222">
        <v>1060</v>
      </c>
      <c r="F571" s="215">
        <v>1274</v>
      </c>
      <c r="G571" s="215">
        <v>1004</v>
      </c>
      <c r="H571" s="222" t="s">
        <v>340</v>
      </c>
      <c r="I571" s="215" t="s">
        <v>5046</v>
      </c>
      <c r="J571" s="216" t="s">
        <v>330</v>
      </c>
      <c r="K571" s="215" t="s">
        <v>322</v>
      </c>
      <c r="L571" s="215" t="s">
        <v>419</v>
      </c>
    </row>
    <row r="572" spans="1:12" s="215" customFormat="1" x14ac:dyDescent="0.25">
      <c r="A572" s="215" t="s">
        <v>126</v>
      </c>
      <c r="B572" s="215">
        <v>2233</v>
      </c>
      <c r="C572" s="215" t="s">
        <v>267</v>
      </c>
      <c r="D572" s="215">
        <v>192022165</v>
      </c>
      <c r="E572" s="222">
        <v>1060</v>
      </c>
      <c r="F572" s="215">
        <v>1274</v>
      </c>
      <c r="G572" s="215">
        <v>1004</v>
      </c>
      <c r="H572" s="222" t="s">
        <v>340</v>
      </c>
      <c r="I572" s="215" t="s">
        <v>5047</v>
      </c>
      <c r="J572" s="216" t="s">
        <v>330</v>
      </c>
      <c r="K572" s="215" t="s">
        <v>322</v>
      </c>
      <c r="L572" s="215" t="s">
        <v>419</v>
      </c>
    </row>
    <row r="573" spans="1:12" s="215" customFormat="1" x14ac:dyDescent="0.25">
      <c r="A573" s="215" t="s">
        <v>126</v>
      </c>
      <c r="B573" s="215">
        <v>2233</v>
      </c>
      <c r="C573" s="215" t="s">
        <v>267</v>
      </c>
      <c r="D573" s="215">
        <v>192022166</v>
      </c>
      <c r="E573" s="222">
        <v>1060</v>
      </c>
      <c r="F573" s="215">
        <v>1274</v>
      </c>
      <c r="G573" s="215">
        <v>1004</v>
      </c>
      <c r="H573" s="222" t="s">
        <v>340</v>
      </c>
      <c r="I573" s="215" t="s">
        <v>5048</v>
      </c>
      <c r="J573" s="216" t="s">
        <v>330</v>
      </c>
      <c r="K573" s="215" t="s">
        <v>322</v>
      </c>
      <c r="L573" s="215" t="s">
        <v>419</v>
      </c>
    </row>
    <row r="574" spans="1:12" s="215" customFormat="1" x14ac:dyDescent="0.25">
      <c r="A574" s="215" t="s">
        <v>126</v>
      </c>
      <c r="B574" s="215">
        <v>2233</v>
      </c>
      <c r="C574" s="215" t="s">
        <v>267</v>
      </c>
      <c r="D574" s="215">
        <v>192022168</v>
      </c>
      <c r="E574" s="222">
        <v>1060</v>
      </c>
      <c r="F574" s="215">
        <v>1274</v>
      </c>
      <c r="G574" s="215">
        <v>1004</v>
      </c>
      <c r="H574" s="222" t="s">
        <v>340</v>
      </c>
      <c r="I574" s="215" t="s">
        <v>5049</v>
      </c>
      <c r="J574" s="216" t="s">
        <v>330</v>
      </c>
      <c r="K574" s="215" t="s">
        <v>322</v>
      </c>
      <c r="L574" s="215" t="s">
        <v>419</v>
      </c>
    </row>
    <row r="575" spans="1:12" s="215" customFormat="1" x14ac:dyDescent="0.25">
      <c r="A575" s="215" t="s">
        <v>126</v>
      </c>
      <c r="B575" s="215">
        <v>2233</v>
      </c>
      <c r="C575" s="215" t="s">
        <v>267</v>
      </c>
      <c r="D575" s="215">
        <v>192022186</v>
      </c>
      <c r="E575" s="222">
        <v>1060</v>
      </c>
      <c r="F575" s="215">
        <v>1274</v>
      </c>
      <c r="G575" s="215">
        <v>1004</v>
      </c>
      <c r="H575" s="222" t="s">
        <v>340</v>
      </c>
      <c r="I575" s="215" t="s">
        <v>5050</v>
      </c>
      <c r="J575" s="216" t="s">
        <v>330</v>
      </c>
      <c r="K575" s="215" t="s">
        <v>322</v>
      </c>
      <c r="L575" s="215" t="s">
        <v>419</v>
      </c>
    </row>
    <row r="576" spans="1:12" s="215" customFormat="1" x14ac:dyDescent="0.25">
      <c r="A576" s="215" t="s">
        <v>126</v>
      </c>
      <c r="B576" s="215">
        <v>2233</v>
      </c>
      <c r="C576" s="215" t="s">
        <v>267</v>
      </c>
      <c r="D576" s="215">
        <v>192022198</v>
      </c>
      <c r="E576" s="222">
        <v>1060</v>
      </c>
      <c r="F576" s="215">
        <v>1274</v>
      </c>
      <c r="G576" s="215">
        <v>1004</v>
      </c>
      <c r="H576" s="222" t="s">
        <v>340</v>
      </c>
      <c r="I576" s="215" t="s">
        <v>5051</v>
      </c>
      <c r="J576" s="216" t="s">
        <v>330</v>
      </c>
      <c r="K576" s="215" t="s">
        <v>322</v>
      </c>
      <c r="L576" s="215" t="s">
        <v>419</v>
      </c>
    </row>
    <row r="577" spans="1:12" s="215" customFormat="1" x14ac:dyDescent="0.25">
      <c r="A577" s="215" t="s">
        <v>126</v>
      </c>
      <c r="B577" s="215">
        <v>2233</v>
      </c>
      <c r="C577" s="215" t="s">
        <v>267</v>
      </c>
      <c r="D577" s="215">
        <v>192022199</v>
      </c>
      <c r="E577" s="222">
        <v>1060</v>
      </c>
      <c r="F577" s="215">
        <v>1274</v>
      </c>
      <c r="G577" s="215">
        <v>1004</v>
      </c>
      <c r="H577" s="222" t="s">
        <v>340</v>
      </c>
      <c r="I577" s="215" t="s">
        <v>5052</v>
      </c>
      <c r="J577" s="216" t="s">
        <v>330</v>
      </c>
      <c r="K577" s="215" t="s">
        <v>322</v>
      </c>
      <c r="L577" s="215" t="s">
        <v>419</v>
      </c>
    </row>
    <row r="578" spans="1:12" s="215" customFormat="1" x14ac:dyDescent="0.25">
      <c r="A578" s="215" t="s">
        <v>126</v>
      </c>
      <c r="B578" s="215">
        <v>2233</v>
      </c>
      <c r="C578" s="215" t="s">
        <v>267</v>
      </c>
      <c r="D578" s="215">
        <v>192022219</v>
      </c>
      <c r="E578" s="222">
        <v>1060</v>
      </c>
      <c r="F578" s="215">
        <v>1274</v>
      </c>
      <c r="G578" s="215">
        <v>1004</v>
      </c>
      <c r="H578" s="222" t="s">
        <v>340</v>
      </c>
      <c r="I578" s="215" t="s">
        <v>5053</v>
      </c>
      <c r="J578" s="216" t="s">
        <v>330</v>
      </c>
      <c r="K578" s="215" t="s">
        <v>322</v>
      </c>
      <c r="L578" s="215" t="s">
        <v>419</v>
      </c>
    </row>
    <row r="579" spans="1:12" s="215" customFormat="1" x14ac:dyDescent="0.25">
      <c r="A579" s="215" t="s">
        <v>126</v>
      </c>
      <c r="B579" s="215">
        <v>2233</v>
      </c>
      <c r="C579" s="215" t="s">
        <v>267</v>
      </c>
      <c r="D579" s="215">
        <v>192050050</v>
      </c>
      <c r="E579" s="222">
        <v>1060</v>
      </c>
      <c r="G579" s="215">
        <v>1004</v>
      </c>
      <c r="H579" s="222" t="s">
        <v>340</v>
      </c>
      <c r="I579" s="215" t="s">
        <v>5054</v>
      </c>
      <c r="J579" s="216" t="s">
        <v>330</v>
      </c>
      <c r="K579" s="215" t="s">
        <v>322</v>
      </c>
      <c r="L579" s="215" t="s">
        <v>2103</v>
      </c>
    </row>
    <row r="580" spans="1:12" s="215" customFormat="1" x14ac:dyDescent="0.25">
      <c r="A580" s="215" t="s">
        <v>126</v>
      </c>
      <c r="B580" s="215">
        <v>2233</v>
      </c>
      <c r="C580" s="215" t="s">
        <v>267</v>
      </c>
      <c r="D580" s="215">
        <v>192050952</v>
      </c>
      <c r="E580" s="222">
        <v>1060</v>
      </c>
      <c r="F580" s="215">
        <v>1242</v>
      </c>
      <c r="G580" s="215">
        <v>1004</v>
      </c>
      <c r="H580" s="222" t="s">
        <v>340</v>
      </c>
      <c r="I580" s="215" t="s">
        <v>5055</v>
      </c>
      <c r="J580" s="216" t="s">
        <v>330</v>
      </c>
      <c r="K580" s="215" t="s">
        <v>322</v>
      </c>
      <c r="L580" s="215" t="s">
        <v>419</v>
      </c>
    </row>
    <row r="581" spans="1:12" s="215" customFormat="1" x14ac:dyDescent="0.25">
      <c r="A581" s="215" t="s">
        <v>126</v>
      </c>
      <c r="B581" s="215">
        <v>2233</v>
      </c>
      <c r="C581" s="215" t="s">
        <v>267</v>
      </c>
      <c r="D581" s="215">
        <v>504121323</v>
      </c>
      <c r="E581" s="222">
        <v>1080</v>
      </c>
      <c r="F581" s="215">
        <v>1274</v>
      </c>
      <c r="G581" s="215">
        <v>1004</v>
      </c>
      <c r="H581" s="222" t="s">
        <v>339</v>
      </c>
      <c r="I581" s="215" t="s">
        <v>5056</v>
      </c>
      <c r="J581" s="216" t="s">
        <v>330</v>
      </c>
      <c r="K581" s="215" t="s">
        <v>322</v>
      </c>
      <c r="L581" s="215" t="s">
        <v>420</v>
      </c>
    </row>
    <row r="582" spans="1:12" s="215" customFormat="1" x14ac:dyDescent="0.25">
      <c r="A582" s="215" t="s">
        <v>126</v>
      </c>
      <c r="B582" s="215">
        <v>2233</v>
      </c>
      <c r="C582" s="215" t="s">
        <v>267</v>
      </c>
      <c r="D582" s="215">
        <v>504121404</v>
      </c>
      <c r="E582" s="222">
        <v>1060</v>
      </c>
      <c r="F582" s="215">
        <v>1274</v>
      </c>
      <c r="G582" s="215">
        <v>1004</v>
      </c>
      <c r="H582" s="222" t="s">
        <v>340</v>
      </c>
      <c r="I582" s="215" t="s">
        <v>5057</v>
      </c>
      <c r="J582" s="216" t="s">
        <v>330</v>
      </c>
      <c r="K582" s="215" t="s">
        <v>322</v>
      </c>
      <c r="L582" s="215" t="s">
        <v>419</v>
      </c>
    </row>
    <row r="583" spans="1:12" s="215" customFormat="1" x14ac:dyDescent="0.25">
      <c r="A583" s="215" t="s">
        <v>126</v>
      </c>
      <c r="B583" s="215">
        <v>2233</v>
      </c>
      <c r="C583" s="215" t="s">
        <v>267</v>
      </c>
      <c r="D583" s="215">
        <v>504121477</v>
      </c>
      <c r="E583" s="222">
        <v>1060</v>
      </c>
      <c r="F583" s="215">
        <v>1252</v>
      </c>
      <c r="G583" s="215">
        <v>1004</v>
      </c>
      <c r="H583" s="222" t="s">
        <v>340</v>
      </c>
      <c r="I583" s="215" t="s">
        <v>5058</v>
      </c>
      <c r="J583" s="216" t="s">
        <v>330</v>
      </c>
      <c r="K583" s="215" t="s">
        <v>322</v>
      </c>
      <c r="L583" s="215" t="s">
        <v>419</v>
      </c>
    </row>
    <row r="584" spans="1:12" s="215" customFormat="1" x14ac:dyDescent="0.25">
      <c r="A584" s="215" t="s">
        <v>126</v>
      </c>
      <c r="B584" s="215">
        <v>2233</v>
      </c>
      <c r="C584" s="215" t="s">
        <v>267</v>
      </c>
      <c r="D584" s="215">
        <v>504121516</v>
      </c>
      <c r="E584" s="222">
        <v>1060</v>
      </c>
      <c r="F584" s="215">
        <v>1271</v>
      </c>
      <c r="G584" s="215">
        <v>1004</v>
      </c>
      <c r="H584" s="222" t="s">
        <v>340</v>
      </c>
      <c r="I584" s="215" t="s">
        <v>5059</v>
      </c>
      <c r="J584" s="216" t="s">
        <v>330</v>
      </c>
      <c r="K584" s="215" t="s">
        <v>322</v>
      </c>
      <c r="L584" s="215" t="s">
        <v>419</v>
      </c>
    </row>
    <row r="585" spans="1:12" s="215" customFormat="1" x14ac:dyDescent="0.25">
      <c r="A585" s="215" t="s">
        <v>126</v>
      </c>
      <c r="B585" s="215">
        <v>2233</v>
      </c>
      <c r="C585" s="215" t="s">
        <v>267</v>
      </c>
      <c r="D585" s="215">
        <v>504121543</v>
      </c>
      <c r="E585" s="222">
        <v>1060</v>
      </c>
      <c r="F585" s="215">
        <v>1242</v>
      </c>
      <c r="G585" s="215">
        <v>1004</v>
      </c>
      <c r="H585" s="222" t="s">
        <v>340</v>
      </c>
      <c r="I585" s="215" t="s">
        <v>5060</v>
      </c>
      <c r="J585" s="216" t="s">
        <v>330</v>
      </c>
      <c r="K585" s="215" t="s">
        <v>322</v>
      </c>
      <c r="L585" s="215" t="s">
        <v>419</v>
      </c>
    </row>
    <row r="586" spans="1:12" s="215" customFormat="1" x14ac:dyDescent="0.25">
      <c r="A586" s="215" t="s">
        <v>126</v>
      </c>
      <c r="B586" s="215">
        <v>2233</v>
      </c>
      <c r="C586" s="215" t="s">
        <v>267</v>
      </c>
      <c r="D586" s="215">
        <v>504121544</v>
      </c>
      <c r="E586" s="222">
        <v>1060</v>
      </c>
      <c r="F586" s="215">
        <v>1242</v>
      </c>
      <c r="G586" s="215">
        <v>1004</v>
      </c>
      <c r="H586" s="222" t="s">
        <v>340</v>
      </c>
      <c r="I586" s="215" t="s">
        <v>5061</v>
      </c>
      <c r="J586" s="216" t="s">
        <v>330</v>
      </c>
      <c r="K586" s="215" t="s">
        <v>322</v>
      </c>
      <c r="L586" s="215" t="s">
        <v>419</v>
      </c>
    </row>
    <row r="587" spans="1:12" s="215" customFormat="1" x14ac:dyDescent="0.25">
      <c r="A587" s="215" t="s">
        <v>126</v>
      </c>
      <c r="B587" s="215">
        <v>2233</v>
      </c>
      <c r="C587" s="215" t="s">
        <v>267</v>
      </c>
      <c r="D587" s="215">
        <v>504121547</v>
      </c>
      <c r="E587" s="222">
        <v>1060</v>
      </c>
      <c r="F587" s="215">
        <v>1271</v>
      </c>
      <c r="G587" s="215">
        <v>1004</v>
      </c>
      <c r="H587" s="222" t="s">
        <v>340</v>
      </c>
      <c r="I587" s="215" t="s">
        <v>5062</v>
      </c>
      <c r="J587" s="216" t="s">
        <v>330</v>
      </c>
      <c r="K587" s="215" t="s">
        <v>322</v>
      </c>
      <c r="L587" s="215" t="s">
        <v>419</v>
      </c>
    </row>
    <row r="588" spans="1:12" s="215" customFormat="1" x14ac:dyDescent="0.25">
      <c r="A588" s="215" t="s">
        <v>126</v>
      </c>
      <c r="B588" s="215">
        <v>2233</v>
      </c>
      <c r="C588" s="215" t="s">
        <v>267</v>
      </c>
      <c r="D588" s="215">
        <v>504121590</v>
      </c>
      <c r="E588" s="222">
        <v>1060</v>
      </c>
      <c r="F588" s="215">
        <v>1274</v>
      </c>
      <c r="G588" s="215">
        <v>1004</v>
      </c>
      <c r="H588" s="222" t="s">
        <v>340</v>
      </c>
      <c r="I588" s="215" t="s">
        <v>5063</v>
      </c>
      <c r="J588" s="216" t="s">
        <v>330</v>
      </c>
      <c r="K588" s="215" t="s">
        <v>322</v>
      </c>
      <c r="L588" s="215" t="s">
        <v>419</v>
      </c>
    </row>
    <row r="589" spans="1:12" s="215" customFormat="1" x14ac:dyDescent="0.25">
      <c r="A589" s="215" t="s">
        <v>126</v>
      </c>
      <c r="B589" s="215">
        <v>2233</v>
      </c>
      <c r="C589" s="215" t="s">
        <v>267</v>
      </c>
      <c r="D589" s="215">
        <v>504121596</v>
      </c>
      <c r="E589" s="222">
        <v>1060</v>
      </c>
      <c r="F589" s="215">
        <v>1274</v>
      </c>
      <c r="G589" s="215">
        <v>1004</v>
      </c>
      <c r="H589" s="222" t="s">
        <v>340</v>
      </c>
      <c r="I589" s="215" t="s">
        <v>5064</v>
      </c>
      <c r="J589" s="216" t="s">
        <v>330</v>
      </c>
      <c r="K589" s="215" t="s">
        <v>322</v>
      </c>
      <c r="L589" s="215" t="s">
        <v>2417</v>
      </c>
    </row>
    <row r="590" spans="1:12" s="215" customFormat="1" x14ac:dyDescent="0.25">
      <c r="A590" s="215" t="s">
        <v>126</v>
      </c>
      <c r="B590" s="215">
        <v>2233</v>
      </c>
      <c r="C590" s="215" t="s">
        <v>267</v>
      </c>
      <c r="D590" s="215">
        <v>504121599</v>
      </c>
      <c r="E590" s="222">
        <v>1060</v>
      </c>
      <c r="F590" s="215">
        <v>1242</v>
      </c>
      <c r="G590" s="215">
        <v>1004</v>
      </c>
      <c r="H590" s="222" t="s">
        <v>340</v>
      </c>
      <c r="I590" s="215" t="s">
        <v>5065</v>
      </c>
      <c r="J590" s="216" t="s">
        <v>330</v>
      </c>
      <c r="K590" s="215" t="s">
        <v>322</v>
      </c>
      <c r="L590" s="215" t="s">
        <v>419</v>
      </c>
    </row>
    <row r="591" spans="1:12" s="215" customFormat="1" x14ac:dyDescent="0.25">
      <c r="A591" s="215" t="s">
        <v>126</v>
      </c>
      <c r="B591" s="215">
        <v>2233</v>
      </c>
      <c r="C591" s="215" t="s">
        <v>267</v>
      </c>
      <c r="D591" s="215">
        <v>504121611</v>
      </c>
      <c r="E591" s="222">
        <v>1060</v>
      </c>
      <c r="F591" s="215">
        <v>1251</v>
      </c>
      <c r="G591" s="215">
        <v>1004</v>
      </c>
      <c r="H591" s="222" t="s">
        <v>340</v>
      </c>
      <c r="I591" s="215" t="s">
        <v>5066</v>
      </c>
      <c r="J591" s="216" t="s">
        <v>330</v>
      </c>
      <c r="K591" s="215" t="s">
        <v>322</v>
      </c>
      <c r="L591" s="215" t="s">
        <v>419</v>
      </c>
    </row>
    <row r="592" spans="1:12" s="215" customFormat="1" x14ac:dyDescent="0.25">
      <c r="A592" s="215" t="s">
        <v>126</v>
      </c>
      <c r="B592" s="215">
        <v>2233</v>
      </c>
      <c r="C592" s="215" t="s">
        <v>267</v>
      </c>
      <c r="D592" s="215">
        <v>504121613</v>
      </c>
      <c r="E592" s="222">
        <v>1060</v>
      </c>
      <c r="F592" s="215">
        <v>1271</v>
      </c>
      <c r="G592" s="215">
        <v>1004</v>
      </c>
      <c r="H592" s="222" t="s">
        <v>340</v>
      </c>
      <c r="I592" s="215" t="s">
        <v>5067</v>
      </c>
      <c r="J592" s="216" t="s">
        <v>330</v>
      </c>
      <c r="K592" s="215" t="s">
        <v>322</v>
      </c>
      <c r="L592" s="215" t="s">
        <v>419</v>
      </c>
    </row>
    <row r="593" spans="1:12" s="215" customFormat="1" x14ac:dyDescent="0.25">
      <c r="A593" s="215" t="s">
        <v>126</v>
      </c>
      <c r="B593" s="215">
        <v>2233</v>
      </c>
      <c r="C593" s="215" t="s">
        <v>267</v>
      </c>
      <c r="D593" s="215">
        <v>504121668</v>
      </c>
      <c r="E593" s="222">
        <v>1060</v>
      </c>
      <c r="F593" s="215">
        <v>1242</v>
      </c>
      <c r="G593" s="215">
        <v>1004</v>
      </c>
      <c r="H593" s="222" t="s">
        <v>340</v>
      </c>
      <c r="I593" s="215" t="s">
        <v>5068</v>
      </c>
      <c r="J593" s="216" t="s">
        <v>330</v>
      </c>
      <c r="K593" s="215" t="s">
        <v>322</v>
      </c>
      <c r="L593" s="215" t="s">
        <v>419</v>
      </c>
    </row>
    <row r="594" spans="1:12" s="215" customFormat="1" x14ac:dyDescent="0.25">
      <c r="A594" s="215" t="s">
        <v>126</v>
      </c>
      <c r="B594" s="215">
        <v>2233</v>
      </c>
      <c r="C594" s="215" t="s">
        <v>267</v>
      </c>
      <c r="D594" s="215">
        <v>504121746</v>
      </c>
      <c r="E594" s="222">
        <v>1060</v>
      </c>
      <c r="F594" s="215">
        <v>1242</v>
      </c>
      <c r="G594" s="215">
        <v>1004</v>
      </c>
      <c r="H594" s="222" t="s">
        <v>340</v>
      </c>
      <c r="I594" s="215" t="s">
        <v>5069</v>
      </c>
      <c r="J594" s="216" t="s">
        <v>330</v>
      </c>
      <c r="K594" s="215" t="s">
        <v>322</v>
      </c>
      <c r="L594" s="215" t="s">
        <v>419</v>
      </c>
    </row>
    <row r="595" spans="1:12" s="215" customFormat="1" x14ac:dyDescent="0.25">
      <c r="A595" s="215" t="s">
        <v>126</v>
      </c>
      <c r="B595" s="215">
        <v>2233</v>
      </c>
      <c r="C595" s="215" t="s">
        <v>267</v>
      </c>
      <c r="D595" s="215">
        <v>504121755</v>
      </c>
      <c r="E595" s="222">
        <v>1060</v>
      </c>
      <c r="F595" s="215">
        <v>1271</v>
      </c>
      <c r="G595" s="215">
        <v>1004</v>
      </c>
      <c r="H595" s="222" t="s">
        <v>340</v>
      </c>
      <c r="I595" s="215" t="s">
        <v>5070</v>
      </c>
      <c r="J595" s="216" t="s">
        <v>330</v>
      </c>
      <c r="K595" s="215" t="s">
        <v>322</v>
      </c>
      <c r="L595" s="215" t="s">
        <v>419</v>
      </c>
    </row>
    <row r="596" spans="1:12" s="215" customFormat="1" x14ac:dyDescent="0.25">
      <c r="A596" s="215" t="s">
        <v>126</v>
      </c>
      <c r="B596" s="215">
        <v>2233</v>
      </c>
      <c r="C596" s="215" t="s">
        <v>267</v>
      </c>
      <c r="D596" s="215">
        <v>504121757</v>
      </c>
      <c r="E596" s="222">
        <v>1060</v>
      </c>
      <c r="F596" s="215">
        <v>1242</v>
      </c>
      <c r="G596" s="215">
        <v>1004</v>
      </c>
      <c r="H596" s="222" t="s">
        <v>340</v>
      </c>
      <c r="I596" s="215" t="s">
        <v>5071</v>
      </c>
      <c r="J596" s="216" t="s">
        <v>330</v>
      </c>
      <c r="K596" s="215" t="s">
        <v>322</v>
      </c>
      <c r="L596" s="215" t="s">
        <v>419</v>
      </c>
    </row>
    <row r="597" spans="1:12" s="215" customFormat="1" x14ac:dyDescent="0.25">
      <c r="A597" s="215" t="s">
        <v>126</v>
      </c>
      <c r="B597" s="215">
        <v>2233</v>
      </c>
      <c r="C597" s="215" t="s">
        <v>267</v>
      </c>
      <c r="D597" s="215">
        <v>504121758</v>
      </c>
      <c r="E597" s="222">
        <v>1060</v>
      </c>
      <c r="F597" s="215">
        <v>1271</v>
      </c>
      <c r="G597" s="215">
        <v>1004</v>
      </c>
      <c r="H597" s="222" t="s">
        <v>340</v>
      </c>
      <c r="I597" s="215" t="s">
        <v>5072</v>
      </c>
      <c r="J597" s="216" t="s">
        <v>330</v>
      </c>
      <c r="K597" s="215" t="s">
        <v>322</v>
      </c>
      <c r="L597" s="215" t="s">
        <v>419</v>
      </c>
    </row>
    <row r="598" spans="1:12" s="215" customFormat="1" x14ac:dyDescent="0.25">
      <c r="A598" s="215" t="s">
        <v>126</v>
      </c>
      <c r="B598" s="215">
        <v>2233</v>
      </c>
      <c r="C598" s="215" t="s">
        <v>267</v>
      </c>
      <c r="D598" s="215">
        <v>504121800</v>
      </c>
      <c r="E598" s="222">
        <v>1060</v>
      </c>
      <c r="F598" s="215">
        <v>1242</v>
      </c>
      <c r="G598" s="215">
        <v>1004</v>
      </c>
      <c r="H598" s="222" t="s">
        <v>340</v>
      </c>
      <c r="I598" s="215" t="s">
        <v>5073</v>
      </c>
      <c r="J598" s="216" t="s">
        <v>330</v>
      </c>
      <c r="K598" s="215" t="s">
        <v>322</v>
      </c>
      <c r="L598" s="215" t="s">
        <v>419</v>
      </c>
    </row>
    <row r="599" spans="1:12" s="215" customFormat="1" x14ac:dyDescent="0.25">
      <c r="A599" s="215" t="s">
        <v>126</v>
      </c>
      <c r="B599" s="215">
        <v>2233</v>
      </c>
      <c r="C599" s="215" t="s">
        <v>267</v>
      </c>
      <c r="D599" s="215">
        <v>504121860</v>
      </c>
      <c r="E599" s="222">
        <v>1060</v>
      </c>
      <c r="F599" s="215">
        <v>1271</v>
      </c>
      <c r="G599" s="215">
        <v>1004</v>
      </c>
      <c r="H599" s="222" t="s">
        <v>340</v>
      </c>
      <c r="I599" s="215" t="s">
        <v>5074</v>
      </c>
      <c r="J599" s="216" t="s">
        <v>330</v>
      </c>
      <c r="K599" s="215" t="s">
        <v>322</v>
      </c>
      <c r="L599" s="215" t="s">
        <v>419</v>
      </c>
    </row>
    <row r="600" spans="1:12" s="215" customFormat="1" x14ac:dyDescent="0.25">
      <c r="A600" s="215" t="s">
        <v>126</v>
      </c>
      <c r="B600" s="215">
        <v>2233</v>
      </c>
      <c r="C600" s="215" t="s">
        <v>267</v>
      </c>
      <c r="D600" s="215">
        <v>504121895</v>
      </c>
      <c r="E600" s="222">
        <v>1060</v>
      </c>
      <c r="F600" s="215">
        <v>1271</v>
      </c>
      <c r="G600" s="215">
        <v>1004</v>
      </c>
      <c r="H600" s="222" t="s">
        <v>340</v>
      </c>
      <c r="I600" s="215" t="s">
        <v>5075</v>
      </c>
      <c r="J600" s="216" t="s">
        <v>330</v>
      </c>
      <c r="K600" s="215" t="s">
        <v>322</v>
      </c>
      <c r="L600" s="215" t="s">
        <v>419</v>
      </c>
    </row>
    <row r="601" spans="1:12" s="215" customFormat="1" x14ac:dyDescent="0.25">
      <c r="A601" s="215" t="s">
        <v>126</v>
      </c>
      <c r="B601" s="215">
        <v>2234</v>
      </c>
      <c r="C601" s="215" t="s">
        <v>268</v>
      </c>
      <c r="D601" s="215">
        <v>191958447</v>
      </c>
      <c r="E601" s="222">
        <v>1060</v>
      </c>
      <c r="F601" s="215">
        <v>1271</v>
      </c>
      <c r="G601" s="215">
        <v>1004</v>
      </c>
      <c r="H601" s="222" t="s">
        <v>340</v>
      </c>
      <c r="I601" s="215" t="s">
        <v>5076</v>
      </c>
      <c r="J601" s="216" t="s">
        <v>330</v>
      </c>
      <c r="K601" s="215" t="s">
        <v>322</v>
      </c>
      <c r="L601" s="215" t="s">
        <v>419</v>
      </c>
    </row>
    <row r="602" spans="1:12" s="215" customFormat="1" x14ac:dyDescent="0.25">
      <c r="A602" s="215" t="s">
        <v>126</v>
      </c>
      <c r="B602" s="215">
        <v>2234</v>
      </c>
      <c r="C602" s="215" t="s">
        <v>268</v>
      </c>
      <c r="D602" s="215">
        <v>502197237</v>
      </c>
      <c r="E602" s="222">
        <v>1060</v>
      </c>
      <c r="F602" s="215">
        <v>1242</v>
      </c>
      <c r="G602" s="215">
        <v>1004</v>
      </c>
      <c r="H602" s="222" t="s">
        <v>340</v>
      </c>
      <c r="I602" s="215" t="s">
        <v>5077</v>
      </c>
      <c r="J602" s="216" t="s">
        <v>330</v>
      </c>
      <c r="K602" s="215" t="s">
        <v>322</v>
      </c>
      <c r="L602" s="215" t="s">
        <v>419</v>
      </c>
    </row>
    <row r="603" spans="1:12" s="215" customFormat="1" x14ac:dyDescent="0.25">
      <c r="A603" s="215" t="s">
        <v>126</v>
      </c>
      <c r="B603" s="215">
        <v>2235</v>
      </c>
      <c r="C603" s="215" t="s">
        <v>269</v>
      </c>
      <c r="D603" s="215">
        <v>191854159</v>
      </c>
      <c r="E603" s="222">
        <v>1060</v>
      </c>
      <c r="F603" s="215">
        <v>1274</v>
      </c>
      <c r="G603" s="215">
        <v>1004</v>
      </c>
      <c r="H603" s="222" t="s">
        <v>340</v>
      </c>
      <c r="I603" s="215" t="s">
        <v>5078</v>
      </c>
      <c r="J603" s="216" t="s">
        <v>330</v>
      </c>
      <c r="K603" s="215" t="s">
        <v>322</v>
      </c>
      <c r="L603" s="215" t="s">
        <v>419</v>
      </c>
    </row>
    <row r="604" spans="1:12" s="215" customFormat="1" x14ac:dyDescent="0.25">
      <c r="A604" s="215" t="s">
        <v>126</v>
      </c>
      <c r="B604" s="215">
        <v>2235</v>
      </c>
      <c r="C604" s="215" t="s">
        <v>269</v>
      </c>
      <c r="D604" s="215">
        <v>191871350</v>
      </c>
      <c r="E604" s="222">
        <v>1080</v>
      </c>
      <c r="F604" s="215">
        <v>1271</v>
      </c>
      <c r="G604" s="215">
        <v>1004</v>
      </c>
      <c r="H604" s="222" t="s">
        <v>339</v>
      </c>
      <c r="I604" s="215" t="s">
        <v>5079</v>
      </c>
      <c r="J604" s="216" t="s">
        <v>330</v>
      </c>
      <c r="K604" s="215" t="s">
        <v>322</v>
      </c>
      <c r="L604" s="215" t="s">
        <v>420</v>
      </c>
    </row>
    <row r="605" spans="1:12" s="215" customFormat="1" x14ac:dyDescent="0.25">
      <c r="A605" s="215" t="s">
        <v>126</v>
      </c>
      <c r="B605" s="215">
        <v>2235</v>
      </c>
      <c r="C605" s="215" t="s">
        <v>269</v>
      </c>
      <c r="D605" s="215">
        <v>191888490</v>
      </c>
      <c r="E605" s="222">
        <v>1060</v>
      </c>
      <c r="F605" s="215">
        <v>1242</v>
      </c>
      <c r="G605" s="215">
        <v>1004</v>
      </c>
      <c r="H605" s="222" t="s">
        <v>340</v>
      </c>
      <c r="I605" s="215" t="s">
        <v>5080</v>
      </c>
      <c r="J605" s="216" t="s">
        <v>330</v>
      </c>
      <c r="K605" s="215" t="s">
        <v>322</v>
      </c>
      <c r="L605" s="215" t="s">
        <v>419</v>
      </c>
    </row>
    <row r="606" spans="1:12" s="215" customFormat="1" x14ac:dyDescent="0.25">
      <c r="A606" s="215" t="s">
        <v>126</v>
      </c>
      <c r="B606" s="215">
        <v>2235</v>
      </c>
      <c r="C606" s="215" t="s">
        <v>269</v>
      </c>
      <c r="D606" s="215">
        <v>191889219</v>
      </c>
      <c r="E606" s="222">
        <v>1060</v>
      </c>
      <c r="F606" s="215">
        <v>1242</v>
      </c>
      <c r="G606" s="215">
        <v>1004</v>
      </c>
      <c r="H606" s="222" t="s">
        <v>340</v>
      </c>
      <c r="I606" s="215" t="s">
        <v>5081</v>
      </c>
      <c r="J606" s="216" t="s">
        <v>330</v>
      </c>
      <c r="K606" s="215" t="s">
        <v>322</v>
      </c>
      <c r="L606" s="215" t="s">
        <v>419</v>
      </c>
    </row>
    <row r="607" spans="1:12" s="215" customFormat="1" x14ac:dyDescent="0.25">
      <c r="A607" s="215" t="s">
        <v>126</v>
      </c>
      <c r="B607" s="215">
        <v>2235</v>
      </c>
      <c r="C607" s="215" t="s">
        <v>269</v>
      </c>
      <c r="D607" s="215">
        <v>191955415</v>
      </c>
      <c r="E607" s="222">
        <v>1060</v>
      </c>
      <c r="F607" s="215">
        <v>1271</v>
      </c>
      <c r="G607" s="215">
        <v>1004</v>
      </c>
      <c r="H607" s="222" t="s">
        <v>340</v>
      </c>
      <c r="I607" s="215" t="s">
        <v>5082</v>
      </c>
      <c r="J607" s="216" t="s">
        <v>330</v>
      </c>
      <c r="K607" s="215" t="s">
        <v>322</v>
      </c>
      <c r="L607" s="215" t="s">
        <v>419</v>
      </c>
    </row>
    <row r="608" spans="1:12" s="215" customFormat="1" x14ac:dyDescent="0.25">
      <c r="A608" s="215" t="s">
        <v>126</v>
      </c>
      <c r="B608" s="215">
        <v>2235</v>
      </c>
      <c r="C608" s="215" t="s">
        <v>269</v>
      </c>
      <c r="D608" s="215">
        <v>191957571</v>
      </c>
      <c r="E608" s="222">
        <v>1060</v>
      </c>
      <c r="F608" s="215">
        <v>1271</v>
      </c>
      <c r="G608" s="215">
        <v>1004</v>
      </c>
      <c r="H608" s="222" t="s">
        <v>340</v>
      </c>
      <c r="I608" s="215" t="s">
        <v>5083</v>
      </c>
      <c r="J608" s="216" t="s">
        <v>330</v>
      </c>
      <c r="K608" s="215" t="s">
        <v>322</v>
      </c>
      <c r="L608" s="215" t="s">
        <v>419</v>
      </c>
    </row>
    <row r="609" spans="1:12" s="215" customFormat="1" x14ac:dyDescent="0.25">
      <c r="A609" s="215" t="s">
        <v>126</v>
      </c>
      <c r="B609" s="215">
        <v>2235</v>
      </c>
      <c r="C609" s="215" t="s">
        <v>269</v>
      </c>
      <c r="D609" s="215">
        <v>191957659</v>
      </c>
      <c r="E609" s="222">
        <v>1060</v>
      </c>
      <c r="F609" s="215">
        <v>1274</v>
      </c>
      <c r="G609" s="215">
        <v>1004</v>
      </c>
      <c r="H609" s="222" t="s">
        <v>340</v>
      </c>
      <c r="I609" s="215" t="s">
        <v>5084</v>
      </c>
      <c r="J609" s="216" t="s">
        <v>330</v>
      </c>
      <c r="K609" s="215" t="s">
        <v>322</v>
      </c>
      <c r="L609" s="215" t="s">
        <v>419</v>
      </c>
    </row>
    <row r="610" spans="1:12" s="215" customFormat="1" x14ac:dyDescent="0.25">
      <c r="A610" s="215" t="s">
        <v>126</v>
      </c>
      <c r="B610" s="215">
        <v>2235</v>
      </c>
      <c r="C610" s="215" t="s">
        <v>269</v>
      </c>
      <c r="D610" s="215">
        <v>191995599</v>
      </c>
      <c r="E610" s="222">
        <v>1060</v>
      </c>
      <c r="F610" s="215">
        <v>1242</v>
      </c>
      <c r="G610" s="215">
        <v>1004</v>
      </c>
      <c r="H610" s="222" t="s">
        <v>340</v>
      </c>
      <c r="I610" s="215" t="s">
        <v>5085</v>
      </c>
      <c r="J610" s="216" t="s">
        <v>330</v>
      </c>
      <c r="K610" s="215" t="s">
        <v>322</v>
      </c>
      <c r="L610" s="215" t="s">
        <v>419</v>
      </c>
    </row>
    <row r="611" spans="1:12" s="215" customFormat="1" x14ac:dyDescent="0.25">
      <c r="A611" s="215" t="s">
        <v>126</v>
      </c>
      <c r="B611" s="215">
        <v>2235</v>
      </c>
      <c r="C611" s="215" t="s">
        <v>269</v>
      </c>
      <c r="D611" s="215">
        <v>504121058</v>
      </c>
      <c r="E611" s="222">
        <v>1060</v>
      </c>
      <c r="F611" s="215">
        <v>1274</v>
      </c>
      <c r="G611" s="215">
        <v>1004</v>
      </c>
      <c r="H611" s="222" t="s">
        <v>340</v>
      </c>
      <c r="I611" s="215" t="s">
        <v>5086</v>
      </c>
      <c r="J611" s="216" t="s">
        <v>330</v>
      </c>
      <c r="K611" s="215" t="s">
        <v>322</v>
      </c>
      <c r="L611" s="215" t="s">
        <v>419</v>
      </c>
    </row>
    <row r="612" spans="1:12" s="215" customFormat="1" x14ac:dyDescent="0.25">
      <c r="A612" s="215" t="s">
        <v>126</v>
      </c>
      <c r="B612" s="215">
        <v>2235</v>
      </c>
      <c r="C612" s="215" t="s">
        <v>269</v>
      </c>
      <c r="D612" s="215">
        <v>504121070</v>
      </c>
      <c r="E612" s="222">
        <v>1080</v>
      </c>
      <c r="F612" s="215">
        <v>1274</v>
      </c>
      <c r="G612" s="215">
        <v>1004</v>
      </c>
      <c r="H612" s="222" t="s">
        <v>339</v>
      </c>
      <c r="I612" s="215" t="s">
        <v>5087</v>
      </c>
      <c r="J612" s="216" t="s">
        <v>330</v>
      </c>
      <c r="K612" s="215" t="s">
        <v>322</v>
      </c>
      <c r="L612" s="215" t="s">
        <v>420</v>
      </c>
    </row>
    <row r="613" spans="1:12" s="215" customFormat="1" x14ac:dyDescent="0.25">
      <c r="A613" s="215" t="s">
        <v>126</v>
      </c>
      <c r="B613" s="215">
        <v>2235</v>
      </c>
      <c r="C613" s="215" t="s">
        <v>269</v>
      </c>
      <c r="D613" s="215">
        <v>504121161</v>
      </c>
      <c r="E613" s="222">
        <v>1060</v>
      </c>
      <c r="F613" s="215">
        <v>1271</v>
      </c>
      <c r="G613" s="215">
        <v>1004</v>
      </c>
      <c r="H613" s="222" t="s">
        <v>340</v>
      </c>
      <c r="I613" s="215" t="s">
        <v>5088</v>
      </c>
      <c r="J613" s="216" t="s">
        <v>330</v>
      </c>
      <c r="K613" s="215" t="s">
        <v>322</v>
      </c>
      <c r="L613" s="215" t="s">
        <v>419</v>
      </c>
    </row>
    <row r="614" spans="1:12" s="215" customFormat="1" x14ac:dyDescent="0.25">
      <c r="A614" s="215" t="s">
        <v>126</v>
      </c>
      <c r="B614" s="215">
        <v>2235</v>
      </c>
      <c r="C614" s="215" t="s">
        <v>269</v>
      </c>
      <c r="D614" s="215">
        <v>504121246</v>
      </c>
      <c r="E614" s="222">
        <v>1060</v>
      </c>
      <c r="F614" s="215">
        <v>1271</v>
      </c>
      <c r="G614" s="215">
        <v>1004</v>
      </c>
      <c r="H614" s="222" t="s">
        <v>340</v>
      </c>
      <c r="I614" s="215" t="s">
        <v>5089</v>
      </c>
      <c r="J614" s="216" t="s">
        <v>330</v>
      </c>
      <c r="K614" s="215" t="s">
        <v>322</v>
      </c>
      <c r="L614" s="215" t="s">
        <v>419</v>
      </c>
    </row>
    <row r="615" spans="1:12" s="215" customFormat="1" x14ac:dyDescent="0.25">
      <c r="A615" s="215" t="s">
        <v>126</v>
      </c>
      <c r="B615" s="215">
        <v>2236</v>
      </c>
      <c r="C615" s="215" t="s">
        <v>270</v>
      </c>
      <c r="D615" s="215">
        <v>191866232</v>
      </c>
      <c r="E615" s="222">
        <v>1020</v>
      </c>
      <c r="F615" s="215">
        <v>1122</v>
      </c>
      <c r="G615" s="215">
        <v>1004</v>
      </c>
      <c r="H615" s="222" t="s">
        <v>340</v>
      </c>
      <c r="I615" s="215" t="s">
        <v>5090</v>
      </c>
      <c r="J615" s="216" t="s">
        <v>330</v>
      </c>
      <c r="K615" s="215" t="s">
        <v>322</v>
      </c>
      <c r="L615" s="215" t="s">
        <v>1048</v>
      </c>
    </row>
    <row r="616" spans="1:12" s="215" customFormat="1" x14ac:dyDescent="0.25">
      <c r="A616" s="215" t="s">
        <v>126</v>
      </c>
      <c r="B616" s="215">
        <v>2236</v>
      </c>
      <c r="C616" s="215" t="s">
        <v>270</v>
      </c>
      <c r="D616" s="215">
        <v>191866237</v>
      </c>
      <c r="E616" s="222">
        <v>1020</v>
      </c>
      <c r="F616" s="215">
        <v>1122</v>
      </c>
      <c r="G616" s="215">
        <v>1004</v>
      </c>
      <c r="H616" s="222" t="s">
        <v>340</v>
      </c>
      <c r="I616" s="215" t="s">
        <v>5090</v>
      </c>
      <c r="J616" s="216" t="s">
        <v>330</v>
      </c>
      <c r="K616" s="215" t="s">
        <v>322</v>
      </c>
      <c r="L616" s="215" t="s">
        <v>1048</v>
      </c>
    </row>
    <row r="617" spans="1:12" s="215" customFormat="1" x14ac:dyDescent="0.25">
      <c r="A617" s="215" t="s">
        <v>126</v>
      </c>
      <c r="B617" s="215">
        <v>2236</v>
      </c>
      <c r="C617" s="215" t="s">
        <v>270</v>
      </c>
      <c r="D617" s="215">
        <v>192039627</v>
      </c>
      <c r="E617" s="222">
        <v>1060</v>
      </c>
      <c r="F617" s="215">
        <v>1242</v>
      </c>
      <c r="G617" s="215">
        <v>1004</v>
      </c>
      <c r="H617" s="222" t="s">
        <v>340</v>
      </c>
      <c r="I617" s="215" t="s">
        <v>5091</v>
      </c>
      <c r="J617" s="216" t="s">
        <v>330</v>
      </c>
      <c r="K617" s="215" t="s">
        <v>322</v>
      </c>
      <c r="L617" s="215" t="s">
        <v>419</v>
      </c>
    </row>
    <row r="618" spans="1:12" s="215" customFormat="1" x14ac:dyDescent="0.25">
      <c r="A618" s="215" t="s">
        <v>126</v>
      </c>
      <c r="B618" s="215">
        <v>2236</v>
      </c>
      <c r="C618" s="215" t="s">
        <v>270</v>
      </c>
      <c r="D618" s="215">
        <v>192048051</v>
      </c>
      <c r="E618" s="222">
        <v>1060</v>
      </c>
      <c r="F618" s="215">
        <v>1274</v>
      </c>
      <c r="G618" s="215">
        <v>1004</v>
      </c>
      <c r="H618" s="222" t="s">
        <v>340</v>
      </c>
      <c r="I618" s="215" t="s">
        <v>5092</v>
      </c>
      <c r="J618" s="216" t="s">
        <v>330</v>
      </c>
      <c r="K618" s="215" t="s">
        <v>322</v>
      </c>
      <c r="L618" s="215" t="s">
        <v>1788</v>
      </c>
    </row>
    <row r="619" spans="1:12" s="215" customFormat="1" x14ac:dyDescent="0.25">
      <c r="A619" s="215" t="s">
        <v>126</v>
      </c>
      <c r="B619" s="215">
        <v>2236</v>
      </c>
      <c r="C619" s="215" t="s">
        <v>270</v>
      </c>
      <c r="D619" s="215">
        <v>192049542</v>
      </c>
      <c r="E619" s="222">
        <v>1060</v>
      </c>
      <c r="F619" s="215">
        <v>1252</v>
      </c>
      <c r="G619" s="215">
        <v>1004</v>
      </c>
      <c r="H619" s="222" t="s">
        <v>340</v>
      </c>
      <c r="I619" s="215" t="s">
        <v>5093</v>
      </c>
      <c r="J619" s="216" t="s">
        <v>330</v>
      </c>
      <c r="K619" s="215" t="s">
        <v>322</v>
      </c>
      <c r="L619" s="215" t="s">
        <v>419</v>
      </c>
    </row>
    <row r="620" spans="1:12" s="215" customFormat="1" x14ac:dyDescent="0.25">
      <c r="A620" s="215" t="s">
        <v>126</v>
      </c>
      <c r="B620" s="215">
        <v>2236</v>
      </c>
      <c r="C620" s="215" t="s">
        <v>270</v>
      </c>
      <c r="D620" s="215">
        <v>502207745</v>
      </c>
      <c r="E620" s="222">
        <v>1080</v>
      </c>
      <c r="F620" s="215">
        <v>1274</v>
      </c>
      <c r="G620" s="215">
        <v>1004</v>
      </c>
      <c r="H620" s="222" t="s">
        <v>339</v>
      </c>
      <c r="I620" s="215" t="s">
        <v>5094</v>
      </c>
      <c r="J620" s="216" t="s">
        <v>330</v>
      </c>
      <c r="K620" s="215" t="s">
        <v>322</v>
      </c>
      <c r="L620" s="215" t="s">
        <v>420</v>
      </c>
    </row>
    <row r="621" spans="1:12" s="215" customFormat="1" x14ac:dyDescent="0.25">
      <c r="A621" s="215" t="s">
        <v>126</v>
      </c>
      <c r="B621" s="215">
        <v>2236</v>
      </c>
      <c r="C621" s="215" t="s">
        <v>270</v>
      </c>
      <c r="D621" s="215">
        <v>502207882</v>
      </c>
      <c r="E621" s="222">
        <v>1080</v>
      </c>
      <c r="F621" s="215">
        <v>1274</v>
      </c>
      <c r="G621" s="215">
        <v>1004</v>
      </c>
      <c r="H621" s="222" t="s">
        <v>339</v>
      </c>
      <c r="I621" s="215" t="s">
        <v>5095</v>
      </c>
      <c r="J621" s="216" t="s">
        <v>330</v>
      </c>
      <c r="K621" s="215" t="s">
        <v>322</v>
      </c>
      <c r="L621" s="215" t="s">
        <v>420</v>
      </c>
    </row>
    <row r="622" spans="1:12" s="215" customFormat="1" x14ac:dyDescent="0.25">
      <c r="A622" s="215" t="s">
        <v>126</v>
      </c>
      <c r="B622" s="215">
        <v>2236</v>
      </c>
      <c r="C622" s="215" t="s">
        <v>270</v>
      </c>
      <c r="D622" s="215">
        <v>502207883</v>
      </c>
      <c r="E622" s="222">
        <v>1080</v>
      </c>
      <c r="F622" s="215">
        <v>1274</v>
      </c>
      <c r="G622" s="215">
        <v>1004</v>
      </c>
      <c r="H622" s="222" t="s">
        <v>339</v>
      </c>
      <c r="I622" s="215" t="s">
        <v>5096</v>
      </c>
      <c r="J622" s="216" t="s">
        <v>330</v>
      </c>
      <c r="K622" s="215" t="s">
        <v>322</v>
      </c>
      <c r="L622" s="215" t="s">
        <v>420</v>
      </c>
    </row>
    <row r="623" spans="1:12" s="215" customFormat="1" x14ac:dyDescent="0.25">
      <c r="A623" s="215" t="s">
        <v>126</v>
      </c>
      <c r="B623" s="215">
        <v>2236</v>
      </c>
      <c r="C623" s="215" t="s">
        <v>270</v>
      </c>
      <c r="D623" s="215">
        <v>502207884</v>
      </c>
      <c r="E623" s="222">
        <v>1080</v>
      </c>
      <c r="F623" s="215">
        <v>1274</v>
      </c>
      <c r="G623" s="215">
        <v>1004</v>
      </c>
      <c r="H623" s="222" t="s">
        <v>339</v>
      </c>
      <c r="I623" s="215" t="s">
        <v>5097</v>
      </c>
      <c r="J623" s="216" t="s">
        <v>330</v>
      </c>
      <c r="K623" s="215" t="s">
        <v>322</v>
      </c>
      <c r="L623" s="215" t="s">
        <v>420</v>
      </c>
    </row>
    <row r="624" spans="1:12" s="215" customFormat="1" x14ac:dyDescent="0.25">
      <c r="A624" s="215" t="s">
        <v>126</v>
      </c>
      <c r="B624" s="215">
        <v>2236</v>
      </c>
      <c r="C624" s="215" t="s">
        <v>270</v>
      </c>
      <c r="D624" s="215">
        <v>502207885</v>
      </c>
      <c r="E624" s="222">
        <v>1080</v>
      </c>
      <c r="F624" s="215">
        <v>1274</v>
      </c>
      <c r="G624" s="215">
        <v>1004</v>
      </c>
      <c r="H624" s="222" t="s">
        <v>339</v>
      </c>
      <c r="I624" s="215" t="s">
        <v>5098</v>
      </c>
      <c r="J624" s="216" t="s">
        <v>330</v>
      </c>
      <c r="K624" s="215" t="s">
        <v>322</v>
      </c>
      <c r="L624" s="215" t="s">
        <v>420</v>
      </c>
    </row>
    <row r="625" spans="1:12" s="215" customFormat="1" x14ac:dyDescent="0.25">
      <c r="A625" s="215" t="s">
        <v>126</v>
      </c>
      <c r="B625" s="215">
        <v>2236</v>
      </c>
      <c r="C625" s="215" t="s">
        <v>270</v>
      </c>
      <c r="D625" s="215">
        <v>502207886</v>
      </c>
      <c r="E625" s="222">
        <v>1080</v>
      </c>
      <c r="F625" s="215">
        <v>1274</v>
      </c>
      <c r="G625" s="215">
        <v>1004</v>
      </c>
      <c r="H625" s="222" t="s">
        <v>339</v>
      </c>
      <c r="I625" s="215" t="s">
        <v>5099</v>
      </c>
      <c r="J625" s="216" t="s">
        <v>330</v>
      </c>
      <c r="K625" s="215" t="s">
        <v>322</v>
      </c>
      <c r="L625" s="215" t="s">
        <v>420</v>
      </c>
    </row>
    <row r="626" spans="1:12" s="215" customFormat="1" x14ac:dyDescent="0.25">
      <c r="A626" s="215" t="s">
        <v>126</v>
      </c>
      <c r="B626" s="215">
        <v>2236</v>
      </c>
      <c r="C626" s="215" t="s">
        <v>270</v>
      </c>
      <c r="D626" s="215">
        <v>502207887</v>
      </c>
      <c r="E626" s="222">
        <v>1080</v>
      </c>
      <c r="F626" s="215">
        <v>1274</v>
      </c>
      <c r="G626" s="215">
        <v>1004</v>
      </c>
      <c r="H626" s="222" t="s">
        <v>339</v>
      </c>
      <c r="I626" s="215" t="s">
        <v>5100</v>
      </c>
      <c r="J626" s="216" t="s">
        <v>330</v>
      </c>
      <c r="K626" s="215" t="s">
        <v>322</v>
      </c>
      <c r="L626" s="215" t="s">
        <v>420</v>
      </c>
    </row>
    <row r="627" spans="1:12" s="215" customFormat="1" x14ac:dyDescent="0.25">
      <c r="A627" s="215" t="s">
        <v>126</v>
      </c>
      <c r="B627" s="215">
        <v>2236</v>
      </c>
      <c r="C627" s="215" t="s">
        <v>270</v>
      </c>
      <c r="D627" s="215">
        <v>502207888</v>
      </c>
      <c r="E627" s="222">
        <v>1080</v>
      </c>
      <c r="F627" s="215">
        <v>1274</v>
      </c>
      <c r="G627" s="215">
        <v>1004</v>
      </c>
      <c r="H627" s="222" t="s">
        <v>339</v>
      </c>
      <c r="I627" s="215" t="s">
        <v>5101</v>
      </c>
      <c r="J627" s="216" t="s">
        <v>330</v>
      </c>
      <c r="K627" s="215" t="s">
        <v>322</v>
      </c>
      <c r="L627" s="215" t="s">
        <v>420</v>
      </c>
    </row>
    <row r="628" spans="1:12" s="215" customFormat="1" x14ac:dyDescent="0.25">
      <c r="A628" s="215" t="s">
        <v>126</v>
      </c>
      <c r="B628" s="215">
        <v>2236</v>
      </c>
      <c r="C628" s="215" t="s">
        <v>270</v>
      </c>
      <c r="D628" s="215">
        <v>502207889</v>
      </c>
      <c r="E628" s="222">
        <v>1080</v>
      </c>
      <c r="F628" s="215">
        <v>1274</v>
      </c>
      <c r="G628" s="215">
        <v>1004</v>
      </c>
      <c r="H628" s="222" t="s">
        <v>339</v>
      </c>
      <c r="I628" s="215" t="s">
        <v>5102</v>
      </c>
      <c r="J628" s="216" t="s">
        <v>330</v>
      </c>
      <c r="K628" s="215" t="s">
        <v>322</v>
      </c>
      <c r="L628" s="215" t="s">
        <v>420</v>
      </c>
    </row>
    <row r="629" spans="1:12" s="215" customFormat="1" x14ac:dyDescent="0.25">
      <c r="A629" s="215" t="s">
        <v>126</v>
      </c>
      <c r="B629" s="215">
        <v>2236</v>
      </c>
      <c r="C629" s="215" t="s">
        <v>270</v>
      </c>
      <c r="D629" s="215">
        <v>502207890</v>
      </c>
      <c r="E629" s="222">
        <v>1080</v>
      </c>
      <c r="F629" s="215">
        <v>1274</v>
      </c>
      <c r="G629" s="215">
        <v>1004</v>
      </c>
      <c r="H629" s="222" t="s">
        <v>339</v>
      </c>
      <c r="I629" s="215" t="s">
        <v>5103</v>
      </c>
      <c r="J629" s="216" t="s">
        <v>330</v>
      </c>
      <c r="K629" s="215" t="s">
        <v>322</v>
      </c>
      <c r="L629" s="215" t="s">
        <v>420</v>
      </c>
    </row>
    <row r="630" spans="1:12" s="215" customFormat="1" x14ac:dyDescent="0.25">
      <c r="A630" s="215" t="s">
        <v>126</v>
      </c>
      <c r="B630" s="215">
        <v>2236</v>
      </c>
      <c r="C630" s="215" t="s">
        <v>270</v>
      </c>
      <c r="D630" s="215">
        <v>502207891</v>
      </c>
      <c r="E630" s="222">
        <v>1080</v>
      </c>
      <c r="F630" s="215">
        <v>1274</v>
      </c>
      <c r="G630" s="215">
        <v>1004</v>
      </c>
      <c r="H630" s="222" t="s">
        <v>339</v>
      </c>
      <c r="I630" s="215" t="s">
        <v>5104</v>
      </c>
      <c r="J630" s="216" t="s">
        <v>330</v>
      </c>
      <c r="K630" s="215" t="s">
        <v>322</v>
      </c>
      <c r="L630" s="215" t="s">
        <v>420</v>
      </c>
    </row>
    <row r="631" spans="1:12" s="215" customFormat="1" x14ac:dyDescent="0.25">
      <c r="A631" s="215" t="s">
        <v>126</v>
      </c>
      <c r="B631" s="215">
        <v>2236</v>
      </c>
      <c r="C631" s="215" t="s">
        <v>270</v>
      </c>
      <c r="D631" s="215">
        <v>502208654</v>
      </c>
      <c r="E631" s="222">
        <v>1060</v>
      </c>
      <c r="F631" s="215">
        <v>1271</v>
      </c>
      <c r="G631" s="215">
        <v>1004</v>
      </c>
      <c r="H631" s="222" t="s">
        <v>340</v>
      </c>
      <c r="I631" s="215" t="s">
        <v>5105</v>
      </c>
      <c r="J631" s="216" t="s">
        <v>330</v>
      </c>
      <c r="K631" s="215" t="s">
        <v>322</v>
      </c>
      <c r="L631" s="215" t="s">
        <v>419</v>
      </c>
    </row>
    <row r="632" spans="1:12" s="215" customFormat="1" x14ac:dyDescent="0.25">
      <c r="A632" s="215" t="s">
        <v>126</v>
      </c>
      <c r="B632" s="215">
        <v>2236</v>
      </c>
      <c r="C632" s="215" t="s">
        <v>270</v>
      </c>
      <c r="D632" s="215">
        <v>502208889</v>
      </c>
      <c r="E632" s="222">
        <v>1060</v>
      </c>
      <c r="F632" s="215">
        <v>1271</v>
      </c>
      <c r="G632" s="215">
        <v>1004</v>
      </c>
      <c r="H632" s="222" t="s">
        <v>340</v>
      </c>
      <c r="I632" s="215" t="s">
        <v>5106</v>
      </c>
      <c r="J632" s="216" t="s">
        <v>330</v>
      </c>
      <c r="K632" s="215" t="s">
        <v>322</v>
      </c>
      <c r="L632" s="215" t="s">
        <v>419</v>
      </c>
    </row>
    <row r="633" spans="1:12" s="215" customFormat="1" x14ac:dyDescent="0.25">
      <c r="A633" s="215" t="s">
        <v>126</v>
      </c>
      <c r="B633" s="215">
        <v>2236</v>
      </c>
      <c r="C633" s="215" t="s">
        <v>270</v>
      </c>
      <c r="D633" s="215">
        <v>502208914</v>
      </c>
      <c r="E633" s="222">
        <v>1060</v>
      </c>
      <c r="F633" s="215">
        <v>1242</v>
      </c>
      <c r="G633" s="215">
        <v>1004</v>
      </c>
      <c r="H633" s="222" t="s">
        <v>340</v>
      </c>
      <c r="I633" s="215" t="s">
        <v>5107</v>
      </c>
      <c r="J633" s="216" t="s">
        <v>330</v>
      </c>
      <c r="K633" s="215" t="s">
        <v>322</v>
      </c>
      <c r="L633" s="215" t="s">
        <v>419</v>
      </c>
    </row>
    <row r="634" spans="1:12" s="215" customFormat="1" x14ac:dyDescent="0.25">
      <c r="A634" s="215" t="s">
        <v>126</v>
      </c>
      <c r="B634" s="215">
        <v>2237</v>
      </c>
      <c r="C634" s="215" t="s">
        <v>271</v>
      </c>
      <c r="D634" s="215">
        <v>191960348</v>
      </c>
      <c r="E634" s="222">
        <v>1060</v>
      </c>
      <c r="F634" s="215">
        <v>1274</v>
      </c>
      <c r="G634" s="215">
        <v>1004</v>
      </c>
      <c r="H634" s="222" t="s">
        <v>340</v>
      </c>
      <c r="I634" s="215" t="s">
        <v>5108</v>
      </c>
      <c r="J634" s="216" t="s">
        <v>330</v>
      </c>
      <c r="K634" s="215" t="s">
        <v>322</v>
      </c>
      <c r="L634" s="215" t="s">
        <v>419</v>
      </c>
    </row>
    <row r="635" spans="1:12" s="215" customFormat="1" x14ac:dyDescent="0.25">
      <c r="A635" s="215" t="s">
        <v>126</v>
      </c>
      <c r="B635" s="215">
        <v>2237</v>
      </c>
      <c r="C635" s="215" t="s">
        <v>271</v>
      </c>
      <c r="D635" s="215">
        <v>191964579</v>
      </c>
      <c r="E635" s="222">
        <v>1060</v>
      </c>
      <c r="F635" s="215">
        <v>1271</v>
      </c>
      <c r="G635" s="215">
        <v>1004</v>
      </c>
      <c r="H635" s="222" t="s">
        <v>340</v>
      </c>
      <c r="I635" s="215" t="s">
        <v>5109</v>
      </c>
      <c r="J635" s="216" t="s">
        <v>330</v>
      </c>
      <c r="K635" s="215" t="s">
        <v>322</v>
      </c>
      <c r="L635" s="215" t="s">
        <v>419</v>
      </c>
    </row>
    <row r="636" spans="1:12" s="215" customFormat="1" x14ac:dyDescent="0.25">
      <c r="A636" s="215" t="s">
        <v>126</v>
      </c>
      <c r="B636" s="215">
        <v>2237</v>
      </c>
      <c r="C636" s="215" t="s">
        <v>271</v>
      </c>
      <c r="D636" s="215">
        <v>191974733</v>
      </c>
      <c r="E636" s="222">
        <v>1060</v>
      </c>
      <c r="F636" s="215">
        <v>1242</v>
      </c>
      <c r="G636" s="215">
        <v>1004</v>
      </c>
      <c r="H636" s="222" t="s">
        <v>340</v>
      </c>
      <c r="I636" s="215" t="s">
        <v>5110</v>
      </c>
      <c r="J636" s="216" t="s">
        <v>330</v>
      </c>
      <c r="K636" s="215" t="s">
        <v>322</v>
      </c>
      <c r="L636" s="215" t="s">
        <v>419</v>
      </c>
    </row>
    <row r="637" spans="1:12" s="215" customFormat="1" x14ac:dyDescent="0.25">
      <c r="A637" s="215" t="s">
        <v>126</v>
      </c>
      <c r="B637" s="215">
        <v>2237</v>
      </c>
      <c r="C637" s="215" t="s">
        <v>271</v>
      </c>
      <c r="D637" s="215">
        <v>502198206</v>
      </c>
      <c r="E637" s="222">
        <v>1060</v>
      </c>
      <c r="F637" s="215">
        <v>1271</v>
      </c>
      <c r="G637" s="215">
        <v>1004</v>
      </c>
      <c r="H637" s="222" t="s">
        <v>340</v>
      </c>
      <c r="I637" s="215" t="s">
        <v>5111</v>
      </c>
      <c r="J637" s="216" t="s">
        <v>330</v>
      </c>
      <c r="K637" s="215" t="s">
        <v>322</v>
      </c>
      <c r="L637" s="215" t="s">
        <v>419</v>
      </c>
    </row>
    <row r="638" spans="1:12" s="215" customFormat="1" x14ac:dyDescent="0.25">
      <c r="A638" s="215" t="s">
        <v>126</v>
      </c>
      <c r="B638" s="215">
        <v>2238</v>
      </c>
      <c r="C638" s="215" t="s">
        <v>333</v>
      </c>
      <c r="D638" s="215">
        <v>191967509</v>
      </c>
      <c r="E638" s="222">
        <v>1060</v>
      </c>
      <c r="F638" s="215">
        <v>1261</v>
      </c>
      <c r="G638" s="215">
        <v>1004</v>
      </c>
      <c r="H638" s="222" t="s">
        <v>340</v>
      </c>
      <c r="I638" s="215" t="s">
        <v>5112</v>
      </c>
      <c r="J638" s="216" t="s">
        <v>330</v>
      </c>
      <c r="K638" s="215" t="s">
        <v>322</v>
      </c>
      <c r="L638" s="215" t="s">
        <v>419</v>
      </c>
    </row>
    <row r="639" spans="1:12" s="215" customFormat="1" x14ac:dyDescent="0.25">
      <c r="A639" s="215" t="s">
        <v>126</v>
      </c>
      <c r="B639" s="215">
        <v>2238</v>
      </c>
      <c r="C639" s="215" t="s">
        <v>333</v>
      </c>
      <c r="D639" s="215">
        <v>192001052</v>
      </c>
      <c r="E639" s="222">
        <v>1060</v>
      </c>
      <c r="F639" s="215">
        <v>1242</v>
      </c>
      <c r="G639" s="215">
        <v>1004</v>
      </c>
      <c r="H639" s="222" t="s">
        <v>340</v>
      </c>
      <c r="I639" s="215" t="s">
        <v>5113</v>
      </c>
      <c r="J639" s="216" t="s">
        <v>330</v>
      </c>
      <c r="K639" s="215" t="s">
        <v>322</v>
      </c>
      <c r="L639" s="215" t="s">
        <v>5630</v>
      </c>
    </row>
    <row r="640" spans="1:12" s="215" customFormat="1" x14ac:dyDescent="0.25">
      <c r="A640" s="215" t="s">
        <v>126</v>
      </c>
      <c r="B640" s="215">
        <v>2250</v>
      </c>
      <c r="C640" s="215" t="s">
        <v>272</v>
      </c>
      <c r="D640" s="215">
        <v>504080849</v>
      </c>
      <c r="E640" s="222">
        <v>1060</v>
      </c>
      <c r="F640" s="215">
        <v>1252</v>
      </c>
      <c r="G640" s="215">
        <v>1004</v>
      </c>
      <c r="H640" s="222" t="s">
        <v>340</v>
      </c>
      <c r="I640" s="215" t="s">
        <v>5114</v>
      </c>
      <c r="J640" s="216" t="s">
        <v>330</v>
      </c>
      <c r="K640" s="215" t="s">
        <v>322</v>
      </c>
      <c r="L640" s="215" t="s">
        <v>419</v>
      </c>
    </row>
    <row r="641" spans="1:12" s="215" customFormat="1" x14ac:dyDescent="0.25">
      <c r="A641" s="215" t="s">
        <v>126</v>
      </c>
      <c r="B641" s="215">
        <v>2250</v>
      </c>
      <c r="C641" s="215" t="s">
        <v>272</v>
      </c>
      <c r="D641" s="215">
        <v>504080870</v>
      </c>
      <c r="E641" s="222">
        <v>1060</v>
      </c>
      <c r="F641" s="215">
        <v>1252</v>
      </c>
      <c r="G641" s="215">
        <v>1004</v>
      </c>
      <c r="H641" s="222" t="s">
        <v>340</v>
      </c>
      <c r="I641" s="215" t="s">
        <v>5115</v>
      </c>
      <c r="J641" s="216" t="s">
        <v>330</v>
      </c>
      <c r="K641" s="215" t="s">
        <v>322</v>
      </c>
      <c r="L641" s="215" t="s">
        <v>419</v>
      </c>
    </row>
    <row r="642" spans="1:12" s="215" customFormat="1" x14ac:dyDescent="0.25">
      <c r="A642" s="215" t="s">
        <v>126</v>
      </c>
      <c r="B642" s="215">
        <v>2250</v>
      </c>
      <c r="C642" s="215" t="s">
        <v>272</v>
      </c>
      <c r="D642" s="215">
        <v>504080955</v>
      </c>
      <c r="E642" s="222">
        <v>1060</v>
      </c>
      <c r="F642" s="215">
        <v>1271</v>
      </c>
      <c r="G642" s="215">
        <v>1004</v>
      </c>
      <c r="H642" s="222" t="s">
        <v>340</v>
      </c>
      <c r="I642" s="215" t="s">
        <v>5116</v>
      </c>
      <c r="J642" s="216" t="s">
        <v>330</v>
      </c>
      <c r="K642" s="215" t="s">
        <v>322</v>
      </c>
      <c r="L642" s="215" t="s">
        <v>419</v>
      </c>
    </row>
    <row r="643" spans="1:12" s="215" customFormat="1" x14ac:dyDescent="0.25">
      <c r="A643" s="215" t="s">
        <v>126</v>
      </c>
      <c r="B643" s="215">
        <v>2250</v>
      </c>
      <c r="C643" s="215" t="s">
        <v>272</v>
      </c>
      <c r="D643" s="215">
        <v>504081048</v>
      </c>
      <c r="E643" s="222">
        <v>1060</v>
      </c>
      <c r="F643" s="215">
        <v>1271</v>
      </c>
      <c r="G643" s="215">
        <v>1004</v>
      </c>
      <c r="H643" s="222" t="s">
        <v>340</v>
      </c>
      <c r="I643" s="215" t="s">
        <v>5117</v>
      </c>
      <c r="J643" s="216" t="s">
        <v>330</v>
      </c>
      <c r="K643" s="215" t="s">
        <v>322</v>
      </c>
      <c r="L643" s="215" t="s">
        <v>419</v>
      </c>
    </row>
    <row r="644" spans="1:12" s="215" customFormat="1" x14ac:dyDescent="0.25">
      <c r="A644" s="215" t="s">
        <v>126</v>
      </c>
      <c r="B644" s="215">
        <v>2254</v>
      </c>
      <c r="C644" s="215" t="s">
        <v>273</v>
      </c>
      <c r="D644" s="215">
        <v>191804535</v>
      </c>
      <c r="E644" s="222">
        <v>1060</v>
      </c>
      <c r="F644" s="215">
        <v>1271</v>
      </c>
      <c r="G644" s="215">
        <v>1004</v>
      </c>
      <c r="H644" s="222" t="s">
        <v>340</v>
      </c>
      <c r="I644" s="215" t="s">
        <v>5118</v>
      </c>
      <c r="J644" s="216" t="s">
        <v>330</v>
      </c>
      <c r="K644" s="215" t="s">
        <v>322</v>
      </c>
      <c r="L644" s="215" t="s">
        <v>419</v>
      </c>
    </row>
    <row r="645" spans="1:12" s="215" customFormat="1" x14ac:dyDescent="0.25">
      <c r="A645" s="215" t="s">
        <v>126</v>
      </c>
      <c r="B645" s="215">
        <v>2254</v>
      </c>
      <c r="C645" s="215" t="s">
        <v>273</v>
      </c>
      <c r="D645" s="215">
        <v>191955275</v>
      </c>
      <c r="E645" s="222">
        <v>1060</v>
      </c>
      <c r="F645" s="215">
        <v>1230</v>
      </c>
      <c r="G645" s="215">
        <v>1004</v>
      </c>
      <c r="H645" s="222" t="s">
        <v>340</v>
      </c>
      <c r="I645" s="215" t="s">
        <v>5119</v>
      </c>
      <c r="J645" s="216" t="s">
        <v>330</v>
      </c>
      <c r="K645" s="215" t="s">
        <v>322</v>
      </c>
      <c r="L645" s="215" t="s">
        <v>419</v>
      </c>
    </row>
    <row r="646" spans="1:12" s="215" customFormat="1" x14ac:dyDescent="0.25">
      <c r="A646" s="215" t="s">
        <v>126</v>
      </c>
      <c r="B646" s="215">
        <v>2254</v>
      </c>
      <c r="C646" s="215" t="s">
        <v>273</v>
      </c>
      <c r="D646" s="215">
        <v>191991203</v>
      </c>
      <c r="E646" s="222">
        <v>1060</v>
      </c>
      <c r="F646" s="215">
        <v>1242</v>
      </c>
      <c r="G646" s="215">
        <v>1004</v>
      </c>
      <c r="H646" s="222" t="s">
        <v>340</v>
      </c>
      <c r="I646" s="215" t="s">
        <v>5120</v>
      </c>
      <c r="J646" s="216" t="s">
        <v>330</v>
      </c>
      <c r="K646" s="215" t="s">
        <v>322</v>
      </c>
      <c r="L646" s="215" t="s">
        <v>419</v>
      </c>
    </row>
    <row r="647" spans="1:12" s="215" customFormat="1" x14ac:dyDescent="0.25">
      <c r="A647" s="215" t="s">
        <v>126</v>
      </c>
      <c r="B647" s="215">
        <v>2254</v>
      </c>
      <c r="C647" s="215" t="s">
        <v>273</v>
      </c>
      <c r="D647" s="215">
        <v>504081204</v>
      </c>
      <c r="E647" s="222">
        <v>1080</v>
      </c>
      <c r="F647" s="215">
        <v>1274</v>
      </c>
      <c r="G647" s="215">
        <v>1004</v>
      </c>
      <c r="H647" s="222" t="s">
        <v>339</v>
      </c>
      <c r="I647" s="215" t="s">
        <v>5121</v>
      </c>
      <c r="J647" s="216" t="s">
        <v>330</v>
      </c>
      <c r="K647" s="215" t="s">
        <v>322</v>
      </c>
      <c r="L647" s="215" t="s">
        <v>420</v>
      </c>
    </row>
    <row r="648" spans="1:12" s="215" customFormat="1" x14ac:dyDescent="0.25">
      <c r="A648" s="215" t="s">
        <v>126</v>
      </c>
      <c r="B648" s="215">
        <v>2254</v>
      </c>
      <c r="C648" s="215" t="s">
        <v>273</v>
      </c>
      <c r="D648" s="215">
        <v>504081319</v>
      </c>
      <c r="E648" s="222">
        <v>1080</v>
      </c>
      <c r="F648" s="215">
        <v>1274</v>
      </c>
      <c r="G648" s="215">
        <v>1004</v>
      </c>
      <c r="H648" s="222" t="s">
        <v>339</v>
      </c>
      <c r="I648" s="215" t="s">
        <v>5122</v>
      </c>
      <c r="J648" s="216" t="s">
        <v>330</v>
      </c>
      <c r="K648" s="215" t="s">
        <v>322</v>
      </c>
      <c r="L648" s="215" t="s">
        <v>420</v>
      </c>
    </row>
    <row r="649" spans="1:12" s="215" customFormat="1" x14ac:dyDescent="0.25">
      <c r="A649" s="215" t="s">
        <v>126</v>
      </c>
      <c r="B649" s="215">
        <v>2254</v>
      </c>
      <c r="C649" s="215" t="s">
        <v>273</v>
      </c>
      <c r="D649" s="215">
        <v>504081325</v>
      </c>
      <c r="E649" s="222">
        <v>1060</v>
      </c>
      <c r="F649" s="215">
        <v>1251</v>
      </c>
      <c r="G649" s="215">
        <v>1004</v>
      </c>
      <c r="H649" s="222" t="s">
        <v>340</v>
      </c>
      <c r="I649" s="215" t="s">
        <v>5123</v>
      </c>
      <c r="J649" s="216" t="s">
        <v>330</v>
      </c>
      <c r="K649" s="215" t="s">
        <v>322</v>
      </c>
      <c r="L649" s="215" t="s">
        <v>419</v>
      </c>
    </row>
    <row r="650" spans="1:12" s="215" customFormat="1" x14ac:dyDescent="0.25">
      <c r="A650" s="215" t="s">
        <v>126</v>
      </c>
      <c r="B650" s="215">
        <v>2254</v>
      </c>
      <c r="C650" s="215" t="s">
        <v>273</v>
      </c>
      <c r="D650" s="215">
        <v>504081339</v>
      </c>
      <c r="E650" s="222">
        <v>1060</v>
      </c>
      <c r="F650" s="215">
        <v>1251</v>
      </c>
      <c r="G650" s="215">
        <v>1004</v>
      </c>
      <c r="H650" s="222" t="s">
        <v>340</v>
      </c>
      <c r="I650" s="215" t="s">
        <v>5124</v>
      </c>
      <c r="J650" s="216" t="s">
        <v>330</v>
      </c>
      <c r="K650" s="215" t="s">
        <v>322</v>
      </c>
      <c r="L650" s="215" t="s">
        <v>419</v>
      </c>
    </row>
    <row r="651" spans="1:12" s="215" customFormat="1" x14ac:dyDescent="0.25">
      <c r="A651" s="215" t="s">
        <v>126</v>
      </c>
      <c r="B651" s="215">
        <v>2254</v>
      </c>
      <c r="C651" s="215" t="s">
        <v>273</v>
      </c>
      <c r="D651" s="215">
        <v>504081412</v>
      </c>
      <c r="E651" s="222">
        <v>1060</v>
      </c>
      <c r="F651" s="215">
        <v>1274</v>
      </c>
      <c r="G651" s="215">
        <v>1004</v>
      </c>
      <c r="H651" s="222" t="s">
        <v>340</v>
      </c>
      <c r="I651" s="215" t="s">
        <v>5125</v>
      </c>
      <c r="J651" s="216" t="s">
        <v>330</v>
      </c>
      <c r="K651" s="215" t="s">
        <v>322</v>
      </c>
      <c r="L651" s="215" t="s">
        <v>419</v>
      </c>
    </row>
    <row r="652" spans="1:12" s="215" customFormat="1" x14ac:dyDescent="0.25">
      <c r="A652" s="215" t="s">
        <v>126</v>
      </c>
      <c r="B652" s="215">
        <v>2254</v>
      </c>
      <c r="C652" s="215" t="s">
        <v>273</v>
      </c>
      <c r="D652" s="215">
        <v>504081849</v>
      </c>
      <c r="E652" s="222">
        <v>1060</v>
      </c>
      <c r="F652" s="215">
        <v>1242</v>
      </c>
      <c r="G652" s="215">
        <v>1004</v>
      </c>
      <c r="H652" s="222" t="s">
        <v>340</v>
      </c>
      <c r="I652" s="215" t="s">
        <v>5126</v>
      </c>
      <c r="J652" s="216" t="s">
        <v>330</v>
      </c>
      <c r="K652" s="215" t="s">
        <v>322</v>
      </c>
      <c r="L652" s="215" t="s">
        <v>419</v>
      </c>
    </row>
    <row r="653" spans="1:12" s="215" customFormat="1" x14ac:dyDescent="0.25">
      <c r="A653" s="215" t="s">
        <v>126</v>
      </c>
      <c r="B653" s="215">
        <v>2254</v>
      </c>
      <c r="C653" s="215" t="s">
        <v>273</v>
      </c>
      <c r="D653" s="215">
        <v>504081926</v>
      </c>
      <c r="E653" s="222">
        <v>1060</v>
      </c>
      <c r="F653" s="215">
        <v>1242</v>
      </c>
      <c r="G653" s="215">
        <v>1004</v>
      </c>
      <c r="H653" s="222" t="s">
        <v>340</v>
      </c>
      <c r="I653" s="215" t="s">
        <v>5127</v>
      </c>
      <c r="J653" s="216" t="s">
        <v>330</v>
      </c>
      <c r="K653" s="215" t="s">
        <v>322</v>
      </c>
      <c r="L653" s="215" t="s">
        <v>419</v>
      </c>
    </row>
    <row r="654" spans="1:12" s="215" customFormat="1" x14ac:dyDescent="0.25">
      <c r="A654" s="215" t="s">
        <v>126</v>
      </c>
      <c r="B654" s="215">
        <v>2254</v>
      </c>
      <c r="C654" s="215" t="s">
        <v>273</v>
      </c>
      <c r="D654" s="215">
        <v>504081927</v>
      </c>
      <c r="E654" s="222">
        <v>1060</v>
      </c>
      <c r="F654" s="215">
        <v>1230</v>
      </c>
      <c r="G654" s="215">
        <v>1004</v>
      </c>
      <c r="H654" s="222" t="s">
        <v>340</v>
      </c>
      <c r="I654" s="215" t="s">
        <v>5128</v>
      </c>
      <c r="J654" s="216" t="s">
        <v>330</v>
      </c>
      <c r="K654" s="215" t="s">
        <v>322</v>
      </c>
      <c r="L654" s="215" t="s">
        <v>419</v>
      </c>
    </row>
    <row r="655" spans="1:12" s="215" customFormat="1" x14ac:dyDescent="0.25">
      <c r="A655" s="215" t="s">
        <v>126</v>
      </c>
      <c r="B655" s="215">
        <v>2254</v>
      </c>
      <c r="C655" s="215" t="s">
        <v>273</v>
      </c>
      <c r="D655" s="215">
        <v>504081932</v>
      </c>
      <c r="E655" s="222">
        <v>1060</v>
      </c>
      <c r="F655" s="215">
        <v>1242</v>
      </c>
      <c r="G655" s="215">
        <v>1004</v>
      </c>
      <c r="H655" s="222" t="s">
        <v>340</v>
      </c>
      <c r="I655" s="215" t="s">
        <v>5129</v>
      </c>
      <c r="J655" s="216" t="s">
        <v>330</v>
      </c>
      <c r="K655" s="215" t="s">
        <v>322</v>
      </c>
      <c r="L655" s="215" t="s">
        <v>419</v>
      </c>
    </row>
    <row r="656" spans="1:12" s="215" customFormat="1" x14ac:dyDescent="0.25">
      <c r="A656" s="215" t="s">
        <v>126</v>
      </c>
      <c r="B656" s="215">
        <v>2254</v>
      </c>
      <c r="C656" s="215" t="s">
        <v>273</v>
      </c>
      <c r="D656" s="215">
        <v>504081933</v>
      </c>
      <c r="E656" s="222">
        <v>1060</v>
      </c>
      <c r="F656" s="215">
        <v>1242</v>
      </c>
      <c r="G656" s="215">
        <v>1004</v>
      </c>
      <c r="H656" s="222" t="s">
        <v>340</v>
      </c>
      <c r="I656" s="215" t="s">
        <v>5130</v>
      </c>
      <c r="J656" s="216" t="s">
        <v>330</v>
      </c>
      <c r="K656" s="215" t="s">
        <v>322</v>
      </c>
      <c r="L656" s="215" t="s">
        <v>419</v>
      </c>
    </row>
    <row r="657" spans="1:12" s="215" customFormat="1" x14ac:dyDescent="0.25">
      <c r="A657" s="215" t="s">
        <v>126</v>
      </c>
      <c r="B657" s="215">
        <v>2254</v>
      </c>
      <c r="C657" s="215" t="s">
        <v>273</v>
      </c>
      <c r="D657" s="215">
        <v>504081951</v>
      </c>
      <c r="E657" s="222">
        <v>1060</v>
      </c>
      <c r="F657" s="215">
        <v>1271</v>
      </c>
      <c r="G657" s="215">
        <v>1004</v>
      </c>
      <c r="H657" s="222" t="s">
        <v>340</v>
      </c>
      <c r="I657" s="215" t="s">
        <v>5131</v>
      </c>
      <c r="J657" s="216" t="s">
        <v>330</v>
      </c>
      <c r="K657" s="215" t="s">
        <v>322</v>
      </c>
      <c r="L657" s="215" t="s">
        <v>419</v>
      </c>
    </row>
    <row r="658" spans="1:12" s="215" customFormat="1" x14ac:dyDescent="0.25">
      <c r="A658" s="215" t="s">
        <v>126</v>
      </c>
      <c r="B658" s="215">
        <v>2254</v>
      </c>
      <c r="C658" s="215" t="s">
        <v>273</v>
      </c>
      <c r="D658" s="215">
        <v>504081958</v>
      </c>
      <c r="E658" s="222">
        <v>1060</v>
      </c>
      <c r="F658" s="215">
        <v>1274</v>
      </c>
      <c r="G658" s="215">
        <v>1004</v>
      </c>
      <c r="H658" s="222" t="s">
        <v>340</v>
      </c>
      <c r="I658" s="215" t="s">
        <v>5132</v>
      </c>
      <c r="J658" s="216" t="s">
        <v>330</v>
      </c>
      <c r="K658" s="215" t="s">
        <v>322</v>
      </c>
      <c r="L658" s="215" t="s">
        <v>419</v>
      </c>
    </row>
    <row r="659" spans="1:12" s="215" customFormat="1" x14ac:dyDescent="0.25">
      <c r="A659" s="215" t="s">
        <v>126</v>
      </c>
      <c r="B659" s="215">
        <v>2254</v>
      </c>
      <c r="C659" s="215" t="s">
        <v>273</v>
      </c>
      <c r="D659" s="215">
        <v>504081961</v>
      </c>
      <c r="E659" s="222">
        <v>1060</v>
      </c>
      <c r="F659" s="215">
        <v>1274</v>
      </c>
      <c r="G659" s="215">
        <v>1004</v>
      </c>
      <c r="H659" s="222" t="s">
        <v>340</v>
      </c>
      <c r="I659" s="215" t="s">
        <v>5133</v>
      </c>
      <c r="J659" s="216" t="s">
        <v>330</v>
      </c>
      <c r="K659" s="215" t="s">
        <v>322</v>
      </c>
      <c r="L659" s="215" t="s">
        <v>419</v>
      </c>
    </row>
    <row r="660" spans="1:12" s="215" customFormat="1" x14ac:dyDescent="0.25">
      <c r="A660" s="215" t="s">
        <v>126</v>
      </c>
      <c r="B660" s="215">
        <v>2254</v>
      </c>
      <c r="C660" s="215" t="s">
        <v>273</v>
      </c>
      <c r="D660" s="215">
        <v>504081963</v>
      </c>
      <c r="E660" s="222">
        <v>1060</v>
      </c>
      <c r="F660" s="215">
        <v>1242</v>
      </c>
      <c r="G660" s="215">
        <v>1004</v>
      </c>
      <c r="H660" s="222" t="s">
        <v>340</v>
      </c>
      <c r="I660" s="215" t="s">
        <v>5134</v>
      </c>
      <c r="J660" s="216" t="s">
        <v>330</v>
      </c>
      <c r="K660" s="215" t="s">
        <v>322</v>
      </c>
      <c r="L660" s="215" t="s">
        <v>419</v>
      </c>
    </row>
    <row r="661" spans="1:12" s="215" customFormat="1" x14ac:dyDescent="0.25">
      <c r="A661" s="215" t="s">
        <v>126</v>
      </c>
      <c r="B661" s="215">
        <v>2254</v>
      </c>
      <c r="C661" s="215" t="s">
        <v>273</v>
      </c>
      <c r="D661" s="215">
        <v>504082167</v>
      </c>
      <c r="E661" s="222">
        <v>1060</v>
      </c>
      <c r="F661" s="215">
        <v>1274</v>
      </c>
      <c r="G661" s="215">
        <v>1004</v>
      </c>
      <c r="H661" s="222" t="s">
        <v>340</v>
      </c>
      <c r="I661" s="215" t="s">
        <v>5135</v>
      </c>
      <c r="J661" s="216" t="s">
        <v>330</v>
      </c>
      <c r="K661" s="215" t="s">
        <v>322</v>
      </c>
      <c r="L661" s="215" t="s">
        <v>419</v>
      </c>
    </row>
    <row r="662" spans="1:12" s="215" customFormat="1" x14ac:dyDescent="0.25">
      <c r="A662" s="215" t="s">
        <v>126</v>
      </c>
      <c r="B662" s="215">
        <v>2254</v>
      </c>
      <c r="C662" s="215" t="s">
        <v>273</v>
      </c>
      <c r="D662" s="215">
        <v>504082211</v>
      </c>
      <c r="E662" s="222">
        <v>1060</v>
      </c>
      <c r="F662" s="215">
        <v>1242</v>
      </c>
      <c r="G662" s="215">
        <v>1004</v>
      </c>
      <c r="H662" s="222" t="s">
        <v>340</v>
      </c>
      <c r="I662" s="215" t="s">
        <v>5136</v>
      </c>
      <c r="J662" s="216" t="s">
        <v>330</v>
      </c>
      <c r="K662" s="215" t="s">
        <v>322</v>
      </c>
      <c r="L662" s="215" t="s">
        <v>419</v>
      </c>
    </row>
    <row r="663" spans="1:12" s="215" customFormat="1" x14ac:dyDescent="0.25">
      <c r="A663" s="215" t="s">
        <v>126</v>
      </c>
      <c r="B663" s="215">
        <v>2254</v>
      </c>
      <c r="C663" s="215" t="s">
        <v>273</v>
      </c>
      <c r="D663" s="215">
        <v>504082215</v>
      </c>
      <c r="E663" s="222">
        <v>1060</v>
      </c>
      <c r="F663" s="215">
        <v>1242</v>
      </c>
      <c r="G663" s="215">
        <v>1004</v>
      </c>
      <c r="H663" s="222" t="s">
        <v>340</v>
      </c>
      <c r="I663" s="215" t="s">
        <v>5137</v>
      </c>
      <c r="J663" s="216" t="s">
        <v>330</v>
      </c>
      <c r="K663" s="215" t="s">
        <v>322</v>
      </c>
      <c r="L663" s="215" t="s">
        <v>419</v>
      </c>
    </row>
    <row r="664" spans="1:12" s="215" customFormat="1" x14ac:dyDescent="0.25">
      <c r="A664" s="215" t="s">
        <v>126</v>
      </c>
      <c r="B664" s="215">
        <v>2254</v>
      </c>
      <c r="C664" s="215" t="s">
        <v>273</v>
      </c>
      <c r="D664" s="215">
        <v>504082216</v>
      </c>
      <c r="E664" s="222">
        <v>1060</v>
      </c>
      <c r="F664" s="215">
        <v>1242</v>
      </c>
      <c r="G664" s="215">
        <v>1004</v>
      </c>
      <c r="H664" s="222" t="s">
        <v>340</v>
      </c>
      <c r="I664" s="215" t="s">
        <v>5138</v>
      </c>
      <c r="J664" s="216" t="s">
        <v>330</v>
      </c>
      <c r="K664" s="215" t="s">
        <v>322</v>
      </c>
      <c r="L664" s="215" t="s">
        <v>419</v>
      </c>
    </row>
    <row r="665" spans="1:12" s="215" customFormat="1" x14ac:dyDescent="0.25">
      <c r="A665" s="215" t="s">
        <v>126</v>
      </c>
      <c r="B665" s="215">
        <v>2254</v>
      </c>
      <c r="C665" s="215" t="s">
        <v>273</v>
      </c>
      <c r="D665" s="215">
        <v>504082222</v>
      </c>
      <c r="E665" s="222">
        <v>1060</v>
      </c>
      <c r="F665" s="215">
        <v>1242</v>
      </c>
      <c r="G665" s="215">
        <v>1004</v>
      </c>
      <c r="H665" s="222" t="s">
        <v>340</v>
      </c>
      <c r="I665" s="215" t="s">
        <v>5139</v>
      </c>
      <c r="J665" s="216" t="s">
        <v>330</v>
      </c>
      <c r="K665" s="215" t="s">
        <v>322</v>
      </c>
      <c r="L665" s="215" t="s">
        <v>419</v>
      </c>
    </row>
    <row r="666" spans="1:12" s="215" customFormat="1" x14ac:dyDescent="0.25">
      <c r="A666" s="215" t="s">
        <v>126</v>
      </c>
      <c r="B666" s="215">
        <v>2254</v>
      </c>
      <c r="C666" s="215" t="s">
        <v>273</v>
      </c>
      <c r="D666" s="215">
        <v>504082235</v>
      </c>
      <c r="E666" s="222">
        <v>1060</v>
      </c>
      <c r="F666" s="215">
        <v>1251</v>
      </c>
      <c r="G666" s="215">
        <v>1004</v>
      </c>
      <c r="H666" s="222" t="s">
        <v>340</v>
      </c>
      <c r="I666" s="215" t="s">
        <v>5140</v>
      </c>
      <c r="J666" s="216" t="s">
        <v>330</v>
      </c>
      <c r="K666" s="215" t="s">
        <v>322</v>
      </c>
      <c r="L666" s="215" t="s">
        <v>419</v>
      </c>
    </row>
    <row r="667" spans="1:12" s="215" customFormat="1" x14ac:dyDescent="0.25">
      <c r="A667" s="215" t="s">
        <v>126</v>
      </c>
      <c r="B667" s="215">
        <v>2254</v>
      </c>
      <c r="C667" s="215" t="s">
        <v>273</v>
      </c>
      <c r="D667" s="215">
        <v>504082273</v>
      </c>
      <c r="E667" s="222">
        <v>1060</v>
      </c>
      <c r="F667" s="215">
        <v>1242</v>
      </c>
      <c r="G667" s="215">
        <v>1004</v>
      </c>
      <c r="H667" s="222" t="s">
        <v>340</v>
      </c>
      <c r="I667" s="215" t="s">
        <v>5141</v>
      </c>
      <c r="J667" s="216" t="s">
        <v>330</v>
      </c>
      <c r="K667" s="215" t="s">
        <v>322</v>
      </c>
      <c r="L667" s="215" t="s">
        <v>419</v>
      </c>
    </row>
    <row r="668" spans="1:12" s="215" customFormat="1" x14ac:dyDescent="0.25">
      <c r="A668" s="215" t="s">
        <v>126</v>
      </c>
      <c r="B668" s="215">
        <v>2254</v>
      </c>
      <c r="C668" s="215" t="s">
        <v>273</v>
      </c>
      <c r="D668" s="215">
        <v>504082274</v>
      </c>
      <c r="E668" s="222">
        <v>1060</v>
      </c>
      <c r="F668" s="215">
        <v>1242</v>
      </c>
      <c r="G668" s="215">
        <v>1004</v>
      </c>
      <c r="H668" s="222" t="s">
        <v>340</v>
      </c>
      <c r="I668" s="215" t="s">
        <v>5142</v>
      </c>
      <c r="J668" s="216" t="s">
        <v>330</v>
      </c>
      <c r="K668" s="215" t="s">
        <v>322</v>
      </c>
      <c r="L668" s="215" t="s">
        <v>419</v>
      </c>
    </row>
    <row r="669" spans="1:12" s="215" customFormat="1" x14ac:dyDescent="0.25">
      <c r="A669" s="215" t="s">
        <v>126</v>
      </c>
      <c r="B669" s="215">
        <v>2254</v>
      </c>
      <c r="C669" s="215" t="s">
        <v>273</v>
      </c>
      <c r="D669" s="215">
        <v>504082276</v>
      </c>
      <c r="E669" s="222">
        <v>1060</v>
      </c>
      <c r="F669" s="215">
        <v>1274</v>
      </c>
      <c r="G669" s="215">
        <v>1004</v>
      </c>
      <c r="H669" s="222" t="s">
        <v>340</v>
      </c>
      <c r="I669" s="215" t="s">
        <v>5143</v>
      </c>
      <c r="J669" s="216" t="s">
        <v>330</v>
      </c>
      <c r="K669" s="215" t="s">
        <v>322</v>
      </c>
      <c r="L669" s="215" t="s">
        <v>419</v>
      </c>
    </row>
    <row r="670" spans="1:12" s="215" customFormat="1" x14ac:dyDescent="0.25">
      <c r="A670" s="215" t="s">
        <v>126</v>
      </c>
      <c r="B670" s="215">
        <v>2254</v>
      </c>
      <c r="C670" s="215" t="s">
        <v>273</v>
      </c>
      <c r="D670" s="215">
        <v>504082284</v>
      </c>
      <c r="E670" s="222">
        <v>1060</v>
      </c>
      <c r="F670" s="215">
        <v>1271</v>
      </c>
      <c r="G670" s="215">
        <v>1004</v>
      </c>
      <c r="H670" s="222" t="s">
        <v>340</v>
      </c>
      <c r="I670" s="215" t="s">
        <v>5144</v>
      </c>
      <c r="J670" s="216" t="s">
        <v>330</v>
      </c>
      <c r="K670" s="215" t="s">
        <v>322</v>
      </c>
      <c r="L670" s="215" t="s">
        <v>419</v>
      </c>
    </row>
    <row r="671" spans="1:12" s="215" customFormat="1" x14ac:dyDescent="0.25">
      <c r="A671" s="215" t="s">
        <v>126</v>
      </c>
      <c r="B671" s="215">
        <v>2254</v>
      </c>
      <c r="C671" s="215" t="s">
        <v>273</v>
      </c>
      <c r="D671" s="215">
        <v>504082531</v>
      </c>
      <c r="E671" s="222">
        <v>1060</v>
      </c>
      <c r="F671" s="215">
        <v>1274</v>
      </c>
      <c r="G671" s="215">
        <v>1004</v>
      </c>
      <c r="H671" s="222" t="s">
        <v>340</v>
      </c>
      <c r="I671" s="215" t="s">
        <v>5145</v>
      </c>
      <c r="J671" s="216" t="s">
        <v>330</v>
      </c>
      <c r="K671" s="215" t="s">
        <v>322</v>
      </c>
      <c r="L671" s="215" t="s">
        <v>419</v>
      </c>
    </row>
    <row r="672" spans="1:12" s="215" customFormat="1" x14ac:dyDescent="0.25">
      <c r="A672" s="215" t="s">
        <v>126</v>
      </c>
      <c r="B672" s="215">
        <v>2257</v>
      </c>
      <c r="C672" s="215" t="s">
        <v>274</v>
      </c>
      <c r="D672" s="215">
        <v>192051990</v>
      </c>
      <c r="E672" s="222">
        <v>1060</v>
      </c>
      <c r="F672" s="215">
        <v>1271</v>
      </c>
      <c r="G672" s="215">
        <v>1004</v>
      </c>
      <c r="H672" s="222" t="s">
        <v>340</v>
      </c>
      <c r="I672" s="215" t="s">
        <v>5146</v>
      </c>
      <c r="J672" s="216" t="s">
        <v>330</v>
      </c>
      <c r="K672" s="215" t="s">
        <v>322</v>
      </c>
      <c r="L672" s="215" t="s">
        <v>419</v>
      </c>
    </row>
    <row r="673" spans="1:12" s="215" customFormat="1" x14ac:dyDescent="0.25">
      <c r="A673" s="215" t="s">
        <v>126</v>
      </c>
      <c r="B673" s="215">
        <v>2257</v>
      </c>
      <c r="C673" s="215" t="s">
        <v>274</v>
      </c>
      <c r="D673" s="215">
        <v>504082579</v>
      </c>
      <c r="E673" s="222">
        <v>1060</v>
      </c>
      <c r="F673" s="215">
        <v>1265</v>
      </c>
      <c r="G673" s="215">
        <v>1004</v>
      </c>
      <c r="H673" s="222" t="s">
        <v>340</v>
      </c>
      <c r="I673" s="215" t="s">
        <v>5147</v>
      </c>
      <c r="J673" s="216" t="s">
        <v>330</v>
      </c>
      <c r="K673" s="215" t="s">
        <v>322</v>
      </c>
      <c r="L673" s="215" t="s">
        <v>419</v>
      </c>
    </row>
    <row r="674" spans="1:12" s="215" customFormat="1" x14ac:dyDescent="0.25">
      <c r="A674" s="215" t="s">
        <v>126</v>
      </c>
      <c r="B674" s="215">
        <v>2258</v>
      </c>
      <c r="C674" s="215" t="s">
        <v>275</v>
      </c>
      <c r="D674" s="215">
        <v>191759562</v>
      </c>
      <c r="E674" s="222">
        <v>1060</v>
      </c>
      <c r="F674" s="215">
        <v>1252</v>
      </c>
      <c r="G674" s="215">
        <v>1004</v>
      </c>
      <c r="H674" s="222" t="s">
        <v>340</v>
      </c>
      <c r="I674" s="215" t="s">
        <v>5148</v>
      </c>
      <c r="J674" s="216" t="s">
        <v>330</v>
      </c>
      <c r="K674" s="215" t="s">
        <v>322</v>
      </c>
      <c r="L674" s="215" t="s">
        <v>419</v>
      </c>
    </row>
    <row r="675" spans="1:12" s="215" customFormat="1" x14ac:dyDescent="0.25">
      <c r="A675" s="215" t="s">
        <v>126</v>
      </c>
      <c r="B675" s="215">
        <v>2258</v>
      </c>
      <c r="C675" s="215" t="s">
        <v>275</v>
      </c>
      <c r="D675" s="215">
        <v>502021834</v>
      </c>
      <c r="E675" s="222">
        <v>1060</v>
      </c>
      <c r="F675" s="215">
        <v>1271</v>
      </c>
      <c r="G675" s="215">
        <v>1004</v>
      </c>
      <c r="H675" s="222" t="s">
        <v>340</v>
      </c>
      <c r="I675" s="215" t="s">
        <v>5149</v>
      </c>
      <c r="J675" s="216" t="s">
        <v>330</v>
      </c>
      <c r="K675" s="215" t="s">
        <v>322</v>
      </c>
      <c r="L675" s="215" t="s">
        <v>419</v>
      </c>
    </row>
    <row r="676" spans="1:12" s="215" customFormat="1" x14ac:dyDescent="0.25">
      <c r="A676" s="215" t="s">
        <v>126</v>
      </c>
      <c r="B676" s="215">
        <v>2258</v>
      </c>
      <c r="C676" s="215" t="s">
        <v>275</v>
      </c>
      <c r="D676" s="215">
        <v>502021865</v>
      </c>
      <c r="E676" s="222">
        <v>1060</v>
      </c>
      <c r="F676" s="215">
        <v>1271</v>
      </c>
      <c r="G676" s="215">
        <v>1004</v>
      </c>
      <c r="H676" s="222" t="s">
        <v>340</v>
      </c>
      <c r="I676" s="215" t="s">
        <v>5150</v>
      </c>
      <c r="J676" s="216" t="s">
        <v>330</v>
      </c>
      <c r="K676" s="215" t="s">
        <v>322</v>
      </c>
      <c r="L676" s="215" t="s">
        <v>419</v>
      </c>
    </row>
    <row r="677" spans="1:12" s="215" customFormat="1" x14ac:dyDescent="0.25">
      <c r="A677" s="215" t="s">
        <v>126</v>
      </c>
      <c r="B677" s="215">
        <v>2258</v>
      </c>
      <c r="C677" s="215" t="s">
        <v>275</v>
      </c>
      <c r="D677" s="215">
        <v>502021870</v>
      </c>
      <c r="E677" s="222">
        <v>1060</v>
      </c>
      <c r="F677" s="215">
        <v>1271</v>
      </c>
      <c r="G677" s="215">
        <v>1004</v>
      </c>
      <c r="H677" s="222" t="s">
        <v>340</v>
      </c>
      <c r="I677" s="215" t="s">
        <v>5151</v>
      </c>
      <c r="J677" s="216" t="s">
        <v>330</v>
      </c>
      <c r="K677" s="215" t="s">
        <v>322</v>
      </c>
      <c r="L677" s="215" t="s">
        <v>419</v>
      </c>
    </row>
    <row r="678" spans="1:12" s="215" customFormat="1" x14ac:dyDescent="0.25">
      <c r="A678" s="215" t="s">
        <v>126</v>
      </c>
      <c r="B678" s="215">
        <v>2261</v>
      </c>
      <c r="C678" s="215" t="s">
        <v>276</v>
      </c>
      <c r="D678" s="215">
        <v>502022000</v>
      </c>
      <c r="E678" s="222">
        <v>1060</v>
      </c>
      <c r="F678" s="215">
        <v>1271</v>
      </c>
      <c r="G678" s="215">
        <v>1004</v>
      </c>
      <c r="H678" s="222" t="s">
        <v>340</v>
      </c>
      <c r="I678" s="215" t="s">
        <v>5152</v>
      </c>
      <c r="J678" s="216" t="s">
        <v>330</v>
      </c>
      <c r="K678" s="215" t="s">
        <v>322</v>
      </c>
      <c r="L678" s="215" t="s">
        <v>419</v>
      </c>
    </row>
    <row r="679" spans="1:12" s="215" customFormat="1" x14ac:dyDescent="0.25">
      <c r="A679" s="215" t="s">
        <v>126</v>
      </c>
      <c r="B679" s="215">
        <v>2261</v>
      </c>
      <c r="C679" s="215" t="s">
        <v>276</v>
      </c>
      <c r="D679" s="215">
        <v>502022034</v>
      </c>
      <c r="E679" s="222">
        <v>1060</v>
      </c>
      <c r="F679" s="215">
        <v>1271</v>
      </c>
      <c r="G679" s="215">
        <v>1004</v>
      </c>
      <c r="H679" s="222" t="s">
        <v>340</v>
      </c>
      <c r="I679" s="215" t="s">
        <v>5153</v>
      </c>
      <c r="J679" s="216" t="s">
        <v>330</v>
      </c>
      <c r="K679" s="215" t="s">
        <v>322</v>
      </c>
      <c r="L679" s="215" t="s">
        <v>419</v>
      </c>
    </row>
    <row r="680" spans="1:12" s="215" customFormat="1" x14ac:dyDescent="0.25">
      <c r="A680" s="215" t="s">
        <v>126</v>
      </c>
      <c r="B680" s="215">
        <v>2262</v>
      </c>
      <c r="C680" s="215" t="s">
        <v>277</v>
      </c>
      <c r="D680" s="215">
        <v>191677534</v>
      </c>
      <c r="E680" s="222">
        <v>1060</v>
      </c>
      <c r="F680" s="215">
        <v>1271</v>
      </c>
      <c r="G680" s="215">
        <v>1004</v>
      </c>
      <c r="H680" s="222" t="s">
        <v>340</v>
      </c>
      <c r="I680" s="215" t="s">
        <v>5154</v>
      </c>
      <c r="J680" s="216" t="s">
        <v>330</v>
      </c>
      <c r="K680" s="215" t="s">
        <v>322</v>
      </c>
      <c r="L680" s="215" t="s">
        <v>419</v>
      </c>
    </row>
    <row r="681" spans="1:12" s="215" customFormat="1" x14ac:dyDescent="0.25">
      <c r="A681" s="215" t="s">
        <v>126</v>
      </c>
      <c r="B681" s="215">
        <v>2262</v>
      </c>
      <c r="C681" s="215" t="s">
        <v>277</v>
      </c>
      <c r="D681" s="215">
        <v>192021171</v>
      </c>
      <c r="E681" s="222">
        <v>1020</v>
      </c>
      <c r="F681" s="215">
        <v>1110</v>
      </c>
      <c r="G681" s="215">
        <v>1004</v>
      </c>
      <c r="H681" s="222" t="s">
        <v>340</v>
      </c>
      <c r="I681" s="215" t="s">
        <v>5155</v>
      </c>
      <c r="J681" s="216" t="s">
        <v>330</v>
      </c>
      <c r="K681" s="215" t="s">
        <v>322</v>
      </c>
      <c r="L681" s="215" t="s">
        <v>418</v>
      </c>
    </row>
    <row r="682" spans="1:12" s="215" customFormat="1" x14ac:dyDescent="0.25">
      <c r="A682" s="215" t="s">
        <v>126</v>
      </c>
      <c r="B682" s="215">
        <v>2262</v>
      </c>
      <c r="C682" s="215" t="s">
        <v>277</v>
      </c>
      <c r="D682" s="215">
        <v>192047111</v>
      </c>
      <c r="E682" s="222">
        <v>1080</v>
      </c>
      <c r="G682" s="215">
        <v>1004</v>
      </c>
      <c r="H682" s="222" t="s">
        <v>339</v>
      </c>
      <c r="I682" s="215" t="s">
        <v>5156</v>
      </c>
      <c r="J682" s="216" t="s">
        <v>330</v>
      </c>
      <c r="K682" s="215" t="s">
        <v>322</v>
      </c>
      <c r="L682" s="215" t="s">
        <v>420</v>
      </c>
    </row>
    <row r="683" spans="1:12" s="215" customFormat="1" x14ac:dyDescent="0.25">
      <c r="A683" s="215" t="s">
        <v>126</v>
      </c>
      <c r="B683" s="215">
        <v>2262</v>
      </c>
      <c r="C683" s="215" t="s">
        <v>277</v>
      </c>
      <c r="D683" s="215">
        <v>502153790</v>
      </c>
      <c r="E683" s="222">
        <v>1080</v>
      </c>
      <c r="F683" s="215">
        <v>1271</v>
      </c>
      <c r="G683" s="215">
        <v>1004</v>
      </c>
      <c r="H683" s="222" t="s">
        <v>339</v>
      </c>
      <c r="I683" s="215" t="s">
        <v>5157</v>
      </c>
      <c r="J683" s="216" t="s">
        <v>330</v>
      </c>
      <c r="K683" s="215" t="s">
        <v>322</v>
      </c>
      <c r="L683" s="215" t="s">
        <v>420</v>
      </c>
    </row>
    <row r="684" spans="1:12" s="215" customFormat="1" x14ac:dyDescent="0.25">
      <c r="A684" s="215" t="s">
        <v>126</v>
      </c>
      <c r="B684" s="215">
        <v>2262</v>
      </c>
      <c r="C684" s="215" t="s">
        <v>277</v>
      </c>
      <c r="D684" s="215">
        <v>502153828</v>
      </c>
      <c r="E684" s="222">
        <v>1060</v>
      </c>
      <c r="F684" s="215">
        <v>1271</v>
      </c>
      <c r="G684" s="215">
        <v>1004</v>
      </c>
      <c r="H684" s="222" t="s">
        <v>340</v>
      </c>
      <c r="I684" s="215" t="s">
        <v>5158</v>
      </c>
      <c r="J684" s="216" t="s">
        <v>330</v>
      </c>
      <c r="K684" s="215" t="s">
        <v>322</v>
      </c>
      <c r="L684" s="215" t="s">
        <v>419</v>
      </c>
    </row>
    <row r="685" spans="1:12" s="215" customFormat="1" x14ac:dyDescent="0.25">
      <c r="A685" s="215" t="s">
        <v>126</v>
      </c>
      <c r="B685" s="215">
        <v>2262</v>
      </c>
      <c r="C685" s="215" t="s">
        <v>277</v>
      </c>
      <c r="D685" s="215">
        <v>502153837</v>
      </c>
      <c r="E685" s="222">
        <v>1060</v>
      </c>
      <c r="F685" s="215">
        <v>1271</v>
      </c>
      <c r="G685" s="215">
        <v>1004</v>
      </c>
      <c r="H685" s="222" t="s">
        <v>340</v>
      </c>
      <c r="I685" s="215" t="s">
        <v>5159</v>
      </c>
      <c r="J685" s="216" t="s">
        <v>330</v>
      </c>
      <c r="K685" s="215" t="s">
        <v>322</v>
      </c>
      <c r="L685" s="215" t="s">
        <v>419</v>
      </c>
    </row>
    <row r="686" spans="1:12" s="215" customFormat="1" x14ac:dyDescent="0.25">
      <c r="A686" s="215" t="s">
        <v>126</v>
      </c>
      <c r="B686" s="215">
        <v>2262</v>
      </c>
      <c r="C686" s="215" t="s">
        <v>277</v>
      </c>
      <c r="D686" s="215">
        <v>502153853</v>
      </c>
      <c r="E686" s="222">
        <v>1060</v>
      </c>
      <c r="F686" s="215">
        <v>1271</v>
      </c>
      <c r="G686" s="215">
        <v>1004</v>
      </c>
      <c r="H686" s="222" t="s">
        <v>340</v>
      </c>
      <c r="I686" s="215" t="s">
        <v>5160</v>
      </c>
      <c r="J686" s="216" t="s">
        <v>330</v>
      </c>
      <c r="K686" s="215" t="s">
        <v>322</v>
      </c>
      <c r="L686" s="215" t="s">
        <v>419</v>
      </c>
    </row>
    <row r="687" spans="1:12" s="215" customFormat="1" x14ac:dyDescent="0.25">
      <c r="A687" s="215" t="s">
        <v>126</v>
      </c>
      <c r="B687" s="215">
        <v>2262</v>
      </c>
      <c r="C687" s="215" t="s">
        <v>277</v>
      </c>
      <c r="D687" s="215">
        <v>502153876</v>
      </c>
      <c r="E687" s="222">
        <v>1060</v>
      </c>
      <c r="F687" s="215">
        <v>1271</v>
      </c>
      <c r="G687" s="215">
        <v>1004</v>
      </c>
      <c r="H687" s="222" t="s">
        <v>340</v>
      </c>
      <c r="I687" s="215" t="s">
        <v>5161</v>
      </c>
      <c r="J687" s="216" t="s">
        <v>330</v>
      </c>
      <c r="K687" s="215" t="s">
        <v>322</v>
      </c>
      <c r="L687" s="215" t="s">
        <v>419</v>
      </c>
    </row>
    <row r="688" spans="1:12" s="215" customFormat="1" x14ac:dyDescent="0.25">
      <c r="A688" s="215" t="s">
        <v>126</v>
      </c>
      <c r="B688" s="215">
        <v>2262</v>
      </c>
      <c r="C688" s="215" t="s">
        <v>277</v>
      </c>
      <c r="D688" s="215">
        <v>502153877</v>
      </c>
      <c r="E688" s="222">
        <v>1060</v>
      </c>
      <c r="F688" s="215">
        <v>1271</v>
      </c>
      <c r="G688" s="215">
        <v>1004</v>
      </c>
      <c r="H688" s="222" t="s">
        <v>340</v>
      </c>
      <c r="I688" s="215" t="s">
        <v>5162</v>
      </c>
      <c r="J688" s="216" t="s">
        <v>330</v>
      </c>
      <c r="K688" s="215" t="s">
        <v>322</v>
      </c>
      <c r="L688" s="215" t="s">
        <v>419</v>
      </c>
    </row>
    <row r="689" spans="1:12" s="215" customFormat="1" x14ac:dyDescent="0.25">
      <c r="A689" s="215" t="s">
        <v>126</v>
      </c>
      <c r="B689" s="215">
        <v>2262</v>
      </c>
      <c r="C689" s="215" t="s">
        <v>277</v>
      </c>
      <c r="D689" s="215">
        <v>502153879</v>
      </c>
      <c r="E689" s="222">
        <v>1060</v>
      </c>
      <c r="F689" s="215">
        <v>1271</v>
      </c>
      <c r="G689" s="215">
        <v>1004</v>
      </c>
      <c r="H689" s="222" t="s">
        <v>340</v>
      </c>
      <c r="I689" s="215" t="s">
        <v>5163</v>
      </c>
      <c r="J689" s="216" t="s">
        <v>330</v>
      </c>
      <c r="K689" s="215" t="s">
        <v>322</v>
      </c>
      <c r="L689" s="215" t="s">
        <v>419</v>
      </c>
    </row>
    <row r="690" spans="1:12" s="215" customFormat="1" x14ac:dyDescent="0.25">
      <c r="A690" s="215" t="s">
        <v>126</v>
      </c>
      <c r="B690" s="215">
        <v>2262</v>
      </c>
      <c r="C690" s="215" t="s">
        <v>277</v>
      </c>
      <c r="D690" s="215">
        <v>502153882</v>
      </c>
      <c r="E690" s="222">
        <v>1060</v>
      </c>
      <c r="F690" s="215">
        <v>1271</v>
      </c>
      <c r="G690" s="215">
        <v>1004</v>
      </c>
      <c r="H690" s="222" t="s">
        <v>340</v>
      </c>
      <c r="I690" s="215" t="s">
        <v>5164</v>
      </c>
      <c r="J690" s="216" t="s">
        <v>330</v>
      </c>
      <c r="K690" s="215" t="s">
        <v>322</v>
      </c>
      <c r="L690" s="215" t="s">
        <v>419</v>
      </c>
    </row>
    <row r="691" spans="1:12" s="215" customFormat="1" x14ac:dyDescent="0.25">
      <c r="A691" s="215" t="s">
        <v>126</v>
      </c>
      <c r="B691" s="215">
        <v>2262</v>
      </c>
      <c r="C691" s="215" t="s">
        <v>277</v>
      </c>
      <c r="D691" s="215">
        <v>502153890</v>
      </c>
      <c r="E691" s="222">
        <v>1060</v>
      </c>
      <c r="F691" s="215">
        <v>1271</v>
      </c>
      <c r="G691" s="215">
        <v>1004</v>
      </c>
      <c r="H691" s="222" t="s">
        <v>340</v>
      </c>
      <c r="I691" s="215" t="s">
        <v>5165</v>
      </c>
      <c r="J691" s="216" t="s">
        <v>330</v>
      </c>
      <c r="K691" s="215" t="s">
        <v>322</v>
      </c>
      <c r="L691" s="215" t="s">
        <v>419</v>
      </c>
    </row>
    <row r="692" spans="1:12" s="215" customFormat="1" x14ac:dyDescent="0.25">
      <c r="A692" s="215" t="s">
        <v>126</v>
      </c>
      <c r="B692" s="215">
        <v>2262</v>
      </c>
      <c r="C692" s="215" t="s">
        <v>277</v>
      </c>
      <c r="D692" s="215">
        <v>502153897</v>
      </c>
      <c r="E692" s="222">
        <v>1060</v>
      </c>
      <c r="F692" s="215">
        <v>1274</v>
      </c>
      <c r="G692" s="215">
        <v>1004</v>
      </c>
      <c r="H692" s="222" t="s">
        <v>340</v>
      </c>
      <c r="I692" s="215" t="s">
        <v>5166</v>
      </c>
      <c r="J692" s="216" t="s">
        <v>330</v>
      </c>
      <c r="K692" s="215" t="s">
        <v>322</v>
      </c>
      <c r="L692" s="215" t="s">
        <v>419</v>
      </c>
    </row>
    <row r="693" spans="1:12" s="215" customFormat="1" x14ac:dyDescent="0.25">
      <c r="A693" s="215" t="s">
        <v>126</v>
      </c>
      <c r="B693" s="215">
        <v>2262</v>
      </c>
      <c r="C693" s="215" t="s">
        <v>277</v>
      </c>
      <c r="D693" s="215">
        <v>502153923</v>
      </c>
      <c r="E693" s="222">
        <v>1060</v>
      </c>
      <c r="F693" s="215">
        <v>1271</v>
      </c>
      <c r="G693" s="215">
        <v>1004</v>
      </c>
      <c r="H693" s="222" t="s">
        <v>340</v>
      </c>
      <c r="I693" s="215" t="s">
        <v>5167</v>
      </c>
      <c r="J693" s="216" t="s">
        <v>330</v>
      </c>
      <c r="K693" s="215" t="s">
        <v>322</v>
      </c>
      <c r="L693" s="215" t="s">
        <v>419</v>
      </c>
    </row>
    <row r="694" spans="1:12" s="215" customFormat="1" x14ac:dyDescent="0.25">
      <c r="A694" s="215" t="s">
        <v>126</v>
      </c>
      <c r="B694" s="215">
        <v>2262</v>
      </c>
      <c r="C694" s="215" t="s">
        <v>277</v>
      </c>
      <c r="D694" s="215">
        <v>502153932</v>
      </c>
      <c r="E694" s="222">
        <v>1060</v>
      </c>
      <c r="F694" s="215">
        <v>1271</v>
      </c>
      <c r="G694" s="215">
        <v>1004</v>
      </c>
      <c r="H694" s="222" t="s">
        <v>340</v>
      </c>
      <c r="I694" s="215" t="s">
        <v>5168</v>
      </c>
      <c r="J694" s="216" t="s">
        <v>330</v>
      </c>
      <c r="K694" s="215" t="s">
        <v>322</v>
      </c>
      <c r="L694" s="215" t="s">
        <v>419</v>
      </c>
    </row>
    <row r="695" spans="1:12" s="215" customFormat="1" x14ac:dyDescent="0.25">
      <c r="A695" s="215" t="s">
        <v>126</v>
      </c>
      <c r="B695" s="215">
        <v>2262</v>
      </c>
      <c r="C695" s="215" t="s">
        <v>277</v>
      </c>
      <c r="D695" s="215">
        <v>502153965</v>
      </c>
      <c r="E695" s="222">
        <v>1060</v>
      </c>
      <c r="F695" s="215">
        <v>1271</v>
      </c>
      <c r="G695" s="215">
        <v>1004</v>
      </c>
      <c r="H695" s="222" t="s">
        <v>340</v>
      </c>
      <c r="I695" s="215" t="s">
        <v>5169</v>
      </c>
      <c r="J695" s="216" t="s">
        <v>330</v>
      </c>
      <c r="K695" s="215" t="s">
        <v>322</v>
      </c>
      <c r="L695" s="215" t="s">
        <v>419</v>
      </c>
    </row>
    <row r="696" spans="1:12" s="215" customFormat="1" x14ac:dyDescent="0.25">
      <c r="A696" s="215" t="s">
        <v>126</v>
      </c>
      <c r="B696" s="215">
        <v>2262</v>
      </c>
      <c r="C696" s="215" t="s">
        <v>277</v>
      </c>
      <c r="D696" s="215">
        <v>502154037</v>
      </c>
      <c r="E696" s="222">
        <v>1060</v>
      </c>
      <c r="F696" s="215">
        <v>1271</v>
      </c>
      <c r="G696" s="215">
        <v>1004</v>
      </c>
      <c r="H696" s="222" t="s">
        <v>340</v>
      </c>
      <c r="I696" s="215" t="s">
        <v>5170</v>
      </c>
      <c r="J696" s="216" t="s">
        <v>330</v>
      </c>
      <c r="K696" s="215" t="s">
        <v>322</v>
      </c>
      <c r="L696" s="215" t="s">
        <v>419</v>
      </c>
    </row>
    <row r="697" spans="1:12" s="215" customFormat="1" x14ac:dyDescent="0.25">
      <c r="A697" s="215" t="s">
        <v>126</v>
      </c>
      <c r="B697" s="215">
        <v>2262</v>
      </c>
      <c r="C697" s="215" t="s">
        <v>277</v>
      </c>
      <c r="D697" s="215">
        <v>502154051</v>
      </c>
      <c r="E697" s="222">
        <v>1060</v>
      </c>
      <c r="F697" s="215">
        <v>1271</v>
      </c>
      <c r="G697" s="215">
        <v>1004</v>
      </c>
      <c r="H697" s="222" t="s">
        <v>340</v>
      </c>
      <c r="I697" s="215" t="s">
        <v>5171</v>
      </c>
      <c r="J697" s="216" t="s">
        <v>330</v>
      </c>
      <c r="K697" s="215" t="s">
        <v>322</v>
      </c>
      <c r="L697" s="215" t="s">
        <v>419</v>
      </c>
    </row>
    <row r="698" spans="1:12" s="215" customFormat="1" x14ac:dyDescent="0.25">
      <c r="A698" s="215" t="s">
        <v>126</v>
      </c>
      <c r="B698" s="215">
        <v>2262</v>
      </c>
      <c r="C698" s="215" t="s">
        <v>277</v>
      </c>
      <c r="D698" s="215">
        <v>502154053</v>
      </c>
      <c r="E698" s="222">
        <v>1060</v>
      </c>
      <c r="F698" s="215">
        <v>1271</v>
      </c>
      <c r="G698" s="215">
        <v>1004</v>
      </c>
      <c r="H698" s="222" t="s">
        <v>340</v>
      </c>
      <c r="I698" s="215" t="s">
        <v>5172</v>
      </c>
      <c r="J698" s="216" t="s">
        <v>330</v>
      </c>
      <c r="K698" s="215" t="s">
        <v>322</v>
      </c>
      <c r="L698" s="215" t="s">
        <v>419</v>
      </c>
    </row>
    <row r="699" spans="1:12" s="215" customFormat="1" x14ac:dyDescent="0.25">
      <c r="A699" s="215" t="s">
        <v>126</v>
      </c>
      <c r="B699" s="215">
        <v>2262</v>
      </c>
      <c r="C699" s="215" t="s">
        <v>277</v>
      </c>
      <c r="D699" s="215">
        <v>502154084</v>
      </c>
      <c r="E699" s="222">
        <v>1060</v>
      </c>
      <c r="F699" s="215">
        <v>1274</v>
      </c>
      <c r="G699" s="215">
        <v>1004</v>
      </c>
      <c r="H699" s="222" t="s">
        <v>340</v>
      </c>
      <c r="I699" s="215" t="s">
        <v>5173</v>
      </c>
      <c r="J699" s="216" t="s">
        <v>330</v>
      </c>
      <c r="K699" s="215" t="s">
        <v>322</v>
      </c>
      <c r="L699" s="215" t="s">
        <v>419</v>
      </c>
    </row>
    <row r="700" spans="1:12" s="215" customFormat="1" x14ac:dyDescent="0.25">
      <c r="A700" s="215" t="s">
        <v>126</v>
      </c>
      <c r="B700" s="215">
        <v>2262</v>
      </c>
      <c r="C700" s="215" t="s">
        <v>277</v>
      </c>
      <c r="D700" s="215">
        <v>502154088</v>
      </c>
      <c r="E700" s="222">
        <v>1060</v>
      </c>
      <c r="F700" s="215">
        <v>1242</v>
      </c>
      <c r="G700" s="215">
        <v>1004</v>
      </c>
      <c r="H700" s="222" t="s">
        <v>340</v>
      </c>
      <c r="I700" s="215" t="s">
        <v>5174</v>
      </c>
      <c r="J700" s="216" t="s">
        <v>330</v>
      </c>
      <c r="K700" s="215" t="s">
        <v>322</v>
      </c>
      <c r="L700" s="215" t="s">
        <v>419</v>
      </c>
    </row>
    <row r="701" spans="1:12" s="215" customFormat="1" x14ac:dyDescent="0.25">
      <c r="A701" s="215" t="s">
        <v>126</v>
      </c>
      <c r="B701" s="215">
        <v>2262</v>
      </c>
      <c r="C701" s="215" t="s">
        <v>277</v>
      </c>
      <c r="D701" s="215">
        <v>502154090</v>
      </c>
      <c r="E701" s="222">
        <v>1060</v>
      </c>
      <c r="F701" s="215">
        <v>1242</v>
      </c>
      <c r="G701" s="215">
        <v>1004</v>
      </c>
      <c r="H701" s="222" t="s">
        <v>340</v>
      </c>
      <c r="I701" s="215" t="s">
        <v>5175</v>
      </c>
      <c r="J701" s="216" t="s">
        <v>330</v>
      </c>
      <c r="K701" s="215" t="s">
        <v>322</v>
      </c>
      <c r="L701" s="215" t="s">
        <v>419</v>
      </c>
    </row>
    <row r="702" spans="1:12" s="215" customFormat="1" x14ac:dyDescent="0.25">
      <c r="A702" s="215" t="s">
        <v>126</v>
      </c>
      <c r="B702" s="215">
        <v>2262</v>
      </c>
      <c r="C702" s="215" t="s">
        <v>277</v>
      </c>
      <c r="D702" s="215">
        <v>502154095</v>
      </c>
      <c r="E702" s="222">
        <v>1060</v>
      </c>
      <c r="F702" s="215">
        <v>1242</v>
      </c>
      <c r="G702" s="215">
        <v>1004</v>
      </c>
      <c r="H702" s="222" t="s">
        <v>340</v>
      </c>
      <c r="I702" s="215" t="s">
        <v>5176</v>
      </c>
      <c r="J702" s="216" t="s">
        <v>330</v>
      </c>
      <c r="K702" s="215" t="s">
        <v>322</v>
      </c>
      <c r="L702" s="215" t="s">
        <v>419</v>
      </c>
    </row>
    <row r="703" spans="1:12" s="215" customFormat="1" x14ac:dyDescent="0.25">
      <c r="A703" s="215" t="s">
        <v>126</v>
      </c>
      <c r="B703" s="215">
        <v>2262</v>
      </c>
      <c r="C703" s="215" t="s">
        <v>277</v>
      </c>
      <c r="D703" s="215">
        <v>502154097</v>
      </c>
      <c r="E703" s="222">
        <v>1060</v>
      </c>
      <c r="F703" s="215">
        <v>1242</v>
      </c>
      <c r="G703" s="215">
        <v>1004</v>
      </c>
      <c r="H703" s="222" t="s">
        <v>340</v>
      </c>
      <c r="I703" s="215" t="s">
        <v>5177</v>
      </c>
      <c r="J703" s="216" t="s">
        <v>330</v>
      </c>
      <c r="K703" s="215" t="s">
        <v>322</v>
      </c>
      <c r="L703" s="215" t="s">
        <v>419</v>
      </c>
    </row>
    <row r="704" spans="1:12" s="215" customFormat="1" x14ac:dyDescent="0.25">
      <c r="A704" s="215" t="s">
        <v>126</v>
      </c>
      <c r="B704" s="215">
        <v>2262</v>
      </c>
      <c r="C704" s="215" t="s">
        <v>277</v>
      </c>
      <c r="D704" s="215">
        <v>502154114</v>
      </c>
      <c r="E704" s="222">
        <v>1060</v>
      </c>
      <c r="F704" s="215">
        <v>1251</v>
      </c>
      <c r="G704" s="215">
        <v>1004</v>
      </c>
      <c r="H704" s="222" t="s">
        <v>340</v>
      </c>
      <c r="I704" s="215" t="s">
        <v>5178</v>
      </c>
      <c r="J704" s="216" t="s">
        <v>330</v>
      </c>
      <c r="K704" s="215" t="s">
        <v>322</v>
      </c>
      <c r="L704" s="215" t="s">
        <v>419</v>
      </c>
    </row>
    <row r="705" spans="1:12" s="215" customFormat="1" x14ac:dyDescent="0.25">
      <c r="A705" s="215" t="s">
        <v>126</v>
      </c>
      <c r="B705" s="215">
        <v>2262</v>
      </c>
      <c r="C705" s="215" t="s">
        <v>277</v>
      </c>
      <c r="D705" s="215">
        <v>502154120</v>
      </c>
      <c r="E705" s="222">
        <v>1060</v>
      </c>
      <c r="F705" s="215">
        <v>1271</v>
      </c>
      <c r="G705" s="215">
        <v>1004</v>
      </c>
      <c r="H705" s="222" t="s">
        <v>340</v>
      </c>
      <c r="I705" s="215" t="s">
        <v>5179</v>
      </c>
      <c r="J705" s="216" t="s">
        <v>330</v>
      </c>
      <c r="K705" s="215" t="s">
        <v>322</v>
      </c>
      <c r="L705" s="215" t="s">
        <v>419</v>
      </c>
    </row>
    <row r="706" spans="1:12" s="215" customFormat="1" x14ac:dyDescent="0.25">
      <c r="A706" s="215" t="s">
        <v>126</v>
      </c>
      <c r="B706" s="215">
        <v>2262</v>
      </c>
      <c r="C706" s="215" t="s">
        <v>277</v>
      </c>
      <c r="D706" s="215">
        <v>502154121</v>
      </c>
      <c r="E706" s="222">
        <v>1060</v>
      </c>
      <c r="F706" s="215">
        <v>1271</v>
      </c>
      <c r="G706" s="215">
        <v>1004</v>
      </c>
      <c r="H706" s="222" t="s">
        <v>340</v>
      </c>
      <c r="I706" s="215" t="s">
        <v>5180</v>
      </c>
      <c r="J706" s="216" t="s">
        <v>330</v>
      </c>
      <c r="K706" s="215" t="s">
        <v>322</v>
      </c>
      <c r="L706" s="215" t="s">
        <v>419</v>
      </c>
    </row>
    <row r="707" spans="1:12" s="215" customFormat="1" x14ac:dyDescent="0.25">
      <c r="A707" s="215" t="s">
        <v>126</v>
      </c>
      <c r="B707" s="215">
        <v>2262</v>
      </c>
      <c r="C707" s="215" t="s">
        <v>277</v>
      </c>
      <c r="D707" s="215">
        <v>502154123</v>
      </c>
      <c r="E707" s="222">
        <v>1060</v>
      </c>
      <c r="F707" s="215">
        <v>1271</v>
      </c>
      <c r="G707" s="215">
        <v>1004</v>
      </c>
      <c r="H707" s="222" t="s">
        <v>340</v>
      </c>
      <c r="I707" s="215" t="s">
        <v>5181</v>
      </c>
      <c r="J707" s="216" t="s">
        <v>330</v>
      </c>
      <c r="K707" s="215" t="s">
        <v>322</v>
      </c>
      <c r="L707" s="215" t="s">
        <v>419</v>
      </c>
    </row>
    <row r="708" spans="1:12" s="215" customFormat="1" x14ac:dyDescent="0.25">
      <c r="A708" s="215" t="s">
        <v>126</v>
      </c>
      <c r="B708" s="215">
        <v>2262</v>
      </c>
      <c r="C708" s="215" t="s">
        <v>277</v>
      </c>
      <c r="D708" s="215">
        <v>502154125</v>
      </c>
      <c r="E708" s="222">
        <v>1060</v>
      </c>
      <c r="F708" s="215">
        <v>1271</v>
      </c>
      <c r="G708" s="215">
        <v>1004</v>
      </c>
      <c r="H708" s="222" t="s">
        <v>340</v>
      </c>
      <c r="I708" s="215" t="s">
        <v>5182</v>
      </c>
      <c r="J708" s="216" t="s">
        <v>330</v>
      </c>
      <c r="K708" s="215" t="s">
        <v>322</v>
      </c>
      <c r="L708" s="215" t="s">
        <v>419</v>
      </c>
    </row>
    <row r="709" spans="1:12" s="215" customFormat="1" x14ac:dyDescent="0.25">
      <c r="A709" s="215" t="s">
        <v>126</v>
      </c>
      <c r="B709" s="215">
        <v>2262</v>
      </c>
      <c r="C709" s="215" t="s">
        <v>277</v>
      </c>
      <c r="D709" s="215">
        <v>502154126</v>
      </c>
      <c r="E709" s="222">
        <v>1060</v>
      </c>
      <c r="F709" s="215">
        <v>1271</v>
      </c>
      <c r="G709" s="215">
        <v>1004</v>
      </c>
      <c r="H709" s="222" t="s">
        <v>340</v>
      </c>
      <c r="I709" s="215" t="s">
        <v>5183</v>
      </c>
      <c r="J709" s="216" t="s">
        <v>330</v>
      </c>
      <c r="K709" s="215" t="s">
        <v>322</v>
      </c>
      <c r="L709" s="215" t="s">
        <v>419</v>
      </c>
    </row>
    <row r="710" spans="1:12" s="215" customFormat="1" x14ac:dyDescent="0.25">
      <c r="A710" s="215" t="s">
        <v>126</v>
      </c>
      <c r="B710" s="215">
        <v>2262</v>
      </c>
      <c r="C710" s="215" t="s">
        <v>277</v>
      </c>
      <c r="D710" s="215">
        <v>502154129</v>
      </c>
      <c r="E710" s="222">
        <v>1060</v>
      </c>
      <c r="F710" s="215">
        <v>1271</v>
      </c>
      <c r="G710" s="215">
        <v>1004</v>
      </c>
      <c r="H710" s="222" t="s">
        <v>340</v>
      </c>
      <c r="I710" s="215" t="s">
        <v>5184</v>
      </c>
      <c r="J710" s="216" t="s">
        <v>330</v>
      </c>
      <c r="K710" s="215" t="s">
        <v>322</v>
      </c>
      <c r="L710" s="215" t="s">
        <v>419</v>
      </c>
    </row>
    <row r="711" spans="1:12" s="215" customFormat="1" x14ac:dyDescent="0.25">
      <c r="A711" s="215" t="s">
        <v>126</v>
      </c>
      <c r="B711" s="215">
        <v>2262</v>
      </c>
      <c r="C711" s="215" t="s">
        <v>277</v>
      </c>
      <c r="D711" s="215">
        <v>502154130</v>
      </c>
      <c r="E711" s="222">
        <v>1060</v>
      </c>
      <c r="F711" s="215">
        <v>1271</v>
      </c>
      <c r="G711" s="215">
        <v>1004</v>
      </c>
      <c r="H711" s="222" t="s">
        <v>340</v>
      </c>
      <c r="I711" s="215" t="s">
        <v>5185</v>
      </c>
      <c r="J711" s="216" t="s">
        <v>330</v>
      </c>
      <c r="K711" s="215" t="s">
        <v>322</v>
      </c>
      <c r="L711" s="215" t="s">
        <v>419</v>
      </c>
    </row>
    <row r="712" spans="1:12" s="215" customFormat="1" x14ac:dyDescent="0.25">
      <c r="A712" s="215" t="s">
        <v>126</v>
      </c>
      <c r="B712" s="215">
        <v>2262</v>
      </c>
      <c r="C712" s="215" t="s">
        <v>277</v>
      </c>
      <c r="D712" s="215">
        <v>502154131</v>
      </c>
      <c r="E712" s="222">
        <v>1060</v>
      </c>
      <c r="F712" s="215">
        <v>1271</v>
      </c>
      <c r="G712" s="215">
        <v>1004</v>
      </c>
      <c r="H712" s="222" t="s">
        <v>340</v>
      </c>
      <c r="I712" s="215" t="s">
        <v>5186</v>
      </c>
      <c r="J712" s="216" t="s">
        <v>330</v>
      </c>
      <c r="K712" s="215" t="s">
        <v>322</v>
      </c>
      <c r="L712" s="215" t="s">
        <v>419</v>
      </c>
    </row>
    <row r="713" spans="1:12" s="215" customFormat="1" x14ac:dyDescent="0.25">
      <c r="A713" s="215" t="s">
        <v>126</v>
      </c>
      <c r="B713" s="215">
        <v>2262</v>
      </c>
      <c r="C713" s="215" t="s">
        <v>277</v>
      </c>
      <c r="D713" s="215">
        <v>502154132</v>
      </c>
      <c r="E713" s="222">
        <v>1060</v>
      </c>
      <c r="F713" s="215">
        <v>1271</v>
      </c>
      <c r="G713" s="215">
        <v>1004</v>
      </c>
      <c r="H713" s="222" t="s">
        <v>340</v>
      </c>
      <c r="I713" s="215" t="s">
        <v>5187</v>
      </c>
      <c r="J713" s="216" t="s">
        <v>330</v>
      </c>
      <c r="K713" s="215" t="s">
        <v>322</v>
      </c>
      <c r="L713" s="215" t="s">
        <v>419</v>
      </c>
    </row>
    <row r="714" spans="1:12" s="215" customFormat="1" x14ac:dyDescent="0.25">
      <c r="A714" s="215" t="s">
        <v>126</v>
      </c>
      <c r="B714" s="215">
        <v>2262</v>
      </c>
      <c r="C714" s="215" t="s">
        <v>277</v>
      </c>
      <c r="D714" s="215">
        <v>502154135</v>
      </c>
      <c r="E714" s="222">
        <v>1060</v>
      </c>
      <c r="F714" s="215">
        <v>1271</v>
      </c>
      <c r="G714" s="215">
        <v>1004</v>
      </c>
      <c r="H714" s="222" t="s">
        <v>340</v>
      </c>
      <c r="I714" s="215" t="s">
        <v>5188</v>
      </c>
      <c r="J714" s="216" t="s">
        <v>330</v>
      </c>
      <c r="K714" s="215" t="s">
        <v>322</v>
      </c>
      <c r="L714" s="215" t="s">
        <v>419</v>
      </c>
    </row>
    <row r="715" spans="1:12" s="215" customFormat="1" x14ac:dyDescent="0.25">
      <c r="A715" s="215" t="s">
        <v>126</v>
      </c>
      <c r="B715" s="215">
        <v>2262</v>
      </c>
      <c r="C715" s="215" t="s">
        <v>277</v>
      </c>
      <c r="D715" s="215">
        <v>502154137</v>
      </c>
      <c r="E715" s="222">
        <v>1060</v>
      </c>
      <c r="F715" s="215">
        <v>1271</v>
      </c>
      <c r="G715" s="215">
        <v>1004</v>
      </c>
      <c r="H715" s="222" t="s">
        <v>340</v>
      </c>
      <c r="I715" s="215" t="s">
        <v>5189</v>
      </c>
      <c r="J715" s="216" t="s">
        <v>330</v>
      </c>
      <c r="K715" s="215" t="s">
        <v>322</v>
      </c>
      <c r="L715" s="215" t="s">
        <v>419</v>
      </c>
    </row>
    <row r="716" spans="1:12" s="215" customFormat="1" x14ac:dyDescent="0.25">
      <c r="A716" s="215" t="s">
        <v>126</v>
      </c>
      <c r="B716" s="215">
        <v>2262</v>
      </c>
      <c r="C716" s="215" t="s">
        <v>277</v>
      </c>
      <c r="D716" s="215">
        <v>502154272</v>
      </c>
      <c r="E716" s="222">
        <v>1060</v>
      </c>
      <c r="F716" s="215">
        <v>1274</v>
      </c>
      <c r="G716" s="215">
        <v>1004</v>
      </c>
      <c r="H716" s="222" t="s">
        <v>340</v>
      </c>
      <c r="I716" s="215" t="s">
        <v>5190</v>
      </c>
      <c r="J716" s="216" t="s">
        <v>330</v>
      </c>
      <c r="K716" s="215" t="s">
        <v>322</v>
      </c>
      <c r="L716" s="215" t="s">
        <v>419</v>
      </c>
    </row>
    <row r="717" spans="1:12" s="215" customFormat="1" x14ac:dyDescent="0.25">
      <c r="A717" s="215" t="s">
        <v>126</v>
      </c>
      <c r="B717" s="215">
        <v>2262</v>
      </c>
      <c r="C717" s="215" t="s">
        <v>277</v>
      </c>
      <c r="D717" s="215">
        <v>502154289</v>
      </c>
      <c r="E717" s="222">
        <v>1060</v>
      </c>
      <c r="F717" s="215">
        <v>1271</v>
      </c>
      <c r="G717" s="215">
        <v>1004</v>
      </c>
      <c r="H717" s="222" t="s">
        <v>340</v>
      </c>
      <c r="I717" s="215" t="s">
        <v>5191</v>
      </c>
      <c r="J717" s="216" t="s">
        <v>330</v>
      </c>
      <c r="K717" s="215" t="s">
        <v>322</v>
      </c>
      <c r="L717" s="215" t="s">
        <v>419</v>
      </c>
    </row>
    <row r="718" spans="1:12" s="215" customFormat="1" x14ac:dyDescent="0.25">
      <c r="A718" s="215" t="s">
        <v>126</v>
      </c>
      <c r="B718" s="215">
        <v>2262</v>
      </c>
      <c r="C718" s="215" t="s">
        <v>277</v>
      </c>
      <c r="D718" s="215">
        <v>502154301</v>
      </c>
      <c r="E718" s="222">
        <v>1060</v>
      </c>
      <c r="F718" s="215">
        <v>1274</v>
      </c>
      <c r="G718" s="215">
        <v>1004</v>
      </c>
      <c r="H718" s="222" t="s">
        <v>340</v>
      </c>
      <c r="I718" s="215" t="s">
        <v>5192</v>
      </c>
      <c r="J718" s="216" t="s">
        <v>330</v>
      </c>
      <c r="K718" s="215" t="s">
        <v>322</v>
      </c>
      <c r="L718" s="215" t="s">
        <v>419</v>
      </c>
    </row>
    <row r="719" spans="1:12" s="215" customFormat="1" x14ac:dyDescent="0.25">
      <c r="A719" s="215" t="s">
        <v>126</v>
      </c>
      <c r="B719" s="215">
        <v>2262</v>
      </c>
      <c r="C719" s="215" t="s">
        <v>277</v>
      </c>
      <c r="D719" s="215">
        <v>502154314</v>
      </c>
      <c r="E719" s="222">
        <v>1060</v>
      </c>
      <c r="F719" s="215">
        <v>1271</v>
      </c>
      <c r="G719" s="215">
        <v>1004</v>
      </c>
      <c r="H719" s="222" t="s">
        <v>340</v>
      </c>
      <c r="I719" s="215" t="s">
        <v>5193</v>
      </c>
      <c r="J719" s="216" t="s">
        <v>330</v>
      </c>
      <c r="K719" s="215" t="s">
        <v>322</v>
      </c>
      <c r="L719" s="215" t="s">
        <v>419</v>
      </c>
    </row>
    <row r="720" spans="1:12" s="215" customFormat="1" x14ac:dyDescent="0.25">
      <c r="A720" s="215" t="s">
        <v>126</v>
      </c>
      <c r="B720" s="215">
        <v>2262</v>
      </c>
      <c r="C720" s="215" t="s">
        <v>277</v>
      </c>
      <c r="D720" s="215">
        <v>502154316</v>
      </c>
      <c r="E720" s="222">
        <v>1060</v>
      </c>
      <c r="F720" s="215">
        <v>1271</v>
      </c>
      <c r="G720" s="215">
        <v>1004</v>
      </c>
      <c r="H720" s="222" t="s">
        <v>340</v>
      </c>
      <c r="I720" s="215" t="s">
        <v>5194</v>
      </c>
      <c r="J720" s="216" t="s">
        <v>330</v>
      </c>
      <c r="K720" s="215" t="s">
        <v>322</v>
      </c>
      <c r="L720" s="215" t="s">
        <v>419</v>
      </c>
    </row>
    <row r="721" spans="1:12" s="215" customFormat="1" x14ac:dyDescent="0.25">
      <c r="A721" s="215" t="s">
        <v>126</v>
      </c>
      <c r="B721" s="215">
        <v>2262</v>
      </c>
      <c r="C721" s="215" t="s">
        <v>277</v>
      </c>
      <c r="D721" s="215">
        <v>502154388</v>
      </c>
      <c r="E721" s="222">
        <v>1060</v>
      </c>
      <c r="F721" s="215">
        <v>1271</v>
      </c>
      <c r="G721" s="215">
        <v>1004</v>
      </c>
      <c r="H721" s="222" t="s">
        <v>340</v>
      </c>
      <c r="I721" s="215" t="s">
        <v>5195</v>
      </c>
      <c r="J721" s="216" t="s">
        <v>330</v>
      </c>
      <c r="K721" s="215" t="s">
        <v>322</v>
      </c>
      <c r="L721" s="215" t="s">
        <v>419</v>
      </c>
    </row>
    <row r="722" spans="1:12" s="215" customFormat="1" x14ac:dyDescent="0.25">
      <c r="A722" s="215" t="s">
        <v>126</v>
      </c>
      <c r="B722" s="215">
        <v>2262</v>
      </c>
      <c r="C722" s="215" t="s">
        <v>277</v>
      </c>
      <c r="D722" s="215">
        <v>502154421</v>
      </c>
      <c r="E722" s="222">
        <v>1060</v>
      </c>
      <c r="F722" s="215">
        <v>1271</v>
      </c>
      <c r="G722" s="215">
        <v>1004</v>
      </c>
      <c r="H722" s="222" t="s">
        <v>340</v>
      </c>
      <c r="I722" s="215" t="s">
        <v>5196</v>
      </c>
      <c r="J722" s="216" t="s">
        <v>330</v>
      </c>
      <c r="K722" s="215" t="s">
        <v>322</v>
      </c>
      <c r="L722" s="215" t="s">
        <v>419</v>
      </c>
    </row>
    <row r="723" spans="1:12" s="215" customFormat="1" x14ac:dyDescent="0.25">
      <c r="A723" s="215" t="s">
        <v>126</v>
      </c>
      <c r="B723" s="215">
        <v>2262</v>
      </c>
      <c r="C723" s="215" t="s">
        <v>277</v>
      </c>
      <c r="D723" s="215">
        <v>502154422</v>
      </c>
      <c r="E723" s="222">
        <v>1060</v>
      </c>
      <c r="F723" s="215">
        <v>1271</v>
      </c>
      <c r="G723" s="215">
        <v>1004</v>
      </c>
      <c r="H723" s="222" t="s">
        <v>340</v>
      </c>
      <c r="I723" s="215" t="s">
        <v>5197</v>
      </c>
      <c r="J723" s="216" t="s">
        <v>330</v>
      </c>
      <c r="K723" s="215" t="s">
        <v>322</v>
      </c>
      <c r="L723" s="215" t="s">
        <v>419</v>
      </c>
    </row>
    <row r="724" spans="1:12" s="215" customFormat="1" x14ac:dyDescent="0.25">
      <c r="A724" s="215" t="s">
        <v>126</v>
      </c>
      <c r="B724" s="215">
        <v>2262</v>
      </c>
      <c r="C724" s="215" t="s">
        <v>277</v>
      </c>
      <c r="D724" s="215">
        <v>502154423</v>
      </c>
      <c r="E724" s="222">
        <v>1060</v>
      </c>
      <c r="F724" s="215">
        <v>1271</v>
      </c>
      <c r="G724" s="215">
        <v>1004</v>
      </c>
      <c r="H724" s="222" t="s">
        <v>340</v>
      </c>
      <c r="I724" s="215" t="s">
        <v>5198</v>
      </c>
      <c r="J724" s="216" t="s">
        <v>330</v>
      </c>
      <c r="K724" s="215" t="s">
        <v>322</v>
      </c>
      <c r="L724" s="215" t="s">
        <v>419</v>
      </c>
    </row>
    <row r="725" spans="1:12" s="215" customFormat="1" x14ac:dyDescent="0.25">
      <c r="A725" s="215" t="s">
        <v>126</v>
      </c>
      <c r="B725" s="215">
        <v>2262</v>
      </c>
      <c r="C725" s="215" t="s">
        <v>277</v>
      </c>
      <c r="D725" s="215">
        <v>502154464</v>
      </c>
      <c r="E725" s="222">
        <v>1060</v>
      </c>
      <c r="F725" s="215">
        <v>1271</v>
      </c>
      <c r="G725" s="215">
        <v>1004</v>
      </c>
      <c r="H725" s="222" t="s">
        <v>340</v>
      </c>
      <c r="I725" s="215" t="s">
        <v>5199</v>
      </c>
      <c r="J725" s="216" t="s">
        <v>330</v>
      </c>
      <c r="K725" s="215" t="s">
        <v>322</v>
      </c>
      <c r="L725" s="215" t="s">
        <v>419</v>
      </c>
    </row>
    <row r="726" spans="1:12" s="215" customFormat="1" x14ac:dyDescent="0.25">
      <c r="A726" s="215" t="s">
        <v>126</v>
      </c>
      <c r="B726" s="215">
        <v>2262</v>
      </c>
      <c r="C726" s="215" t="s">
        <v>277</v>
      </c>
      <c r="D726" s="215">
        <v>502154466</v>
      </c>
      <c r="E726" s="222">
        <v>1060</v>
      </c>
      <c r="F726" s="215">
        <v>1271</v>
      </c>
      <c r="G726" s="215">
        <v>1004</v>
      </c>
      <c r="H726" s="222" t="s">
        <v>340</v>
      </c>
      <c r="I726" s="215" t="s">
        <v>5200</v>
      </c>
      <c r="J726" s="216" t="s">
        <v>330</v>
      </c>
      <c r="K726" s="215" t="s">
        <v>322</v>
      </c>
      <c r="L726" s="215" t="s">
        <v>419</v>
      </c>
    </row>
    <row r="727" spans="1:12" s="215" customFormat="1" x14ac:dyDescent="0.25">
      <c r="A727" s="215" t="s">
        <v>126</v>
      </c>
      <c r="B727" s="215">
        <v>2262</v>
      </c>
      <c r="C727" s="215" t="s">
        <v>277</v>
      </c>
      <c r="D727" s="215">
        <v>502154541</v>
      </c>
      <c r="E727" s="222">
        <v>1060</v>
      </c>
      <c r="F727" s="215">
        <v>1271</v>
      </c>
      <c r="G727" s="215">
        <v>1004</v>
      </c>
      <c r="H727" s="222" t="s">
        <v>340</v>
      </c>
      <c r="I727" s="215" t="s">
        <v>5201</v>
      </c>
      <c r="J727" s="216" t="s">
        <v>330</v>
      </c>
      <c r="K727" s="215" t="s">
        <v>322</v>
      </c>
      <c r="L727" s="215" t="s">
        <v>419</v>
      </c>
    </row>
    <row r="728" spans="1:12" s="215" customFormat="1" x14ac:dyDescent="0.25">
      <c r="A728" s="215" t="s">
        <v>126</v>
      </c>
      <c r="B728" s="215">
        <v>2262</v>
      </c>
      <c r="C728" s="215" t="s">
        <v>277</v>
      </c>
      <c r="D728" s="215">
        <v>502154630</v>
      </c>
      <c r="E728" s="222">
        <v>1060</v>
      </c>
      <c r="F728" s="215">
        <v>1271</v>
      </c>
      <c r="G728" s="215">
        <v>1004</v>
      </c>
      <c r="H728" s="222" t="s">
        <v>340</v>
      </c>
      <c r="I728" s="215" t="s">
        <v>5202</v>
      </c>
      <c r="J728" s="216" t="s">
        <v>330</v>
      </c>
      <c r="K728" s="215" t="s">
        <v>322</v>
      </c>
      <c r="L728" s="215" t="s">
        <v>419</v>
      </c>
    </row>
    <row r="729" spans="1:12" s="215" customFormat="1" x14ac:dyDescent="0.25">
      <c r="A729" s="215" t="s">
        <v>126</v>
      </c>
      <c r="B729" s="215">
        <v>2262</v>
      </c>
      <c r="C729" s="215" t="s">
        <v>277</v>
      </c>
      <c r="D729" s="215">
        <v>502154659</v>
      </c>
      <c r="E729" s="222">
        <v>1060</v>
      </c>
      <c r="F729" s="215">
        <v>1274</v>
      </c>
      <c r="G729" s="215">
        <v>1004</v>
      </c>
      <c r="H729" s="222" t="s">
        <v>340</v>
      </c>
      <c r="I729" s="215" t="s">
        <v>5203</v>
      </c>
      <c r="J729" s="216" t="s">
        <v>330</v>
      </c>
      <c r="K729" s="215" t="s">
        <v>322</v>
      </c>
      <c r="L729" s="215" t="s">
        <v>419</v>
      </c>
    </row>
    <row r="730" spans="1:12" s="215" customFormat="1" x14ac:dyDescent="0.25">
      <c r="A730" s="215" t="s">
        <v>126</v>
      </c>
      <c r="B730" s="215">
        <v>2262</v>
      </c>
      <c r="C730" s="215" t="s">
        <v>277</v>
      </c>
      <c r="D730" s="215">
        <v>502154664</v>
      </c>
      <c r="E730" s="222">
        <v>1060</v>
      </c>
      <c r="F730" s="215">
        <v>1271</v>
      </c>
      <c r="G730" s="215">
        <v>1004</v>
      </c>
      <c r="H730" s="222" t="s">
        <v>340</v>
      </c>
      <c r="I730" s="215" t="s">
        <v>5204</v>
      </c>
      <c r="J730" s="216" t="s">
        <v>330</v>
      </c>
      <c r="K730" s="215" t="s">
        <v>322</v>
      </c>
      <c r="L730" s="215" t="s">
        <v>419</v>
      </c>
    </row>
    <row r="731" spans="1:12" s="215" customFormat="1" x14ac:dyDescent="0.25">
      <c r="A731" s="215" t="s">
        <v>126</v>
      </c>
      <c r="B731" s="215">
        <v>2262</v>
      </c>
      <c r="C731" s="215" t="s">
        <v>277</v>
      </c>
      <c r="D731" s="215">
        <v>502154673</v>
      </c>
      <c r="E731" s="222">
        <v>1060</v>
      </c>
      <c r="F731" s="215">
        <v>1271</v>
      </c>
      <c r="G731" s="215">
        <v>1004</v>
      </c>
      <c r="H731" s="222" t="s">
        <v>340</v>
      </c>
      <c r="I731" s="215" t="s">
        <v>5205</v>
      </c>
      <c r="J731" s="216" t="s">
        <v>330</v>
      </c>
      <c r="K731" s="215" t="s">
        <v>322</v>
      </c>
      <c r="L731" s="215" t="s">
        <v>419</v>
      </c>
    </row>
    <row r="732" spans="1:12" s="215" customFormat="1" x14ac:dyDescent="0.25">
      <c r="A732" s="215" t="s">
        <v>126</v>
      </c>
      <c r="B732" s="215">
        <v>2262</v>
      </c>
      <c r="C732" s="215" t="s">
        <v>277</v>
      </c>
      <c r="D732" s="215">
        <v>502154690</v>
      </c>
      <c r="E732" s="222">
        <v>1060</v>
      </c>
      <c r="F732" s="215">
        <v>1271</v>
      </c>
      <c r="G732" s="215">
        <v>1004</v>
      </c>
      <c r="H732" s="222" t="s">
        <v>340</v>
      </c>
      <c r="I732" s="215" t="s">
        <v>5206</v>
      </c>
      <c r="J732" s="216" t="s">
        <v>330</v>
      </c>
      <c r="K732" s="215" t="s">
        <v>322</v>
      </c>
      <c r="L732" s="215" t="s">
        <v>419</v>
      </c>
    </row>
    <row r="733" spans="1:12" s="215" customFormat="1" x14ac:dyDescent="0.25">
      <c r="A733" s="215" t="s">
        <v>126</v>
      </c>
      <c r="B733" s="215">
        <v>2262</v>
      </c>
      <c r="C733" s="215" t="s">
        <v>277</v>
      </c>
      <c r="D733" s="215">
        <v>502154691</v>
      </c>
      <c r="E733" s="222">
        <v>1060</v>
      </c>
      <c r="F733" s="215">
        <v>1271</v>
      </c>
      <c r="G733" s="215">
        <v>1004</v>
      </c>
      <c r="H733" s="222" t="s">
        <v>340</v>
      </c>
      <c r="I733" s="215" t="s">
        <v>5207</v>
      </c>
      <c r="J733" s="216" t="s">
        <v>330</v>
      </c>
      <c r="K733" s="215" t="s">
        <v>322</v>
      </c>
      <c r="L733" s="215" t="s">
        <v>419</v>
      </c>
    </row>
    <row r="734" spans="1:12" s="215" customFormat="1" x14ac:dyDescent="0.25">
      <c r="A734" s="215" t="s">
        <v>126</v>
      </c>
      <c r="B734" s="215">
        <v>2262</v>
      </c>
      <c r="C734" s="215" t="s">
        <v>277</v>
      </c>
      <c r="D734" s="215">
        <v>502154707</v>
      </c>
      <c r="E734" s="222">
        <v>1060</v>
      </c>
      <c r="F734" s="215">
        <v>1271</v>
      </c>
      <c r="G734" s="215">
        <v>1004</v>
      </c>
      <c r="H734" s="222" t="s">
        <v>340</v>
      </c>
      <c r="I734" s="215" t="s">
        <v>5208</v>
      </c>
      <c r="J734" s="216" t="s">
        <v>330</v>
      </c>
      <c r="K734" s="215" t="s">
        <v>322</v>
      </c>
      <c r="L734" s="215" t="s">
        <v>419</v>
      </c>
    </row>
    <row r="735" spans="1:12" s="215" customFormat="1" x14ac:dyDescent="0.25">
      <c r="A735" s="215" t="s">
        <v>126</v>
      </c>
      <c r="B735" s="215">
        <v>2262</v>
      </c>
      <c r="C735" s="215" t="s">
        <v>277</v>
      </c>
      <c r="D735" s="215">
        <v>502154730</v>
      </c>
      <c r="E735" s="222">
        <v>1060</v>
      </c>
      <c r="F735" s="215">
        <v>1271</v>
      </c>
      <c r="G735" s="215">
        <v>1004</v>
      </c>
      <c r="H735" s="222" t="s">
        <v>340</v>
      </c>
      <c r="I735" s="215" t="s">
        <v>5209</v>
      </c>
      <c r="J735" s="216" t="s">
        <v>330</v>
      </c>
      <c r="K735" s="215" t="s">
        <v>322</v>
      </c>
      <c r="L735" s="215" t="s">
        <v>419</v>
      </c>
    </row>
    <row r="736" spans="1:12" s="215" customFormat="1" x14ac:dyDescent="0.25">
      <c r="A736" s="215" t="s">
        <v>126</v>
      </c>
      <c r="B736" s="215">
        <v>2262</v>
      </c>
      <c r="C736" s="215" t="s">
        <v>277</v>
      </c>
      <c r="D736" s="215">
        <v>502154766</v>
      </c>
      <c r="E736" s="222">
        <v>1060</v>
      </c>
      <c r="F736" s="215">
        <v>1271</v>
      </c>
      <c r="G736" s="215">
        <v>1004</v>
      </c>
      <c r="H736" s="222" t="s">
        <v>340</v>
      </c>
      <c r="I736" s="215" t="s">
        <v>5210</v>
      </c>
      <c r="J736" s="216" t="s">
        <v>330</v>
      </c>
      <c r="K736" s="215" t="s">
        <v>322</v>
      </c>
      <c r="L736" s="215" t="s">
        <v>419</v>
      </c>
    </row>
    <row r="737" spans="1:12" s="215" customFormat="1" x14ac:dyDescent="0.25">
      <c r="A737" s="215" t="s">
        <v>126</v>
      </c>
      <c r="B737" s="215">
        <v>2262</v>
      </c>
      <c r="C737" s="215" t="s">
        <v>277</v>
      </c>
      <c r="D737" s="215">
        <v>502154777</v>
      </c>
      <c r="E737" s="222">
        <v>1060</v>
      </c>
      <c r="F737" s="215">
        <v>1274</v>
      </c>
      <c r="G737" s="215">
        <v>1004</v>
      </c>
      <c r="H737" s="222" t="s">
        <v>340</v>
      </c>
      <c r="I737" s="215" t="s">
        <v>5211</v>
      </c>
      <c r="J737" s="216" t="s">
        <v>330</v>
      </c>
      <c r="K737" s="215" t="s">
        <v>322</v>
      </c>
      <c r="L737" s="215" t="s">
        <v>419</v>
      </c>
    </row>
    <row r="738" spans="1:12" s="215" customFormat="1" x14ac:dyDescent="0.25">
      <c r="A738" s="215" t="s">
        <v>126</v>
      </c>
      <c r="B738" s="215">
        <v>2262</v>
      </c>
      <c r="C738" s="215" t="s">
        <v>277</v>
      </c>
      <c r="D738" s="215">
        <v>502154783</v>
      </c>
      <c r="E738" s="222">
        <v>1060</v>
      </c>
      <c r="F738" s="215">
        <v>1271</v>
      </c>
      <c r="G738" s="215">
        <v>1004</v>
      </c>
      <c r="H738" s="222" t="s">
        <v>340</v>
      </c>
      <c r="I738" s="215" t="s">
        <v>5212</v>
      </c>
      <c r="J738" s="216" t="s">
        <v>330</v>
      </c>
      <c r="K738" s="215" t="s">
        <v>322</v>
      </c>
      <c r="L738" s="215" t="s">
        <v>419</v>
      </c>
    </row>
    <row r="739" spans="1:12" s="215" customFormat="1" x14ac:dyDescent="0.25">
      <c r="A739" s="215" t="s">
        <v>126</v>
      </c>
      <c r="B739" s="215">
        <v>2262</v>
      </c>
      <c r="C739" s="215" t="s">
        <v>277</v>
      </c>
      <c r="D739" s="215">
        <v>502154827</v>
      </c>
      <c r="E739" s="222">
        <v>1060</v>
      </c>
      <c r="F739" s="215">
        <v>1271</v>
      </c>
      <c r="G739" s="215">
        <v>1004</v>
      </c>
      <c r="H739" s="222" t="s">
        <v>340</v>
      </c>
      <c r="I739" s="215" t="s">
        <v>5213</v>
      </c>
      <c r="J739" s="216" t="s">
        <v>330</v>
      </c>
      <c r="K739" s="215" t="s">
        <v>322</v>
      </c>
      <c r="L739" s="215" t="s">
        <v>419</v>
      </c>
    </row>
    <row r="740" spans="1:12" s="215" customFormat="1" x14ac:dyDescent="0.25">
      <c r="A740" s="215" t="s">
        <v>126</v>
      </c>
      <c r="B740" s="215">
        <v>2262</v>
      </c>
      <c r="C740" s="215" t="s">
        <v>277</v>
      </c>
      <c r="D740" s="215">
        <v>502154878</v>
      </c>
      <c r="E740" s="222">
        <v>1060</v>
      </c>
      <c r="F740" s="215">
        <v>1271</v>
      </c>
      <c r="G740" s="215">
        <v>1004</v>
      </c>
      <c r="H740" s="222" t="s">
        <v>340</v>
      </c>
      <c r="I740" s="215" t="s">
        <v>5214</v>
      </c>
      <c r="J740" s="216" t="s">
        <v>330</v>
      </c>
      <c r="K740" s="215" t="s">
        <v>322</v>
      </c>
      <c r="L740" s="215" t="s">
        <v>419</v>
      </c>
    </row>
    <row r="741" spans="1:12" s="215" customFormat="1" x14ac:dyDescent="0.25">
      <c r="A741" s="215" t="s">
        <v>126</v>
      </c>
      <c r="B741" s="215">
        <v>2265</v>
      </c>
      <c r="C741" s="215" t="s">
        <v>278</v>
      </c>
      <c r="D741" s="215">
        <v>1535779</v>
      </c>
      <c r="E741" s="222">
        <v>1040</v>
      </c>
      <c r="F741" s="215">
        <v>1264</v>
      </c>
      <c r="G741" s="215">
        <v>1004</v>
      </c>
      <c r="H741" s="222" t="s">
        <v>340</v>
      </c>
      <c r="I741" s="215" t="s">
        <v>5215</v>
      </c>
      <c r="J741" s="216" t="s">
        <v>330</v>
      </c>
      <c r="K741" s="215" t="s">
        <v>322</v>
      </c>
      <c r="L741" s="215" t="s">
        <v>421</v>
      </c>
    </row>
    <row r="742" spans="1:12" s="215" customFormat="1" x14ac:dyDescent="0.25">
      <c r="A742" s="215" t="s">
        <v>126</v>
      </c>
      <c r="B742" s="215">
        <v>2265</v>
      </c>
      <c r="C742" s="215" t="s">
        <v>278</v>
      </c>
      <c r="D742" s="215">
        <v>1535983</v>
      </c>
      <c r="E742" s="222">
        <v>1030</v>
      </c>
      <c r="F742" s="215">
        <v>1110</v>
      </c>
      <c r="G742" s="215">
        <v>1004</v>
      </c>
      <c r="H742" s="222" t="s">
        <v>340</v>
      </c>
      <c r="I742" s="215" t="s">
        <v>5216</v>
      </c>
      <c r="J742" s="216" t="s">
        <v>330</v>
      </c>
      <c r="K742" s="215" t="s">
        <v>322</v>
      </c>
      <c r="L742" s="215" t="s">
        <v>422</v>
      </c>
    </row>
    <row r="743" spans="1:12" s="215" customFormat="1" x14ac:dyDescent="0.25">
      <c r="A743" s="215" t="s">
        <v>126</v>
      </c>
      <c r="B743" s="215">
        <v>2265</v>
      </c>
      <c r="C743" s="215" t="s">
        <v>278</v>
      </c>
      <c r="D743" s="215">
        <v>191964714</v>
      </c>
      <c r="E743" s="222">
        <v>1060</v>
      </c>
      <c r="F743" s="215">
        <v>1242</v>
      </c>
      <c r="G743" s="215">
        <v>1004</v>
      </c>
      <c r="H743" s="222" t="s">
        <v>340</v>
      </c>
      <c r="I743" s="215" t="s">
        <v>5217</v>
      </c>
      <c r="J743" s="216" t="s">
        <v>330</v>
      </c>
      <c r="K743" s="215" t="s">
        <v>322</v>
      </c>
      <c r="L743" s="215" t="s">
        <v>419</v>
      </c>
    </row>
    <row r="744" spans="1:12" s="215" customFormat="1" x14ac:dyDescent="0.25">
      <c r="A744" s="215" t="s">
        <v>126</v>
      </c>
      <c r="B744" s="215">
        <v>2265</v>
      </c>
      <c r="C744" s="215" t="s">
        <v>278</v>
      </c>
      <c r="D744" s="215">
        <v>191990959</v>
      </c>
      <c r="E744" s="222">
        <v>1020</v>
      </c>
      <c r="F744" s="215">
        <v>1110</v>
      </c>
      <c r="G744" s="215">
        <v>1003</v>
      </c>
      <c r="H744" s="222" t="s">
        <v>340</v>
      </c>
      <c r="I744" s="215" t="s">
        <v>5218</v>
      </c>
      <c r="J744" s="216" t="s">
        <v>330</v>
      </c>
      <c r="K744" s="215" t="s">
        <v>322</v>
      </c>
      <c r="L744" s="215" t="s">
        <v>418</v>
      </c>
    </row>
    <row r="745" spans="1:12" s="215" customFormat="1" x14ac:dyDescent="0.25">
      <c r="A745" s="215" t="s">
        <v>126</v>
      </c>
      <c r="B745" s="215">
        <v>2265</v>
      </c>
      <c r="C745" s="215" t="s">
        <v>278</v>
      </c>
      <c r="D745" s="215">
        <v>191990960</v>
      </c>
      <c r="E745" s="222">
        <v>1020</v>
      </c>
      <c r="F745" s="215">
        <v>1110</v>
      </c>
      <c r="G745" s="215">
        <v>1003</v>
      </c>
      <c r="H745" s="222" t="s">
        <v>340</v>
      </c>
      <c r="I745" s="215" t="s">
        <v>5219</v>
      </c>
      <c r="J745" s="216" t="s">
        <v>330</v>
      </c>
      <c r="K745" s="215" t="s">
        <v>322</v>
      </c>
      <c r="L745" s="215" t="s">
        <v>418</v>
      </c>
    </row>
    <row r="746" spans="1:12" s="215" customFormat="1" x14ac:dyDescent="0.25">
      <c r="A746" s="215" t="s">
        <v>126</v>
      </c>
      <c r="B746" s="215">
        <v>2265</v>
      </c>
      <c r="C746" s="215" t="s">
        <v>278</v>
      </c>
      <c r="D746" s="215">
        <v>191993064</v>
      </c>
      <c r="E746" s="222">
        <v>1060</v>
      </c>
      <c r="F746" s="215">
        <v>1242</v>
      </c>
      <c r="G746" s="215">
        <v>1004</v>
      </c>
      <c r="H746" s="222" t="s">
        <v>340</v>
      </c>
      <c r="I746" s="215" t="s">
        <v>5220</v>
      </c>
      <c r="J746" s="216" t="s">
        <v>330</v>
      </c>
      <c r="K746" s="215" t="s">
        <v>322</v>
      </c>
      <c r="L746" s="215" t="s">
        <v>419</v>
      </c>
    </row>
    <row r="747" spans="1:12" s="215" customFormat="1" x14ac:dyDescent="0.25">
      <c r="A747" s="215" t="s">
        <v>126</v>
      </c>
      <c r="B747" s="215">
        <v>2265</v>
      </c>
      <c r="C747" s="215" t="s">
        <v>278</v>
      </c>
      <c r="D747" s="215">
        <v>192046982</v>
      </c>
      <c r="E747" s="222">
        <v>1060</v>
      </c>
      <c r="F747" s="215">
        <v>1274</v>
      </c>
      <c r="G747" s="215">
        <v>1004</v>
      </c>
      <c r="H747" s="222" t="s">
        <v>340</v>
      </c>
      <c r="I747" s="215" t="s">
        <v>5221</v>
      </c>
      <c r="J747" s="216" t="s">
        <v>330</v>
      </c>
      <c r="K747" s="215" t="s">
        <v>322</v>
      </c>
      <c r="L747" s="215" t="s">
        <v>419</v>
      </c>
    </row>
    <row r="748" spans="1:12" s="215" customFormat="1" x14ac:dyDescent="0.25">
      <c r="A748" s="215" t="s">
        <v>126</v>
      </c>
      <c r="B748" s="215">
        <v>2265</v>
      </c>
      <c r="C748" s="215" t="s">
        <v>278</v>
      </c>
      <c r="D748" s="215">
        <v>502155021</v>
      </c>
      <c r="E748" s="222">
        <v>1060</v>
      </c>
      <c r="F748" s="215">
        <v>1271</v>
      </c>
      <c r="G748" s="215">
        <v>1004</v>
      </c>
      <c r="H748" s="222" t="s">
        <v>340</v>
      </c>
      <c r="I748" s="215" t="s">
        <v>5222</v>
      </c>
      <c r="J748" s="216" t="s">
        <v>330</v>
      </c>
      <c r="K748" s="215" t="s">
        <v>322</v>
      </c>
      <c r="L748" s="215" t="s">
        <v>419</v>
      </c>
    </row>
    <row r="749" spans="1:12" s="215" customFormat="1" x14ac:dyDescent="0.25">
      <c r="A749" s="215" t="s">
        <v>126</v>
      </c>
      <c r="B749" s="215">
        <v>2265</v>
      </c>
      <c r="C749" s="215" t="s">
        <v>278</v>
      </c>
      <c r="D749" s="215">
        <v>502155027</v>
      </c>
      <c r="E749" s="222">
        <v>1060</v>
      </c>
      <c r="F749" s="215">
        <v>1252</v>
      </c>
      <c r="G749" s="215">
        <v>1004</v>
      </c>
      <c r="H749" s="222" t="s">
        <v>340</v>
      </c>
      <c r="I749" s="215" t="s">
        <v>5223</v>
      </c>
      <c r="J749" s="216" t="s">
        <v>330</v>
      </c>
      <c r="K749" s="215" t="s">
        <v>322</v>
      </c>
      <c r="L749" s="215" t="s">
        <v>419</v>
      </c>
    </row>
    <row r="750" spans="1:12" s="215" customFormat="1" x14ac:dyDescent="0.25">
      <c r="A750" s="215" t="s">
        <v>126</v>
      </c>
      <c r="B750" s="215">
        <v>2265</v>
      </c>
      <c r="C750" s="215" t="s">
        <v>278</v>
      </c>
      <c r="D750" s="215">
        <v>502155094</v>
      </c>
      <c r="E750" s="222">
        <v>1060</v>
      </c>
      <c r="F750" s="215">
        <v>1274</v>
      </c>
      <c r="G750" s="215">
        <v>1004</v>
      </c>
      <c r="H750" s="222" t="s">
        <v>340</v>
      </c>
      <c r="I750" s="215" t="s">
        <v>5224</v>
      </c>
      <c r="J750" s="216" t="s">
        <v>330</v>
      </c>
      <c r="K750" s="215" t="s">
        <v>322</v>
      </c>
      <c r="L750" s="215" t="s">
        <v>419</v>
      </c>
    </row>
    <row r="751" spans="1:12" s="215" customFormat="1" x14ac:dyDescent="0.25">
      <c r="A751" s="215" t="s">
        <v>126</v>
      </c>
      <c r="B751" s="215">
        <v>2265</v>
      </c>
      <c r="C751" s="215" t="s">
        <v>278</v>
      </c>
      <c r="D751" s="215">
        <v>502155097</v>
      </c>
      <c r="E751" s="222">
        <v>1060</v>
      </c>
      <c r="F751" s="215">
        <v>1271</v>
      </c>
      <c r="G751" s="215">
        <v>1004</v>
      </c>
      <c r="H751" s="222" t="s">
        <v>340</v>
      </c>
      <c r="I751" s="215" t="s">
        <v>5225</v>
      </c>
      <c r="J751" s="216" t="s">
        <v>330</v>
      </c>
      <c r="K751" s="215" t="s">
        <v>322</v>
      </c>
      <c r="L751" s="215" t="s">
        <v>419</v>
      </c>
    </row>
    <row r="752" spans="1:12" s="215" customFormat="1" x14ac:dyDescent="0.25">
      <c r="A752" s="215" t="s">
        <v>126</v>
      </c>
      <c r="B752" s="215">
        <v>2265</v>
      </c>
      <c r="C752" s="215" t="s">
        <v>278</v>
      </c>
      <c r="D752" s="215">
        <v>502155121</v>
      </c>
      <c r="E752" s="222">
        <v>1060</v>
      </c>
      <c r="F752" s="215">
        <v>1271</v>
      </c>
      <c r="G752" s="215">
        <v>1004</v>
      </c>
      <c r="H752" s="222" t="s">
        <v>340</v>
      </c>
      <c r="I752" s="215" t="s">
        <v>5226</v>
      </c>
      <c r="J752" s="216" t="s">
        <v>330</v>
      </c>
      <c r="K752" s="215" t="s">
        <v>322</v>
      </c>
      <c r="L752" s="215" t="s">
        <v>419</v>
      </c>
    </row>
    <row r="753" spans="1:12" s="215" customFormat="1" x14ac:dyDescent="0.25">
      <c r="A753" s="215" t="s">
        <v>126</v>
      </c>
      <c r="B753" s="215">
        <v>2265</v>
      </c>
      <c r="C753" s="215" t="s">
        <v>278</v>
      </c>
      <c r="D753" s="215">
        <v>502155145</v>
      </c>
      <c r="E753" s="222">
        <v>1060</v>
      </c>
      <c r="F753" s="215">
        <v>1274</v>
      </c>
      <c r="G753" s="215">
        <v>1004</v>
      </c>
      <c r="H753" s="222" t="s">
        <v>340</v>
      </c>
      <c r="I753" s="215" t="s">
        <v>5227</v>
      </c>
      <c r="J753" s="216" t="s">
        <v>330</v>
      </c>
      <c r="K753" s="215" t="s">
        <v>322</v>
      </c>
      <c r="L753" s="215" t="s">
        <v>419</v>
      </c>
    </row>
    <row r="754" spans="1:12" s="215" customFormat="1" x14ac:dyDescent="0.25">
      <c r="A754" s="215" t="s">
        <v>126</v>
      </c>
      <c r="B754" s="215">
        <v>2265</v>
      </c>
      <c r="C754" s="215" t="s">
        <v>278</v>
      </c>
      <c r="D754" s="215">
        <v>502155154</v>
      </c>
      <c r="E754" s="222">
        <v>1060</v>
      </c>
      <c r="F754" s="215">
        <v>1271</v>
      </c>
      <c r="G754" s="215">
        <v>1004</v>
      </c>
      <c r="H754" s="222" t="s">
        <v>340</v>
      </c>
      <c r="I754" s="215" t="s">
        <v>5228</v>
      </c>
      <c r="J754" s="216" t="s">
        <v>330</v>
      </c>
      <c r="K754" s="215" t="s">
        <v>322</v>
      </c>
      <c r="L754" s="215" t="s">
        <v>419</v>
      </c>
    </row>
    <row r="755" spans="1:12" s="215" customFormat="1" x14ac:dyDescent="0.25">
      <c r="A755" s="215" t="s">
        <v>126</v>
      </c>
      <c r="B755" s="215">
        <v>2265</v>
      </c>
      <c r="C755" s="215" t="s">
        <v>278</v>
      </c>
      <c r="D755" s="215">
        <v>502155155</v>
      </c>
      <c r="E755" s="222">
        <v>1060</v>
      </c>
      <c r="F755" s="215">
        <v>1274</v>
      </c>
      <c r="G755" s="215">
        <v>1004</v>
      </c>
      <c r="H755" s="222" t="s">
        <v>340</v>
      </c>
      <c r="I755" s="215" t="s">
        <v>5229</v>
      </c>
      <c r="J755" s="216" t="s">
        <v>330</v>
      </c>
      <c r="K755" s="215" t="s">
        <v>322</v>
      </c>
      <c r="L755" s="215" t="s">
        <v>419</v>
      </c>
    </row>
    <row r="756" spans="1:12" s="215" customFormat="1" x14ac:dyDescent="0.25">
      <c r="A756" s="215" t="s">
        <v>126</v>
      </c>
      <c r="B756" s="215">
        <v>2265</v>
      </c>
      <c r="C756" s="215" t="s">
        <v>278</v>
      </c>
      <c r="D756" s="215">
        <v>502155325</v>
      </c>
      <c r="E756" s="222">
        <v>1060</v>
      </c>
      <c r="F756" s="215">
        <v>1271</v>
      </c>
      <c r="G756" s="215">
        <v>1004</v>
      </c>
      <c r="H756" s="222" t="s">
        <v>340</v>
      </c>
      <c r="I756" s="215" t="s">
        <v>5230</v>
      </c>
      <c r="J756" s="216" t="s">
        <v>330</v>
      </c>
      <c r="K756" s="215" t="s">
        <v>322</v>
      </c>
      <c r="L756" s="215" t="s">
        <v>2400</v>
      </c>
    </row>
    <row r="757" spans="1:12" s="215" customFormat="1" x14ac:dyDescent="0.25">
      <c r="A757" s="215" t="s">
        <v>126</v>
      </c>
      <c r="B757" s="215">
        <v>2265</v>
      </c>
      <c r="C757" s="215" t="s">
        <v>278</v>
      </c>
      <c r="D757" s="215">
        <v>502155331</v>
      </c>
      <c r="E757" s="222">
        <v>1060</v>
      </c>
      <c r="F757" s="215">
        <v>1274</v>
      </c>
      <c r="G757" s="215">
        <v>1004</v>
      </c>
      <c r="H757" s="222" t="s">
        <v>340</v>
      </c>
      <c r="I757" s="215" t="s">
        <v>5231</v>
      </c>
      <c r="J757" s="216" t="s">
        <v>330</v>
      </c>
      <c r="K757" s="215" t="s">
        <v>322</v>
      </c>
      <c r="L757" s="215" t="s">
        <v>419</v>
      </c>
    </row>
    <row r="758" spans="1:12" s="215" customFormat="1" x14ac:dyDescent="0.25">
      <c r="A758" s="215" t="s">
        <v>126</v>
      </c>
      <c r="B758" s="215">
        <v>2265</v>
      </c>
      <c r="C758" s="215" t="s">
        <v>278</v>
      </c>
      <c r="D758" s="215">
        <v>502155368</v>
      </c>
      <c r="E758" s="222">
        <v>1060</v>
      </c>
      <c r="F758" s="215">
        <v>1271</v>
      </c>
      <c r="G758" s="215">
        <v>1004</v>
      </c>
      <c r="H758" s="222" t="s">
        <v>340</v>
      </c>
      <c r="I758" s="215" t="s">
        <v>5232</v>
      </c>
      <c r="J758" s="216" t="s">
        <v>330</v>
      </c>
      <c r="K758" s="215" t="s">
        <v>322</v>
      </c>
      <c r="L758" s="215" t="s">
        <v>419</v>
      </c>
    </row>
    <row r="759" spans="1:12" s="215" customFormat="1" x14ac:dyDescent="0.25">
      <c r="A759" s="215" t="s">
        <v>126</v>
      </c>
      <c r="B759" s="215">
        <v>2265</v>
      </c>
      <c r="C759" s="215" t="s">
        <v>278</v>
      </c>
      <c r="D759" s="215">
        <v>502155384</v>
      </c>
      <c r="E759" s="222">
        <v>1060</v>
      </c>
      <c r="F759" s="215">
        <v>1271</v>
      </c>
      <c r="G759" s="215">
        <v>1004</v>
      </c>
      <c r="H759" s="222" t="s">
        <v>340</v>
      </c>
      <c r="I759" s="215" t="s">
        <v>5233</v>
      </c>
      <c r="J759" s="216" t="s">
        <v>330</v>
      </c>
      <c r="K759" s="215" t="s">
        <v>322</v>
      </c>
      <c r="L759" s="215" t="s">
        <v>419</v>
      </c>
    </row>
    <row r="760" spans="1:12" s="215" customFormat="1" x14ac:dyDescent="0.25">
      <c r="A760" s="215" t="s">
        <v>126</v>
      </c>
      <c r="B760" s="215">
        <v>2265</v>
      </c>
      <c r="C760" s="215" t="s">
        <v>278</v>
      </c>
      <c r="D760" s="215">
        <v>502155394</v>
      </c>
      <c r="E760" s="222">
        <v>1060</v>
      </c>
      <c r="F760" s="215">
        <v>1271</v>
      </c>
      <c r="G760" s="215">
        <v>1004</v>
      </c>
      <c r="H760" s="222" t="s">
        <v>340</v>
      </c>
      <c r="I760" s="215" t="s">
        <v>5234</v>
      </c>
      <c r="J760" s="216" t="s">
        <v>330</v>
      </c>
      <c r="K760" s="215" t="s">
        <v>322</v>
      </c>
      <c r="L760" s="215" t="s">
        <v>419</v>
      </c>
    </row>
    <row r="761" spans="1:12" s="215" customFormat="1" x14ac:dyDescent="0.25">
      <c r="A761" s="215" t="s">
        <v>126</v>
      </c>
      <c r="B761" s="215">
        <v>2265</v>
      </c>
      <c r="C761" s="215" t="s">
        <v>278</v>
      </c>
      <c r="D761" s="215">
        <v>502155399</v>
      </c>
      <c r="E761" s="222">
        <v>1060</v>
      </c>
      <c r="F761" s="215">
        <v>1274</v>
      </c>
      <c r="G761" s="215">
        <v>1004</v>
      </c>
      <c r="H761" s="222" t="s">
        <v>340</v>
      </c>
      <c r="I761" s="215" t="s">
        <v>5235</v>
      </c>
      <c r="J761" s="216" t="s">
        <v>330</v>
      </c>
      <c r="K761" s="215" t="s">
        <v>322</v>
      </c>
      <c r="L761" s="215" t="s">
        <v>419</v>
      </c>
    </row>
    <row r="762" spans="1:12" s="215" customFormat="1" x14ac:dyDescent="0.25">
      <c r="A762" s="215" t="s">
        <v>126</v>
      </c>
      <c r="B762" s="215">
        <v>2265</v>
      </c>
      <c r="C762" s="215" t="s">
        <v>278</v>
      </c>
      <c r="D762" s="215">
        <v>502155442</v>
      </c>
      <c r="E762" s="222">
        <v>1060</v>
      </c>
      <c r="F762" s="215">
        <v>1271</v>
      </c>
      <c r="G762" s="215">
        <v>1004</v>
      </c>
      <c r="H762" s="222" t="s">
        <v>340</v>
      </c>
      <c r="I762" s="215" t="s">
        <v>5236</v>
      </c>
      <c r="J762" s="216" t="s">
        <v>330</v>
      </c>
      <c r="K762" s="215" t="s">
        <v>322</v>
      </c>
      <c r="L762" s="215" t="s">
        <v>419</v>
      </c>
    </row>
    <row r="763" spans="1:12" s="215" customFormat="1" x14ac:dyDescent="0.25">
      <c r="A763" s="215" t="s">
        <v>126</v>
      </c>
      <c r="B763" s="215">
        <v>2265</v>
      </c>
      <c r="C763" s="215" t="s">
        <v>278</v>
      </c>
      <c r="D763" s="215">
        <v>502155470</v>
      </c>
      <c r="E763" s="222">
        <v>1060</v>
      </c>
      <c r="F763" s="215">
        <v>1271</v>
      </c>
      <c r="G763" s="215">
        <v>1004</v>
      </c>
      <c r="H763" s="222" t="s">
        <v>340</v>
      </c>
      <c r="I763" s="215" t="s">
        <v>5237</v>
      </c>
      <c r="J763" s="216" t="s">
        <v>330</v>
      </c>
      <c r="K763" s="215" t="s">
        <v>322</v>
      </c>
      <c r="L763" s="215" t="s">
        <v>419</v>
      </c>
    </row>
    <row r="764" spans="1:12" s="215" customFormat="1" x14ac:dyDescent="0.25">
      <c r="A764" s="215" t="s">
        <v>126</v>
      </c>
      <c r="B764" s="215">
        <v>2265</v>
      </c>
      <c r="C764" s="215" t="s">
        <v>278</v>
      </c>
      <c r="D764" s="215">
        <v>502155485</v>
      </c>
      <c r="E764" s="222">
        <v>1060</v>
      </c>
      <c r="F764" s="215">
        <v>1271</v>
      </c>
      <c r="G764" s="215">
        <v>1004</v>
      </c>
      <c r="H764" s="222" t="s">
        <v>340</v>
      </c>
      <c r="I764" s="215" t="s">
        <v>5238</v>
      </c>
      <c r="J764" s="216" t="s">
        <v>330</v>
      </c>
      <c r="K764" s="215" t="s">
        <v>322</v>
      </c>
      <c r="L764" s="215" t="s">
        <v>419</v>
      </c>
    </row>
    <row r="765" spans="1:12" s="215" customFormat="1" x14ac:dyDescent="0.25">
      <c r="A765" s="215" t="s">
        <v>126</v>
      </c>
      <c r="B765" s="215">
        <v>2265</v>
      </c>
      <c r="C765" s="215" t="s">
        <v>278</v>
      </c>
      <c r="D765" s="215">
        <v>502155503</v>
      </c>
      <c r="E765" s="222">
        <v>1060</v>
      </c>
      <c r="F765" s="215">
        <v>1271</v>
      </c>
      <c r="G765" s="215">
        <v>1004</v>
      </c>
      <c r="H765" s="222" t="s">
        <v>340</v>
      </c>
      <c r="I765" s="215" t="s">
        <v>5239</v>
      </c>
      <c r="J765" s="216" t="s">
        <v>330</v>
      </c>
      <c r="K765" s="215" t="s">
        <v>322</v>
      </c>
      <c r="L765" s="215" t="s">
        <v>419</v>
      </c>
    </row>
    <row r="766" spans="1:12" s="215" customFormat="1" x14ac:dyDescent="0.25">
      <c r="A766" s="215" t="s">
        <v>126</v>
      </c>
      <c r="B766" s="215">
        <v>2265</v>
      </c>
      <c r="C766" s="215" t="s">
        <v>278</v>
      </c>
      <c r="D766" s="215">
        <v>502155617</v>
      </c>
      <c r="E766" s="222">
        <v>1060</v>
      </c>
      <c r="F766" s="215">
        <v>1271</v>
      </c>
      <c r="G766" s="215">
        <v>1004</v>
      </c>
      <c r="H766" s="222" t="s">
        <v>340</v>
      </c>
      <c r="I766" s="215" t="s">
        <v>5240</v>
      </c>
      <c r="J766" s="216" t="s">
        <v>330</v>
      </c>
      <c r="K766" s="215" t="s">
        <v>322</v>
      </c>
      <c r="L766" s="215" t="s">
        <v>419</v>
      </c>
    </row>
    <row r="767" spans="1:12" s="215" customFormat="1" x14ac:dyDescent="0.25">
      <c r="A767" s="215" t="s">
        <v>126</v>
      </c>
      <c r="B767" s="215">
        <v>2265</v>
      </c>
      <c r="C767" s="215" t="s">
        <v>278</v>
      </c>
      <c r="D767" s="215">
        <v>502155644</v>
      </c>
      <c r="E767" s="222">
        <v>1060</v>
      </c>
      <c r="F767" s="215">
        <v>1271</v>
      </c>
      <c r="G767" s="215">
        <v>1004</v>
      </c>
      <c r="H767" s="222" t="s">
        <v>340</v>
      </c>
      <c r="I767" s="215" t="s">
        <v>5241</v>
      </c>
      <c r="J767" s="216" t="s">
        <v>330</v>
      </c>
      <c r="K767" s="215" t="s">
        <v>322</v>
      </c>
      <c r="L767" s="215" t="s">
        <v>419</v>
      </c>
    </row>
    <row r="768" spans="1:12" s="215" customFormat="1" x14ac:dyDescent="0.25">
      <c r="A768" s="215" t="s">
        <v>126</v>
      </c>
      <c r="B768" s="215">
        <v>2265</v>
      </c>
      <c r="C768" s="215" t="s">
        <v>278</v>
      </c>
      <c r="D768" s="215">
        <v>502155649</v>
      </c>
      <c r="E768" s="222">
        <v>1060</v>
      </c>
      <c r="F768" s="215">
        <v>1271</v>
      </c>
      <c r="G768" s="215">
        <v>1004</v>
      </c>
      <c r="H768" s="222" t="s">
        <v>340</v>
      </c>
      <c r="I768" s="215" t="s">
        <v>5242</v>
      </c>
      <c r="J768" s="216" t="s">
        <v>330</v>
      </c>
      <c r="K768" s="215" t="s">
        <v>322</v>
      </c>
      <c r="L768" s="215" t="s">
        <v>419</v>
      </c>
    </row>
    <row r="769" spans="1:12" s="215" customFormat="1" x14ac:dyDescent="0.25">
      <c r="A769" s="215" t="s">
        <v>126</v>
      </c>
      <c r="B769" s="215">
        <v>2265</v>
      </c>
      <c r="C769" s="215" t="s">
        <v>278</v>
      </c>
      <c r="D769" s="215">
        <v>502155651</v>
      </c>
      <c r="E769" s="222">
        <v>1060</v>
      </c>
      <c r="F769" s="215">
        <v>1274</v>
      </c>
      <c r="G769" s="215">
        <v>1004</v>
      </c>
      <c r="H769" s="222" t="s">
        <v>340</v>
      </c>
      <c r="I769" s="215" t="s">
        <v>5243</v>
      </c>
      <c r="J769" s="216" t="s">
        <v>330</v>
      </c>
      <c r="K769" s="215" t="s">
        <v>322</v>
      </c>
      <c r="L769" s="215" t="s">
        <v>419</v>
      </c>
    </row>
    <row r="770" spans="1:12" s="215" customFormat="1" x14ac:dyDescent="0.25">
      <c r="A770" s="215" t="s">
        <v>126</v>
      </c>
      <c r="B770" s="215">
        <v>2265</v>
      </c>
      <c r="C770" s="215" t="s">
        <v>278</v>
      </c>
      <c r="D770" s="215">
        <v>502155707</v>
      </c>
      <c r="E770" s="222">
        <v>1060</v>
      </c>
      <c r="F770" s="215">
        <v>1271</v>
      </c>
      <c r="G770" s="215">
        <v>1004</v>
      </c>
      <c r="H770" s="222" t="s">
        <v>340</v>
      </c>
      <c r="I770" s="215" t="s">
        <v>5244</v>
      </c>
      <c r="J770" s="216" t="s">
        <v>330</v>
      </c>
      <c r="K770" s="215" t="s">
        <v>322</v>
      </c>
      <c r="L770" s="215" t="s">
        <v>419</v>
      </c>
    </row>
    <row r="771" spans="1:12" s="215" customFormat="1" x14ac:dyDescent="0.25">
      <c r="A771" s="215" t="s">
        <v>126</v>
      </c>
      <c r="B771" s="215">
        <v>2265</v>
      </c>
      <c r="C771" s="215" t="s">
        <v>278</v>
      </c>
      <c r="D771" s="215">
        <v>502155709</v>
      </c>
      <c r="E771" s="222">
        <v>1060</v>
      </c>
      <c r="F771" s="215">
        <v>1271</v>
      </c>
      <c r="G771" s="215">
        <v>1004</v>
      </c>
      <c r="H771" s="222" t="s">
        <v>340</v>
      </c>
      <c r="I771" s="215" t="s">
        <v>5245</v>
      </c>
      <c r="J771" s="216" t="s">
        <v>330</v>
      </c>
      <c r="K771" s="215" t="s">
        <v>322</v>
      </c>
      <c r="L771" s="215" t="s">
        <v>419</v>
      </c>
    </row>
    <row r="772" spans="1:12" s="215" customFormat="1" x14ac:dyDescent="0.25">
      <c r="A772" s="215" t="s">
        <v>126</v>
      </c>
      <c r="B772" s="215">
        <v>2265</v>
      </c>
      <c r="C772" s="215" t="s">
        <v>278</v>
      </c>
      <c r="D772" s="215">
        <v>502155798</v>
      </c>
      <c r="E772" s="222">
        <v>1060</v>
      </c>
      <c r="F772" s="215">
        <v>1271</v>
      </c>
      <c r="G772" s="215">
        <v>1004</v>
      </c>
      <c r="H772" s="222" t="s">
        <v>340</v>
      </c>
      <c r="I772" s="215" t="s">
        <v>5246</v>
      </c>
      <c r="J772" s="216" t="s">
        <v>330</v>
      </c>
      <c r="K772" s="215" t="s">
        <v>322</v>
      </c>
      <c r="L772" s="215" t="s">
        <v>419</v>
      </c>
    </row>
    <row r="773" spans="1:12" s="215" customFormat="1" x14ac:dyDescent="0.25">
      <c r="A773" s="215" t="s">
        <v>126</v>
      </c>
      <c r="B773" s="215">
        <v>2265</v>
      </c>
      <c r="C773" s="215" t="s">
        <v>278</v>
      </c>
      <c r="D773" s="215">
        <v>502155803</v>
      </c>
      <c r="E773" s="222">
        <v>1060</v>
      </c>
      <c r="F773" s="215">
        <v>1271</v>
      </c>
      <c r="G773" s="215">
        <v>1004</v>
      </c>
      <c r="H773" s="222" t="s">
        <v>340</v>
      </c>
      <c r="I773" s="215" t="s">
        <v>5247</v>
      </c>
      <c r="J773" s="216" t="s">
        <v>330</v>
      </c>
      <c r="K773" s="215" t="s">
        <v>322</v>
      </c>
      <c r="L773" s="215" t="s">
        <v>419</v>
      </c>
    </row>
    <row r="774" spans="1:12" s="215" customFormat="1" x14ac:dyDescent="0.25">
      <c r="A774" s="215" t="s">
        <v>126</v>
      </c>
      <c r="B774" s="215">
        <v>2265</v>
      </c>
      <c r="C774" s="215" t="s">
        <v>278</v>
      </c>
      <c r="D774" s="215">
        <v>502155814</v>
      </c>
      <c r="E774" s="222">
        <v>1060</v>
      </c>
      <c r="F774" s="215">
        <v>1271</v>
      </c>
      <c r="G774" s="215">
        <v>1004</v>
      </c>
      <c r="H774" s="222" t="s">
        <v>340</v>
      </c>
      <c r="I774" s="215" t="s">
        <v>5248</v>
      </c>
      <c r="J774" s="216" t="s">
        <v>330</v>
      </c>
      <c r="K774" s="215" t="s">
        <v>322</v>
      </c>
      <c r="L774" s="215" t="s">
        <v>419</v>
      </c>
    </row>
    <row r="775" spans="1:12" s="215" customFormat="1" x14ac:dyDescent="0.25">
      <c r="A775" s="215" t="s">
        <v>126</v>
      </c>
      <c r="B775" s="215">
        <v>2266</v>
      </c>
      <c r="C775" s="215" t="s">
        <v>279</v>
      </c>
      <c r="D775" s="215">
        <v>191894866</v>
      </c>
      <c r="E775" s="222">
        <v>1060</v>
      </c>
      <c r="G775" s="215">
        <v>1004</v>
      </c>
      <c r="H775" s="222" t="s">
        <v>340</v>
      </c>
      <c r="I775" s="215" t="s">
        <v>5249</v>
      </c>
      <c r="J775" s="216" t="s">
        <v>330</v>
      </c>
      <c r="K775" s="215" t="s">
        <v>322</v>
      </c>
      <c r="L775" s="215" t="s">
        <v>419</v>
      </c>
    </row>
    <row r="776" spans="1:12" s="215" customFormat="1" x14ac:dyDescent="0.25">
      <c r="A776" s="215" t="s">
        <v>126</v>
      </c>
      <c r="B776" s="215">
        <v>2271</v>
      </c>
      <c r="C776" s="215" t="s">
        <v>280</v>
      </c>
      <c r="D776" s="215">
        <v>504083220</v>
      </c>
      <c r="E776" s="222">
        <v>1060</v>
      </c>
      <c r="F776" s="215">
        <v>1274</v>
      </c>
      <c r="G776" s="215">
        <v>1004</v>
      </c>
      <c r="H776" s="222" t="s">
        <v>340</v>
      </c>
      <c r="I776" s="215" t="s">
        <v>5250</v>
      </c>
      <c r="J776" s="216" t="s">
        <v>330</v>
      </c>
      <c r="K776" s="215" t="s">
        <v>322</v>
      </c>
      <c r="L776" s="215" t="s">
        <v>419</v>
      </c>
    </row>
    <row r="777" spans="1:12" s="215" customFormat="1" x14ac:dyDescent="0.25">
      <c r="A777" s="215" t="s">
        <v>126</v>
      </c>
      <c r="B777" s="215">
        <v>2271</v>
      </c>
      <c r="C777" s="215" t="s">
        <v>280</v>
      </c>
      <c r="D777" s="215">
        <v>504083290</v>
      </c>
      <c r="E777" s="222">
        <v>1060</v>
      </c>
      <c r="F777" s="215">
        <v>1274</v>
      </c>
      <c r="G777" s="215">
        <v>1004</v>
      </c>
      <c r="H777" s="222" t="s">
        <v>340</v>
      </c>
      <c r="I777" s="215" t="s">
        <v>5251</v>
      </c>
      <c r="J777" s="216" t="s">
        <v>330</v>
      </c>
      <c r="K777" s="215" t="s">
        <v>322</v>
      </c>
      <c r="L777" s="215" t="s">
        <v>419</v>
      </c>
    </row>
    <row r="778" spans="1:12" s="215" customFormat="1" x14ac:dyDescent="0.25">
      <c r="A778" s="215" t="s">
        <v>126</v>
      </c>
      <c r="B778" s="215">
        <v>2272</v>
      </c>
      <c r="C778" s="215" t="s">
        <v>281</v>
      </c>
      <c r="D778" s="215">
        <v>1536573</v>
      </c>
      <c r="E778" s="222">
        <v>1060</v>
      </c>
      <c r="F778" s="215">
        <v>1242</v>
      </c>
      <c r="G778" s="215">
        <v>1004</v>
      </c>
      <c r="H778" s="222" t="s">
        <v>340</v>
      </c>
      <c r="I778" s="215" t="s">
        <v>5252</v>
      </c>
      <c r="J778" s="216" t="s">
        <v>330</v>
      </c>
      <c r="K778" s="215" t="s">
        <v>322</v>
      </c>
      <c r="L778" s="215" t="s">
        <v>419</v>
      </c>
    </row>
    <row r="779" spans="1:12" s="215" customFormat="1" x14ac:dyDescent="0.25">
      <c r="A779" s="215" t="s">
        <v>126</v>
      </c>
      <c r="B779" s="215">
        <v>2272</v>
      </c>
      <c r="C779" s="215" t="s">
        <v>281</v>
      </c>
      <c r="D779" s="215">
        <v>9072536</v>
      </c>
      <c r="E779" s="222">
        <v>1060</v>
      </c>
      <c r="G779" s="215">
        <v>1004</v>
      </c>
      <c r="H779" s="222" t="s">
        <v>340</v>
      </c>
      <c r="I779" s="215" t="s">
        <v>5253</v>
      </c>
      <c r="J779" s="216" t="s">
        <v>330</v>
      </c>
      <c r="K779" s="215" t="s">
        <v>322</v>
      </c>
      <c r="L779" s="215" t="s">
        <v>419</v>
      </c>
    </row>
    <row r="780" spans="1:12" s="215" customFormat="1" x14ac:dyDescent="0.25">
      <c r="A780" s="215" t="s">
        <v>126</v>
      </c>
      <c r="B780" s="215">
        <v>2272</v>
      </c>
      <c r="C780" s="215" t="s">
        <v>281</v>
      </c>
      <c r="D780" s="215">
        <v>502155944</v>
      </c>
      <c r="E780" s="222">
        <v>1060</v>
      </c>
      <c r="F780" s="215">
        <v>1251</v>
      </c>
      <c r="G780" s="215">
        <v>1004</v>
      </c>
      <c r="H780" s="222" t="s">
        <v>340</v>
      </c>
      <c r="I780" s="215" t="s">
        <v>5254</v>
      </c>
      <c r="J780" s="216" t="s">
        <v>330</v>
      </c>
      <c r="K780" s="215" t="s">
        <v>322</v>
      </c>
      <c r="L780" s="215" t="s">
        <v>419</v>
      </c>
    </row>
    <row r="781" spans="1:12" s="215" customFormat="1" x14ac:dyDescent="0.25">
      <c r="A781" s="215" t="s">
        <v>126</v>
      </c>
      <c r="B781" s="215">
        <v>2272</v>
      </c>
      <c r="C781" s="215" t="s">
        <v>281</v>
      </c>
      <c r="D781" s="215">
        <v>502155955</v>
      </c>
      <c r="E781" s="222">
        <v>1060</v>
      </c>
      <c r="F781" s="215">
        <v>1251</v>
      </c>
      <c r="G781" s="215">
        <v>1004</v>
      </c>
      <c r="H781" s="222" t="s">
        <v>340</v>
      </c>
      <c r="I781" s="215" t="s">
        <v>5255</v>
      </c>
      <c r="J781" s="216" t="s">
        <v>330</v>
      </c>
      <c r="K781" s="215" t="s">
        <v>322</v>
      </c>
      <c r="L781" s="215" t="s">
        <v>419</v>
      </c>
    </row>
    <row r="782" spans="1:12" s="215" customFormat="1" x14ac:dyDescent="0.25">
      <c r="A782" s="215" t="s">
        <v>126</v>
      </c>
      <c r="B782" s="215">
        <v>2272</v>
      </c>
      <c r="C782" s="215" t="s">
        <v>281</v>
      </c>
      <c r="D782" s="215">
        <v>502155956</v>
      </c>
      <c r="E782" s="222">
        <v>1060</v>
      </c>
      <c r="F782" s="215">
        <v>1251</v>
      </c>
      <c r="G782" s="215">
        <v>1004</v>
      </c>
      <c r="H782" s="222" t="s">
        <v>340</v>
      </c>
      <c r="I782" s="215" t="s">
        <v>5256</v>
      </c>
      <c r="J782" s="216" t="s">
        <v>330</v>
      </c>
      <c r="K782" s="215" t="s">
        <v>322</v>
      </c>
      <c r="L782" s="215" t="s">
        <v>419</v>
      </c>
    </row>
    <row r="783" spans="1:12" s="215" customFormat="1" x14ac:dyDescent="0.25">
      <c r="A783" s="215" t="s">
        <v>126</v>
      </c>
      <c r="B783" s="215">
        <v>2272</v>
      </c>
      <c r="C783" s="215" t="s">
        <v>281</v>
      </c>
      <c r="D783" s="215">
        <v>502155957</v>
      </c>
      <c r="E783" s="222">
        <v>1060</v>
      </c>
      <c r="F783" s="215">
        <v>1251</v>
      </c>
      <c r="G783" s="215">
        <v>1004</v>
      </c>
      <c r="H783" s="222" t="s">
        <v>340</v>
      </c>
      <c r="I783" s="215" t="s">
        <v>5257</v>
      </c>
      <c r="J783" s="216" t="s">
        <v>330</v>
      </c>
      <c r="K783" s="215" t="s">
        <v>322</v>
      </c>
      <c r="L783" s="215" t="s">
        <v>419</v>
      </c>
    </row>
    <row r="784" spans="1:12" s="215" customFormat="1" x14ac:dyDescent="0.25">
      <c r="A784" s="215" t="s">
        <v>126</v>
      </c>
      <c r="B784" s="215">
        <v>2272</v>
      </c>
      <c r="C784" s="215" t="s">
        <v>281</v>
      </c>
      <c r="D784" s="215">
        <v>502155958</v>
      </c>
      <c r="E784" s="222">
        <v>1060</v>
      </c>
      <c r="F784" s="215">
        <v>1251</v>
      </c>
      <c r="G784" s="215">
        <v>1004</v>
      </c>
      <c r="H784" s="222" t="s">
        <v>340</v>
      </c>
      <c r="I784" s="215" t="s">
        <v>5258</v>
      </c>
      <c r="J784" s="216" t="s">
        <v>330</v>
      </c>
      <c r="K784" s="215" t="s">
        <v>322</v>
      </c>
      <c r="L784" s="215" t="s">
        <v>419</v>
      </c>
    </row>
    <row r="785" spans="1:12" s="215" customFormat="1" x14ac:dyDescent="0.25">
      <c r="A785" s="215" t="s">
        <v>126</v>
      </c>
      <c r="B785" s="215">
        <v>2272</v>
      </c>
      <c r="C785" s="215" t="s">
        <v>281</v>
      </c>
      <c r="D785" s="215">
        <v>502155970</v>
      </c>
      <c r="E785" s="222">
        <v>1060</v>
      </c>
      <c r="F785" s="215">
        <v>1251</v>
      </c>
      <c r="G785" s="215">
        <v>1004</v>
      </c>
      <c r="H785" s="222" t="s">
        <v>340</v>
      </c>
      <c r="I785" s="215" t="s">
        <v>5259</v>
      </c>
      <c r="J785" s="216" t="s">
        <v>330</v>
      </c>
      <c r="K785" s="215" t="s">
        <v>322</v>
      </c>
      <c r="L785" s="215" t="s">
        <v>419</v>
      </c>
    </row>
    <row r="786" spans="1:12" s="215" customFormat="1" x14ac:dyDescent="0.25">
      <c r="A786" s="215" t="s">
        <v>126</v>
      </c>
      <c r="B786" s="215">
        <v>2272</v>
      </c>
      <c r="C786" s="215" t="s">
        <v>281</v>
      </c>
      <c r="D786" s="215">
        <v>502155971</v>
      </c>
      <c r="E786" s="222">
        <v>1060</v>
      </c>
      <c r="F786" s="215">
        <v>1251</v>
      </c>
      <c r="G786" s="215">
        <v>1004</v>
      </c>
      <c r="H786" s="222" t="s">
        <v>340</v>
      </c>
      <c r="I786" s="215" t="s">
        <v>5260</v>
      </c>
      <c r="J786" s="216" t="s">
        <v>330</v>
      </c>
      <c r="K786" s="215" t="s">
        <v>322</v>
      </c>
      <c r="L786" s="215" t="s">
        <v>419</v>
      </c>
    </row>
    <row r="787" spans="1:12" s="215" customFormat="1" x14ac:dyDescent="0.25">
      <c r="A787" s="215" t="s">
        <v>126</v>
      </c>
      <c r="B787" s="215">
        <v>2272</v>
      </c>
      <c r="C787" s="215" t="s">
        <v>281</v>
      </c>
      <c r="D787" s="215">
        <v>502156253</v>
      </c>
      <c r="E787" s="222">
        <v>1080</v>
      </c>
      <c r="F787" s="215">
        <v>1274</v>
      </c>
      <c r="G787" s="215">
        <v>1004</v>
      </c>
      <c r="H787" s="222" t="s">
        <v>339</v>
      </c>
      <c r="I787" s="215" t="s">
        <v>5261</v>
      </c>
      <c r="J787" s="216" t="s">
        <v>330</v>
      </c>
      <c r="K787" s="215" t="s">
        <v>322</v>
      </c>
      <c r="L787" s="215" t="s">
        <v>420</v>
      </c>
    </row>
    <row r="788" spans="1:12" s="215" customFormat="1" x14ac:dyDescent="0.25">
      <c r="A788" s="215" t="s">
        <v>126</v>
      </c>
      <c r="B788" s="215">
        <v>2274</v>
      </c>
      <c r="C788" s="215" t="s">
        <v>282</v>
      </c>
      <c r="D788" s="215">
        <v>502156579</v>
      </c>
      <c r="E788" s="222">
        <v>1060</v>
      </c>
      <c r="F788" s="215">
        <v>1251</v>
      </c>
      <c r="G788" s="215">
        <v>1004</v>
      </c>
      <c r="H788" s="222" t="s">
        <v>340</v>
      </c>
      <c r="I788" s="215" t="s">
        <v>5262</v>
      </c>
      <c r="J788" s="216" t="s">
        <v>330</v>
      </c>
      <c r="K788" s="215" t="s">
        <v>322</v>
      </c>
      <c r="L788" s="215" t="s">
        <v>419</v>
      </c>
    </row>
    <row r="789" spans="1:12" s="215" customFormat="1" x14ac:dyDescent="0.25">
      <c r="A789" s="215" t="s">
        <v>126</v>
      </c>
      <c r="B789" s="215">
        <v>2275</v>
      </c>
      <c r="C789" s="215" t="s">
        <v>283</v>
      </c>
      <c r="D789" s="215">
        <v>190444270</v>
      </c>
      <c r="E789" s="222">
        <v>1060</v>
      </c>
      <c r="F789" s="215">
        <v>1274</v>
      </c>
      <c r="G789" s="215">
        <v>1004</v>
      </c>
      <c r="H789" s="222" t="s">
        <v>340</v>
      </c>
      <c r="I789" s="215" t="s">
        <v>5263</v>
      </c>
      <c r="J789" s="216" t="s">
        <v>330</v>
      </c>
      <c r="K789" s="215" t="s">
        <v>322</v>
      </c>
      <c r="L789" s="215" t="s">
        <v>419</v>
      </c>
    </row>
    <row r="790" spans="1:12" s="215" customFormat="1" x14ac:dyDescent="0.25">
      <c r="A790" s="215" t="s">
        <v>126</v>
      </c>
      <c r="B790" s="215">
        <v>2275</v>
      </c>
      <c r="C790" s="215" t="s">
        <v>283</v>
      </c>
      <c r="D790" s="215">
        <v>191759774</v>
      </c>
      <c r="E790" s="222">
        <v>1060</v>
      </c>
      <c r="F790" s="215">
        <v>1252</v>
      </c>
      <c r="G790" s="215">
        <v>1004</v>
      </c>
      <c r="H790" s="222" t="s">
        <v>340</v>
      </c>
      <c r="I790" s="215" t="s">
        <v>5264</v>
      </c>
      <c r="J790" s="216" t="s">
        <v>330</v>
      </c>
      <c r="K790" s="215" t="s">
        <v>322</v>
      </c>
      <c r="L790" s="215" t="s">
        <v>419</v>
      </c>
    </row>
    <row r="791" spans="1:12" s="215" customFormat="1" x14ac:dyDescent="0.25">
      <c r="A791" s="215" t="s">
        <v>126</v>
      </c>
      <c r="B791" s="215">
        <v>2275</v>
      </c>
      <c r="C791" s="215" t="s">
        <v>283</v>
      </c>
      <c r="D791" s="215">
        <v>191860140</v>
      </c>
      <c r="E791" s="222">
        <v>1060</v>
      </c>
      <c r="F791" s="215">
        <v>1242</v>
      </c>
      <c r="G791" s="215">
        <v>1004</v>
      </c>
      <c r="H791" s="222" t="s">
        <v>340</v>
      </c>
      <c r="I791" s="215" t="s">
        <v>5265</v>
      </c>
      <c r="J791" s="216" t="s">
        <v>330</v>
      </c>
      <c r="K791" s="215" t="s">
        <v>322</v>
      </c>
      <c r="L791" s="215" t="s">
        <v>419</v>
      </c>
    </row>
    <row r="792" spans="1:12" s="215" customFormat="1" x14ac:dyDescent="0.25">
      <c r="A792" s="215" t="s">
        <v>126</v>
      </c>
      <c r="B792" s="215">
        <v>2275</v>
      </c>
      <c r="C792" s="215" t="s">
        <v>283</v>
      </c>
      <c r="D792" s="215">
        <v>191862279</v>
      </c>
      <c r="E792" s="222">
        <v>1060</v>
      </c>
      <c r="F792" s="215">
        <v>1242</v>
      </c>
      <c r="G792" s="215">
        <v>1004</v>
      </c>
      <c r="H792" s="222" t="s">
        <v>340</v>
      </c>
      <c r="I792" s="215" t="s">
        <v>5266</v>
      </c>
      <c r="J792" s="216" t="s">
        <v>330</v>
      </c>
      <c r="K792" s="215" t="s">
        <v>322</v>
      </c>
      <c r="L792" s="215" t="s">
        <v>419</v>
      </c>
    </row>
    <row r="793" spans="1:12" s="215" customFormat="1" x14ac:dyDescent="0.25">
      <c r="A793" s="215" t="s">
        <v>126</v>
      </c>
      <c r="B793" s="215">
        <v>2275</v>
      </c>
      <c r="C793" s="215" t="s">
        <v>283</v>
      </c>
      <c r="D793" s="215">
        <v>191862280</v>
      </c>
      <c r="E793" s="222">
        <v>1060</v>
      </c>
      <c r="F793" s="215">
        <v>1242</v>
      </c>
      <c r="G793" s="215">
        <v>1004</v>
      </c>
      <c r="H793" s="222" t="s">
        <v>340</v>
      </c>
      <c r="I793" s="215" t="s">
        <v>5267</v>
      </c>
      <c r="J793" s="216" t="s">
        <v>330</v>
      </c>
      <c r="K793" s="215" t="s">
        <v>322</v>
      </c>
      <c r="L793" s="215" t="s">
        <v>419</v>
      </c>
    </row>
    <row r="794" spans="1:12" s="215" customFormat="1" x14ac:dyDescent="0.25">
      <c r="A794" s="215" t="s">
        <v>126</v>
      </c>
      <c r="B794" s="215">
        <v>2275</v>
      </c>
      <c r="C794" s="215" t="s">
        <v>283</v>
      </c>
      <c r="D794" s="215">
        <v>191962528</v>
      </c>
      <c r="E794" s="222">
        <v>1020</v>
      </c>
      <c r="F794" s="215">
        <v>1110</v>
      </c>
      <c r="G794" s="215">
        <v>1004</v>
      </c>
      <c r="H794" s="222" t="s">
        <v>340</v>
      </c>
      <c r="I794" s="215" t="s">
        <v>5268</v>
      </c>
      <c r="J794" s="216" t="s">
        <v>330</v>
      </c>
      <c r="K794" s="215" t="s">
        <v>322</v>
      </c>
      <c r="L794" s="215" t="s">
        <v>418</v>
      </c>
    </row>
    <row r="795" spans="1:12" s="215" customFormat="1" x14ac:dyDescent="0.25">
      <c r="A795" s="215" t="s">
        <v>126</v>
      </c>
      <c r="B795" s="215">
        <v>2275</v>
      </c>
      <c r="C795" s="215" t="s">
        <v>283</v>
      </c>
      <c r="D795" s="215">
        <v>192016979</v>
      </c>
      <c r="E795" s="222">
        <v>1060</v>
      </c>
      <c r="F795" s="215">
        <v>1242</v>
      </c>
      <c r="G795" s="215">
        <v>1004</v>
      </c>
      <c r="H795" s="222" t="s">
        <v>340</v>
      </c>
      <c r="I795" s="215" t="s">
        <v>5269</v>
      </c>
      <c r="J795" s="216" t="s">
        <v>330</v>
      </c>
      <c r="K795" s="215" t="s">
        <v>322</v>
      </c>
      <c r="L795" s="215" t="s">
        <v>419</v>
      </c>
    </row>
    <row r="796" spans="1:12" s="215" customFormat="1" x14ac:dyDescent="0.25">
      <c r="A796" s="215" t="s">
        <v>126</v>
      </c>
      <c r="B796" s="215">
        <v>2275</v>
      </c>
      <c r="C796" s="215" t="s">
        <v>283</v>
      </c>
      <c r="D796" s="215">
        <v>192045412</v>
      </c>
      <c r="E796" s="222">
        <v>1060</v>
      </c>
      <c r="F796" s="215">
        <v>1251</v>
      </c>
      <c r="G796" s="215">
        <v>1004</v>
      </c>
      <c r="H796" s="222" t="s">
        <v>340</v>
      </c>
      <c r="I796" s="215" t="s">
        <v>5270</v>
      </c>
      <c r="J796" s="216" t="s">
        <v>330</v>
      </c>
      <c r="K796" s="215" t="s">
        <v>322</v>
      </c>
      <c r="L796" s="215" t="s">
        <v>419</v>
      </c>
    </row>
    <row r="797" spans="1:12" s="215" customFormat="1" x14ac:dyDescent="0.25">
      <c r="A797" s="215" t="s">
        <v>126</v>
      </c>
      <c r="B797" s="215">
        <v>2275</v>
      </c>
      <c r="C797" s="215" t="s">
        <v>283</v>
      </c>
      <c r="D797" s="215">
        <v>502021913</v>
      </c>
      <c r="E797" s="222">
        <v>1060</v>
      </c>
      <c r="F797" s="215">
        <v>1242</v>
      </c>
      <c r="G797" s="215">
        <v>1004</v>
      </c>
      <c r="H797" s="222" t="s">
        <v>340</v>
      </c>
      <c r="I797" s="215" t="s">
        <v>5271</v>
      </c>
      <c r="J797" s="216" t="s">
        <v>330</v>
      </c>
      <c r="K797" s="215" t="s">
        <v>322</v>
      </c>
      <c r="L797" s="215" t="s">
        <v>419</v>
      </c>
    </row>
    <row r="798" spans="1:12" s="215" customFormat="1" x14ac:dyDescent="0.25">
      <c r="A798" s="215" t="s">
        <v>126</v>
      </c>
      <c r="B798" s="215">
        <v>2275</v>
      </c>
      <c r="C798" s="215" t="s">
        <v>283</v>
      </c>
      <c r="D798" s="215">
        <v>502021922</v>
      </c>
      <c r="E798" s="222">
        <v>1060</v>
      </c>
      <c r="F798" s="215">
        <v>1271</v>
      </c>
      <c r="G798" s="215">
        <v>1004</v>
      </c>
      <c r="H798" s="222" t="s">
        <v>340</v>
      </c>
      <c r="I798" s="215" t="s">
        <v>5272</v>
      </c>
      <c r="J798" s="216" t="s">
        <v>330</v>
      </c>
      <c r="K798" s="215" t="s">
        <v>322</v>
      </c>
      <c r="L798" s="215" t="s">
        <v>419</v>
      </c>
    </row>
    <row r="799" spans="1:12" s="215" customFormat="1" x14ac:dyDescent="0.25">
      <c r="A799" s="215" t="s">
        <v>126</v>
      </c>
      <c r="B799" s="215">
        <v>2275</v>
      </c>
      <c r="C799" s="215" t="s">
        <v>283</v>
      </c>
      <c r="D799" s="215">
        <v>502156780</v>
      </c>
      <c r="E799" s="222">
        <v>1080</v>
      </c>
      <c r="F799" s="215">
        <v>1274</v>
      </c>
      <c r="G799" s="215">
        <v>1004</v>
      </c>
      <c r="H799" s="222" t="s">
        <v>339</v>
      </c>
      <c r="I799" s="215" t="s">
        <v>5273</v>
      </c>
      <c r="J799" s="216" t="s">
        <v>330</v>
      </c>
      <c r="K799" s="215" t="s">
        <v>322</v>
      </c>
      <c r="L799" s="215" t="s">
        <v>420</v>
      </c>
    </row>
    <row r="800" spans="1:12" s="215" customFormat="1" x14ac:dyDescent="0.25">
      <c r="A800" s="215" t="s">
        <v>126</v>
      </c>
      <c r="B800" s="215">
        <v>2275</v>
      </c>
      <c r="C800" s="215" t="s">
        <v>283</v>
      </c>
      <c r="D800" s="215">
        <v>502156842</v>
      </c>
      <c r="E800" s="222">
        <v>1080</v>
      </c>
      <c r="F800" s="215">
        <v>1274</v>
      </c>
      <c r="G800" s="215">
        <v>1004</v>
      </c>
      <c r="H800" s="222" t="s">
        <v>339</v>
      </c>
      <c r="I800" s="215" t="s">
        <v>5274</v>
      </c>
      <c r="J800" s="216" t="s">
        <v>330</v>
      </c>
      <c r="K800" s="215" t="s">
        <v>322</v>
      </c>
      <c r="L800" s="215" t="s">
        <v>420</v>
      </c>
    </row>
    <row r="801" spans="1:12" s="215" customFormat="1" x14ac:dyDescent="0.25">
      <c r="A801" s="215" t="s">
        <v>126</v>
      </c>
      <c r="B801" s="215">
        <v>2275</v>
      </c>
      <c r="C801" s="215" t="s">
        <v>283</v>
      </c>
      <c r="D801" s="215">
        <v>502156845</v>
      </c>
      <c r="E801" s="222">
        <v>1080</v>
      </c>
      <c r="F801" s="215">
        <v>1274</v>
      </c>
      <c r="G801" s="215">
        <v>1004</v>
      </c>
      <c r="H801" s="222" t="s">
        <v>339</v>
      </c>
      <c r="I801" s="215" t="s">
        <v>5275</v>
      </c>
      <c r="J801" s="216" t="s">
        <v>330</v>
      </c>
      <c r="K801" s="215" t="s">
        <v>322</v>
      </c>
      <c r="L801" s="215" t="s">
        <v>420</v>
      </c>
    </row>
    <row r="802" spans="1:12" s="215" customFormat="1" x14ac:dyDescent="0.25">
      <c r="A802" s="215" t="s">
        <v>126</v>
      </c>
      <c r="B802" s="215">
        <v>2275</v>
      </c>
      <c r="C802" s="215" t="s">
        <v>283</v>
      </c>
      <c r="D802" s="215">
        <v>502156929</v>
      </c>
      <c r="E802" s="222">
        <v>1080</v>
      </c>
      <c r="F802" s="215">
        <v>1271</v>
      </c>
      <c r="G802" s="215">
        <v>1004</v>
      </c>
      <c r="H802" s="222" t="s">
        <v>339</v>
      </c>
      <c r="I802" s="215" t="s">
        <v>5276</v>
      </c>
      <c r="J802" s="216" t="s">
        <v>330</v>
      </c>
      <c r="K802" s="215" t="s">
        <v>322</v>
      </c>
      <c r="L802" s="215" t="s">
        <v>420</v>
      </c>
    </row>
    <row r="803" spans="1:12" s="215" customFormat="1" x14ac:dyDescent="0.25">
      <c r="A803" s="215" t="s">
        <v>126</v>
      </c>
      <c r="B803" s="215">
        <v>2275</v>
      </c>
      <c r="C803" s="215" t="s">
        <v>283</v>
      </c>
      <c r="D803" s="215">
        <v>502156955</v>
      </c>
      <c r="E803" s="222">
        <v>1060</v>
      </c>
      <c r="F803" s="215">
        <v>1251</v>
      </c>
      <c r="G803" s="215">
        <v>1004</v>
      </c>
      <c r="H803" s="222" t="s">
        <v>340</v>
      </c>
      <c r="I803" s="215" t="s">
        <v>5277</v>
      </c>
      <c r="J803" s="216" t="s">
        <v>330</v>
      </c>
      <c r="K803" s="215" t="s">
        <v>322</v>
      </c>
      <c r="L803" s="215" t="s">
        <v>419</v>
      </c>
    </row>
    <row r="804" spans="1:12" s="215" customFormat="1" x14ac:dyDescent="0.25">
      <c r="A804" s="215" t="s">
        <v>126</v>
      </c>
      <c r="B804" s="215">
        <v>2275</v>
      </c>
      <c r="C804" s="215" t="s">
        <v>283</v>
      </c>
      <c r="D804" s="215">
        <v>502156985</v>
      </c>
      <c r="E804" s="222">
        <v>1060</v>
      </c>
      <c r="F804" s="215">
        <v>1242</v>
      </c>
      <c r="G804" s="215">
        <v>1004</v>
      </c>
      <c r="H804" s="222" t="s">
        <v>340</v>
      </c>
      <c r="I804" s="215" t="s">
        <v>5278</v>
      </c>
      <c r="J804" s="216" t="s">
        <v>330</v>
      </c>
      <c r="K804" s="215" t="s">
        <v>322</v>
      </c>
      <c r="L804" s="215" t="s">
        <v>419</v>
      </c>
    </row>
    <row r="805" spans="1:12" s="215" customFormat="1" x14ac:dyDescent="0.25">
      <c r="A805" s="215" t="s">
        <v>126</v>
      </c>
      <c r="B805" s="215">
        <v>2275</v>
      </c>
      <c r="C805" s="215" t="s">
        <v>283</v>
      </c>
      <c r="D805" s="215">
        <v>502156990</v>
      </c>
      <c r="E805" s="222">
        <v>1060</v>
      </c>
      <c r="F805" s="215">
        <v>1271</v>
      </c>
      <c r="G805" s="215">
        <v>1004</v>
      </c>
      <c r="H805" s="222" t="s">
        <v>340</v>
      </c>
      <c r="I805" s="215" t="s">
        <v>5279</v>
      </c>
      <c r="J805" s="216" t="s">
        <v>330</v>
      </c>
      <c r="K805" s="215" t="s">
        <v>322</v>
      </c>
      <c r="L805" s="215" t="s">
        <v>419</v>
      </c>
    </row>
    <row r="806" spans="1:12" s="215" customFormat="1" x14ac:dyDescent="0.25">
      <c r="A806" s="215" t="s">
        <v>126</v>
      </c>
      <c r="B806" s="215">
        <v>2275</v>
      </c>
      <c r="C806" s="215" t="s">
        <v>283</v>
      </c>
      <c r="D806" s="215">
        <v>502156995</v>
      </c>
      <c r="E806" s="222">
        <v>1060</v>
      </c>
      <c r="F806" s="215">
        <v>1271</v>
      </c>
      <c r="G806" s="215">
        <v>1004</v>
      </c>
      <c r="H806" s="222" t="s">
        <v>340</v>
      </c>
      <c r="I806" s="215" t="s">
        <v>5280</v>
      </c>
      <c r="J806" s="216" t="s">
        <v>330</v>
      </c>
      <c r="K806" s="215" t="s">
        <v>322</v>
      </c>
      <c r="L806" s="215" t="s">
        <v>419</v>
      </c>
    </row>
    <row r="807" spans="1:12" s="215" customFormat="1" x14ac:dyDescent="0.25">
      <c r="A807" s="215" t="s">
        <v>126</v>
      </c>
      <c r="B807" s="215">
        <v>2275</v>
      </c>
      <c r="C807" s="215" t="s">
        <v>283</v>
      </c>
      <c r="D807" s="215">
        <v>502156996</v>
      </c>
      <c r="E807" s="222">
        <v>1060</v>
      </c>
      <c r="F807" s="215">
        <v>1271</v>
      </c>
      <c r="G807" s="215">
        <v>1004</v>
      </c>
      <c r="H807" s="222" t="s">
        <v>340</v>
      </c>
      <c r="I807" s="215" t="s">
        <v>5281</v>
      </c>
      <c r="J807" s="216" t="s">
        <v>330</v>
      </c>
      <c r="K807" s="215" t="s">
        <v>322</v>
      </c>
      <c r="L807" s="215" t="s">
        <v>419</v>
      </c>
    </row>
    <row r="808" spans="1:12" s="215" customFormat="1" x14ac:dyDescent="0.25">
      <c r="A808" s="215" t="s">
        <v>126</v>
      </c>
      <c r="B808" s="215">
        <v>2275</v>
      </c>
      <c r="C808" s="215" t="s">
        <v>283</v>
      </c>
      <c r="D808" s="215">
        <v>502157030</v>
      </c>
      <c r="E808" s="222">
        <v>1060</v>
      </c>
      <c r="F808" s="215">
        <v>1274</v>
      </c>
      <c r="G808" s="215">
        <v>1004</v>
      </c>
      <c r="H808" s="222" t="s">
        <v>340</v>
      </c>
      <c r="I808" s="215" t="s">
        <v>5282</v>
      </c>
      <c r="J808" s="216" t="s">
        <v>330</v>
      </c>
      <c r="K808" s="215" t="s">
        <v>322</v>
      </c>
      <c r="L808" s="215" t="s">
        <v>419</v>
      </c>
    </row>
    <row r="809" spans="1:12" s="215" customFormat="1" x14ac:dyDescent="0.25">
      <c r="A809" s="215" t="s">
        <v>126</v>
      </c>
      <c r="B809" s="215">
        <v>2275</v>
      </c>
      <c r="C809" s="215" t="s">
        <v>283</v>
      </c>
      <c r="D809" s="215">
        <v>502157055</v>
      </c>
      <c r="E809" s="222">
        <v>1060</v>
      </c>
      <c r="F809" s="215">
        <v>1271</v>
      </c>
      <c r="G809" s="215">
        <v>1004</v>
      </c>
      <c r="H809" s="222" t="s">
        <v>340</v>
      </c>
      <c r="I809" s="215" t="s">
        <v>5283</v>
      </c>
      <c r="J809" s="216" t="s">
        <v>330</v>
      </c>
      <c r="K809" s="215" t="s">
        <v>322</v>
      </c>
      <c r="L809" s="215" t="s">
        <v>419</v>
      </c>
    </row>
    <row r="810" spans="1:12" s="215" customFormat="1" x14ac:dyDescent="0.25">
      <c r="A810" s="215" t="s">
        <v>126</v>
      </c>
      <c r="B810" s="215">
        <v>2275</v>
      </c>
      <c r="C810" s="215" t="s">
        <v>283</v>
      </c>
      <c r="D810" s="215">
        <v>502157060</v>
      </c>
      <c r="E810" s="222">
        <v>1060</v>
      </c>
      <c r="F810" s="215">
        <v>1271</v>
      </c>
      <c r="G810" s="215">
        <v>1004</v>
      </c>
      <c r="H810" s="222" t="s">
        <v>340</v>
      </c>
      <c r="I810" s="215" t="s">
        <v>5284</v>
      </c>
      <c r="J810" s="216" t="s">
        <v>330</v>
      </c>
      <c r="K810" s="215" t="s">
        <v>322</v>
      </c>
      <c r="L810" s="215" t="s">
        <v>419</v>
      </c>
    </row>
    <row r="811" spans="1:12" s="215" customFormat="1" x14ac:dyDescent="0.25">
      <c r="A811" s="215" t="s">
        <v>126</v>
      </c>
      <c r="B811" s="215">
        <v>2275</v>
      </c>
      <c r="C811" s="215" t="s">
        <v>283</v>
      </c>
      <c r="D811" s="215">
        <v>502157145</v>
      </c>
      <c r="E811" s="222">
        <v>1060</v>
      </c>
      <c r="F811" s="215">
        <v>1271</v>
      </c>
      <c r="G811" s="215">
        <v>1004</v>
      </c>
      <c r="H811" s="222" t="s">
        <v>340</v>
      </c>
      <c r="I811" s="215" t="s">
        <v>5285</v>
      </c>
      <c r="J811" s="216" t="s">
        <v>330</v>
      </c>
      <c r="K811" s="215" t="s">
        <v>322</v>
      </c>
      <c r="L811" s="215" t="s">
        <v>419</v>
      </c>
    </row>
    <row r="812" spans="1:12" s="215" customFormat="1" x14ac:dyDescent="0.25">
      <c r="A812" s="215" t="s">
        <v>126</v>
      </c>
      <c r="B812" s="215">
        <v>2275</v>
      </c>
      <c r="C812" s="215" t="s">
        <v>283</v>
      </c>
      <c r="D812" s="215">
        <v>502157214</v>
      </c>
      <c r="E812" s="222">
        <v>1060</v>
      </c>
      <c r="F812" s="215">
        <v>1274</v>
      </c>
      <c r="G812" s="215">
        <v>1004</v>
      </c>
      <c r="H812" s="222" t="s">
        <v>340</v>
      </c>
      <c r="I812" s="215" t="s">
        <v>5286</v>
      </c>
      <c r="J812" s="216" t="s">
        <v>330</v>
      </c>
      <c r="K812" s="215" t="s">
        <v>322</v>
      </c>
      <c r="L812" s="215" t="s">
        <v>419</v>
      </c>
    </row>
    <row r="813" spans="1:12" s="215" customFormat="1" x14ac:dyDescent="0.25">
      <c r="A813" s="215" t="s">
        <v>126</v>
      </c>
      <c r="B813" s="215">
        <v>2275</v>
      </c>
      <c r="C813" s="215" t="s">
        <v>283</v>
      </c>
      <c r="D813" s="215">
        <v>502157275</v>
      </c>
      <c r="E813" s="222">
        <v>1060</v>
      </c>
      <c r="F813" s="215">
        <v>1242</v>
      </c>
      <c r="G813" s="215">
        <v>1004</v>
      </c>
      <c r="H813" s="222" t="s">
        <v>340</v>
      </c>
      <c r="I813" s="215" t="s">
        <v>5287</v>
      </c>
      <c r="J813" s="216" t="s">
        <v>330</v>
      </c>
      <c r="K813" s="215" t="s">
        <v>322</v>
      </c>
      <c r="L813" s="215" t="s">
        <v>419</v>
      </c>
    </row>
    <row r="814" spans="1:12" s="215" customFormat="1" x14ac:dyDescent="0.25">
      <c r="A814" s="215" t="s">
        <v>126</v>
      </c>
      <c r="B814" s="215">
        <v>2275</v>
      </c>
      <c r="C814" s="215" t="s">
        <v>283</v>
      </c>
      <c r="D814" s="215">
        <v>502157308</v>
      </c>
      <c r="E814" s="222">
        <v>1060</v>
      </c>
      <c r="F814" s="215">
        <v>1274</v>
      </c>
      <c r="G814" s="215">
        <v>1004</v>
      </c>
      <c r="H814" s="222" t="s">
        <v>340</v>
      </c>
      <c r="I814" s="215" t="s">
        <v>5288</v>
      </c>
      <c r="J814" s="216" t="s">
        <v>330</v>
      </c>
      <c r="K814" s="215" t="s">
        <v>322</v>
      </c>
      <c r="L814" s="215" t="s">
        <v>419</v>
      </c>
    </row>
    <row r="815" spans="1:12" s="215" customFormat="1" x14ac:dyDescent="0.25">
      <c r="A815" s="215" t="s">
        <v>126</v>
      </c>
      <c r="B815" s="215">
        <v>2275</v>
      </c>
      <c r="C815" s="215" t="s">
        <v>283</v>
      </c>
      <c r="D815" s="215">
        <v>502157310</v>
      </c>
      <c r="E815" s="222">
        <v>1060</v>
      </c>
      <c r="F815" s="215">
        <v>1271</v>
      </c>
      <c r="G815" s="215">
        <v>1004</v>
      </c>
      <c r="H815" s="222" t="s">
        <v>340</v>
      </c>
      <c r="I815" s="215" t="s">
        <v>5289</v>
      </c>
      <c r="J815" s="216" t="s">
        <v>330</v>
      </c>
      <c r="K815" s="215" t="s">
        <v>322</v>
      </c>
      <c r="L815" s="215" t="s">
        <v>419</v>
      </c>
    </row>
    <row r="816" spans="1:12" s="215" customFormat="1" x14ac:dyDescent="0.25">
      <c r="A816" s="215" t="s">
        <v>126</v>
      </c>
      <c r="B816" s="215">
        <v>2275</v>
      </c>
      <c r="C816" s="215" t="s">
        <v>283</v>
      </c>
      <c r="D816" s="215">
        <v>502157414</v>
      </c>
      <c r="E816" s="222">
        <v>1060</v>
      </c>
      <c r="F816" s="215">
        <v>1242</v>
      </c>
      <c r="G816" s="215">
        <v>1004</v>
      </c>
      <c r="H816" s="222" t="s">
        <v>340</v>
      </c>
      <c r="I816" s="215" t="s">
        <v>5290</v>
      </c>
      <c r="J816" s="216" t="s">
        <v>330</v>
      </c>
      <c r="K816" s="215" t="s">
        <v>322</v>
      </c>
      <c r="L816" s="215" t="s">
        <v>419</v>
      </c>
    </row>
    <row r="817" spans="1:12" s="215" customFormat="1" x14ac:dyDescent="0.25">
      <c r="A817" s="215" t="s">
        <v>126</v>
      </c>
      <c r="B817" s="215">
        <v>2275</v>
      </c>
      <c r="C817" s="215" t="s">
        <v>283</v>
      </c>
      <c r="D817" s="215">
        <v>502157431</v>
      </c>
      <c r="E817" s="222">
        <v>1060</v>
      </c>
      <c r="F817" s="215">
        <v>1242</v>
      </c>
      <c r="G817" s="215">
        <v>1004</v>
      </c>
      <c r="H817" s="222" t="s">
        <v>340</v>
      </c>
      <c r="I817" s="215" t="s">
        <v>5291</v>
      </c>
      <c r="J817" s="216" t="s">
        <v>330</v>
      </c>
      <c r="K817" s="215" t="s">
        <v>322</v>
      </c>
      <c r="L817" s="215" t="s">
        <v>419</v>
      </c>
    </row>
    <row r="818" spans="1:12" s="215" customFormat="1" x14ac:dyDescent="0.25">
      <c r="A818" s="215" t="s">
        <v>126</v>
      </c>
      <c r="B818" s="215">
        <v>2275</v>
      </c>
      <c r="C818" s="215" t="s">
        <v>283</v>
      </c>
      <c r="D818" s="215">
        <v>502157493</v>
      </c>
      <c r="E818" s="222">
        <v>1060</v>
      </c>
      <c r="F818" s="215">
        <v>1271</v>
      </c>
      <c r="G818" s="215">
        <v>1004</v>
      </c>
      <c r="H818" s="222" t="s">
        <v>340</v>
      </c>
      <c r="I818" s="215" t="s">
        <v>5292</v>
      </c>
      <c r="J818" s="216" t="s">
        <v>330</v>
      </c>
      <c r="K818" s="215" t="s">
        <v>322</v>
      </c>
      <c r="L818" s="215" t="s">
        <v>419</v>
      </c>
    </row>
    <row r="819" spans="1:12" s="215" customFormat="1" x14ac:dyDescent="0.25">
      <c r="A819" s="215" t="s">
        <v>126</v>
      </c>
      <c r="B819" s="215">
        <v>2275</v>
      </c>
      <c r="C819" s="215" t="s">
        <v>283</v>
      </c>
      <c r="D819" s="215">
        <v>502157551</v>
      </c>
      <c r="E819" s="222">
        <v>1060</v>
      </c>
      <c r="F819" s="215">
        <v>1271</v>
      </c>
      <c r="G819" s="215">
        <v>1004</v>
      </c>
      <c r="H819" s="222" t="s">
        <v>340</v>
      </c>
      <c r="I819" s="215" t="s">
        <v>5293</v>
      </c>
      <c r="J819" s="216" t="s">
        <v>330</v>
      </c>
      <c r="K819" s="215" t="s">
        <v>322</v>
      </c>
      <c r="L819" s="215" t="s">
        <v>419</v>
      </c>
    </row>
    <row r="820" spans="1:12" s="215" customFormat="1" x14ac:dyDescent="0.25">
      <c r="A820" s="215" t="s">
        <v>126</v>
      </c>
      <c r="B820" s="215">
        <v>2275</v>
      </c>
      <c r="C820" s="215" t="s">
        <v>283</v>
      </c>
      <c r="D820" s="215">
        <v>502157561</v>
      </c>
      <c r="E820" s="222">
        <v>1060</v>
      </c>
      <c r="F820" s="215">
        <v>1271</v>
      </c>
      <c r="G820" s="215">
        <v>1004</v>
      </c>
      <c r="H820" s="222" t="s">
        <v>340</v>
      </c>
      <c r="I820" s="215" t="s">
        <v>5294</v>
      </c>
      <c r="J820" s="216" t="s">
        <v>330</v>
      </c>
      <c r="K820" s="215" t="s">
        <v>322</v>
      </c>
      <c r="L820" s="215" t="s">
        <v>419</v>
      </c>
    </row>
    <row r="821" spans="1:12" s="215" customFormat="1" x14ac:dyDescent="0.25">
      <c r="A821" s="215" t="s">
        <v>126</v>
      </c>
      <c r="B821" s="215">
        <v>2275</v>
      </c>
      <c r="C821" s="215" t="s">
        <v>283</v>
      </c>
      <c r="D821" s="215">
        <v>502157583</v>
      </c>
      <c r="E821" s="222">
        <v>1060</v>
      </c>
      <c r="F821" s="215">
        <v>1274</v>
      </c>
      <c r="G821" s="215">
        <v>1004</v>
      </c>
      <c r="H821" s="222" t="s">
        <v>340</v>
      </c>
      <c r="I821" s="215" t="s">
        <v>5295</v>
      </c>
      <c r="J821" s="216" t="s">
        <v>330</v>
      </c>
      <c r="K821" s="215" t="s">
        <v>322</v>
      </c>
      <c r="L821" s="215" t="s">
        <v>419</v>
      </c>
    </row>
    <row r="822" spans="1:12" s="215" customFormat="1" x14ac:dyDescent="0.25">
      <c r="A822" s="215" t="s">
        <v>126</v>
      </c>
      <c r="B822" s="215">
        <v>2275</v>
      </c>
      <c r="C822" s="215" t="s">
        <v>283</v>
      </c>
      <c r="D822" s="215">
        <v>502157587</v>
      </c>
      <c r="E822" s="222">
        <v>1060</v>
      </c>
      <c r="F822" s="215">
        <v>1274</v>
      </c>
      <c r="G822" s="215">
        <v>1004</v>
      </c>
      <c r="H822" s="222" t="s">
        <v>340</v>
      </c>
      <c r="I822" s="215" t="s">
        <v>5296</v>
      </c>
      <c r="J822" s="216" t="s">
        <v>330</v>
      </c>
      <c r="K822" s="215" t="s">
        <v>322</v>
      </c>
      <c r="L822" s="215" t="s">
        <v>419</v>
      </c>
    </row>
    <row r="823" spans="1:12" s="215" customFormat="1" x14ac:dyDescent="0.25">
      <c r="A823" s="215" t="s">
        <v>126</v>
      </c>
      <c r="B823" s="215">
        <v>2275</v>
      </c>
      <c r="C823" s="215" t="s">
        <v>283</v>
      </c>
      <c r="D823" s="215">
        <v>502157621</v>
      </c>
      <c r="E823" s="222">
        <v>1060</v>
      </c>
      <c r="F823" s="215">
        <v>1274</v>
      </c>
      <c r="G823" s="215">
        <v>1004</v>
      </c>
      <c r="H823" s="222" t="s">
        <v>340</v>
      </c>
      <c r="I823" s="215" t="s">
        <v>5297</v>
      </c>
      <c r="J823" s="216" t="s">
        <v>330</v>
      </c>
      <c r="K823" s="215" t="s">
        <v>322</v>
      </c>
      <c r="L823" s="215" t="s">
        <v>419</v>
      </c>
    </row>
    <row r="824" spans="1:12" s="215" customFormat="1" x14ac:dyDescent="0.25">
      <c r="A824" s="215" t="s">
        <v>126</v>
      </c>
      <c r="B824" s="215">
        <v>2275</v>
      </c>
      <c r="C824" s="215" t="s">
        <v>283</v>
      </c>
      <c r="D824" s="215">
        <v>502157637</v>
      </c>
      <c r="E824" s="222">
        <v>1060</v>
      </c>
      <c r="F824" s="215">
        <v>1271</v>
      </c>
      <c r="G824" s="215">
        <v>1004</v>
      </c>
      <c r="H824" s="222" t="s">
        <v>340</v>
      </c>
      <c r="I824" s="215" t="s">
        <v>5298</v>
      </c>
      <c r="J824" s="216" t="s">
        <v>330</v>
      </c>
      <c r="K824" s="215" t="s">
        <v>322</v>
      </c>
      <c r="L824" s="215" t="s">
        <v>419</v>
      </c>
    </row>
    <row r="825" spans="1:12" s="215" customFormat="1" x14ac:dyDescent="0.25">
      <c r="A825" s="215" t="s">
        <v>126</v>
      </c>
      <c r="B825" s="215">
        <v>2275</v>
      </c>
      <c r="C825" s="215" t="s">
        <v>283</v>
      </c>
      <c r="D825" s="215">
        <v>502157695</v>
      </c>
      <c r="E825" s="222">
        <v>1060</v>
      </c>
      <c r="F825" s="215">
        <v>1274</v>
      </c>
      <c r="G825" s="215">
        <v>1004</v>
      </c>
      <c r="H825" s="222" t="s">
        <v>340</v>
      </c>
      <c r="I825" s="215" t="s">
        <v>5299</v>
      </c>
      <c r="J825" s="216" t="s">
        <v>330</v>
      </c>
      <c r="K825" s="215" t="s">
        <v>322</v>
      </c>
      <c r="L825" s="215" t="s">
        <v>419</v>
      </c>
    </row>
    <row r="826" spans="1:12" s="215" customFormat="1" x14ac:dyDescent="0.25">
      <c r="A826" s="215" t="s">
        <v>126</v>
      </c>
      <c r="B826" s="215">
        <v>2275</v>
      </c>
      <c r="C826" s="215" t="s">
        <v>283</v>
      </c>
      <c r="D826" s="215">
        <v>502157746</v>
      </c>
      <c r="E826" s="222">
        <v>1060</v>
      </c>
      <c r="F826" s="215">
        <v>1274</v>
      </c>
      <c r="G826" s="215">
        <v>1004</v>
      </c>
      <c r="H826" s="222" t="s">
        <v>340</v>
      </c>
      <c r="I826" s="215" t="s">
        <v>5300</v>
      </c>
      <c r="J826" s="216" t="s">
        <v>330</v>
      </c>
      <c r="K826" s="215" t="s">
        <v>322</v>
      </c>
      <c r="L826" s="215" t="s">
        <v>419</v>
      </c>
    </row>
    <row r="827" spans="1:12" s="215" customFormat="1" x14ac:dyDescent="0.25">
      <c r="A827" s="215" t="s">
        <v>126</v>
      </c>
      <c r="B827" s="215">
        <v>2275</v>
      </c>
      <c r="C827" s="215" t="s">
        <v>283</v>
      </c>
      <c r="D827" s="215">
        <v>502157772</v>
      </c>
      <c r="E827" s="222">
        <v>1060</v>
      </c>
      <c r="F827" s="215">
        <v>1251</v>
      </c>
      <c r="G827" s="215">
        <v>1004</v>
      </c>
      <c r="H827" s="222" t="s">
        <v>340</v>
      </c>
      <c r="I827" s="215" t="s">
        <v>5301</v>
      </c>
      <c r="J827" s="216" t="s">
        <v>330</v>
      </c>
      <c r="K827" s="215" t="s">
        <v>322</v>
      </c>
      <c r="L827" s="215" t="s">
        <v>419</v>
      </c>
    </row>
    <row r="828" spans="1:12" s="215" customFormat="1" x14ac:dyDescent="0.25">
      <c r="A828" s="215" t="s">
        <v>126</v>
      </c>
      <c r="B828" s="215">
        <v>2275</v>
      </c>
      <c r="C828" s="215" t="s">
        <v>283</v>
      </c>
      <c r="D828" s="215">
        <v>502157922</v>
      </c>
      <c r="E828" s="222">
        <v>1060</v>
      </c>
      <c r="F828" s="215">
        <v>1271</v>
      </c>
      <c r="G828" s="215">
        <v>1004</v>
      </c>
      <c r="H828" s="222" t="s">
        <v>340</v>
      </c>
      <c r="I828" s="215" t="s">
        <v>5302</v>
      </c>
      <c r="J828" s="216" t="s">
        <v>330</v>
      </c>
      <c r="K828" s="215" t="s">
        <v>322</v>
      </c>
      <c r="L828" s="215" t="s">
        <v>419</v>
      </c>
    </row>
    <row r="829" spans="1:12" s="215" customFormat="1" x14ac:dyDescent="0.25">
      <c r="A829" s="215" t="s">
        <v>126</v>
      </c>
      <c r="B829" s="215">
        <v>2275</v>
      </c>
      <c r="C829" s="215" t="s">
        <v>283</v>
      </c>
      <c r="D829" s="215">
        <v>502158120</v>
      </c>
      <c r="E829" s="222">
        <v>1060</v>
      </c>
      <c r="F829" s="215">
        <v>1274</v>
      </c>
      <c r="G829" s="215">
        <v>1004</v>
      </c>
      <c r="H829" s="222" t="s">
        <v>340</v>
      </c>
      <c r="I829" s="215" t="s">
        <v>5303</v>
      </c>
      <c r="J829" s="216" t="s">
        <v>330</v>
      </c>
      <c r="K829" s="215" t="s">
        <v>322</v>
      </c>
      <c r="L829" s="215" t="s">
        <v>419</v>
      </c>
    </row>
    <row r="830" spans="1:12" s="215" customFormat="1" x14ac:dyDescent="0.25">
      <c r="A830" s="215" t="s">
        <v>126</v>
      </c>
      <c r="B830" s="215">
        <v>2275</v>
      </c>
      <c r="C830" s="215" t="s">
        <v>283</v>
      </c>
      <c r="D830" s="215">
        <v>502158221</v>
      </c>
      <c r="E830" s="222">
        <v>1060</v>
      </c>
      <c r="F830" s="215">
        <v>1241</v>
      </c>
      <c r="G830" s="215">
        <v>1004</v>
      </c>
      <c r="H830" s="222" t="s">
        <v>340</v>
      </c>
      <c r="I830" s="215" t="s">
        <v>5304</v>
      </c>
      <c r="J830" s="216" t="s">
        <v>330</v>
      </c>
      <c r="K830" s="215" t="s">
        <v>322</v>
      </c>
      <c r="L830" s="215" t="s">
        <v>419</v>
      </c>
    </row>
    <row r="831" spans="1:12" s="215" customFormat="1" x14ac:dyDescent="0.25">
      <c r="A831" s="215" t="s">
        <v>126</v>
      </c>
      <c r="B831" s="215">
        <v>2275</v>
      </c>
      <c r="C831" s="215" t="s">
        <v>283</v>
      </c>
      <c r="D831" s="215">
        <v>502158223</v>
      </c>
      <c r="E831" s="222">
        <v>1060</v>
      </c>
      <c r="F831" s="215">
        <v>1271</v>
      </c>
      <c r="G831" s="215">
        <v>1004</v>
      </c>
      <c r="H831" s="222" t="s">
        <v>340</v>
      </c>
      <c r="I831" s="215" t="s">
        <v>5305</v>
      </c>
      <c r="J831" s="216" t="s">
        <v>330</v>
      </c>
      <c r="K831" s="215" t="s">
        <v>322</v>
      </c>
      <c r="L831" s="215" t="s">
        <v>419</v>
      </c>
    </row>
    <row r="832" spans="1:12" s="215" customFormat="1" x14ac:dyDescent="0.25">
      <c r="A832" s="215" t="s">
        <v>126</v>
      </c>
      <c r="B832" s="215">
        <v>2275</v>
      </c>
      <c r="C832" s="215" t="s">
        <v>283</v>
      </c>
      <c r="D832" s="215">
        <v>502158230</v>
      </c>
      <c r="E832" s="222">
        <v>1060</v>
      </c>
      <c r="F832" s="215">
        <v>1241</v>
      </c>
      <c r="G832" s="215">
        <v>1004</v>
      </c>
      <c r="H832" s="222" t="s">
        <v>340</v>
      </c>
      <c r="I832" s="215" t="s">
        <v>5306</v>
      </c>
      <c r="J832" s="216" t="s">
        <v>330</v>
      </c>
      <c r="K832" s="215" t="s">
        <v>322</v>
      </c>
      <c r="L832" s="215" t="s">
        <v>419</v>
      </c>
    </row>
    <row r="833" spans="1:12" s="215" customFormat="1" x14ac:dyDescent="0.25">
      <c r="A833" s="215" t="s">
        <v>126</v>
      </c>
      <c r="B833" s="215">
        <v>2275</v>
      </c>
      <c r="C833" s="215" t="s">
        <v>283</v>
      </c>
      <c r="D833" s="215">
        <v>502158235</v>
      </c>
      <c r="E833" s="222">
        <v>1060</v>
      </c>
      <c r="F833" s="215">
        <v>1241</v>
      </c>
      <c r="G833" s="215">
        <v>1004</v>
      </c>
      <c r="H833" s="222" t="s">
        <v>340</v>
      </c>
      <c r="I833" s="215" t="s">
        <v>5307</v>
      </c>
      <c r="J833" s="216" t="s">
        <v>330</v>
      </c>
      <c r="K833" s="215" t="s">
        <v>322</v>
      </c>
      <c r="L833" s="215" t="s">
        <v>419</v>
      </c>
    </row>
    <row r="834" spans="1:12" s="215" customFormat="1" x14ac:dyDescent="0.25">
      <c r="A834" s="215" t="s">
        <v>126</v>
      </c>
      <c r="B834" s="215">
        <v>2275</v>
      </c>
      <c r="C834" s="215" t="s">
        <v>283</v>
      </c>
      <c r="D834" s="215">
        <v>504082788</v>
      </c>
      <c r="E834" s="222">
        <v>1080</v>
      </c>
      <c r="F834" s="215">
        <v>1274</v>
      </c>
      <c r="G834" s="215">
        <v>1004</v>
      </c>
      <c r="H834" s="222" t="s">
        <v>339</v>
      </c>
      <c r="I834" s="215" t="s">
        <v>5308</v>
      </c>
      <c r="J834" s="216" t="s">
        <v>330</v>
      </c>
      <c r="K834" s="215" t="s">
        <v>322</v>
      </c>
      <c r="L834" s="215" t="s">
        <v>420</v>
      </c>
    </row>
    <row r="835" spans="1:12" s="215" customFormat="1" x14ac:dyDescent="0.25">
      <c r="A835" s="215" t="s">
        <v>126</v>
      </c>
      <c r="B835" s="215">
        <v>2275</v>
      </c>
      <c r="C835" s="215" t="s">
        <v>283</v>
      </c>
      <c r="D835" s="215">
        <v>504082850</v>
      </c>
      <c r="E835" s="222">
        <v>1060</v>
      </c>
      <c r="F835" s="215">
        <v>1271</v>
      </c>
      <c r="G835" s="215">
        <v>1004</v>
      </c>
      <c r="H835" s="222" t="s">
        <v>340</v>
      </c>
      <c r="I835" s="215" t="s">
        <v>5309</v>
      </c>
      <c r="J835" s="216" t="s">
        <v>330</v>
      </c>
      <c r="K835" s="215" t="s">
        <v>322</v>
      </c>
      <c r="L835" s="215" t="s">
        <v>419</v>
      </c>
    </row>
    <row r="836" spans="1:12" s="215" customFormat="1" x14ac:dyDescent="0.25">
      <c r="A836" s="215" t="s">
        <v>126</v>
      </c>
      <c r="B836" s="215">
        <v>2275</v>
      </c>
      <c r="C836" s="215" t="s">
        <v>283</v>
      </c>
      <c r="D836" s="215">
        <v>504083013</v>
      </c>
      <c r="E836" s="222">
        <v>1060</v>
      </c>
      <c r="F836" s="215">
        <v>1274</v>
      </c>
      <c r="G836" s="215">
        <v>1004</v>
      </c>
      <c r="H836" s="222" t="s">
        <v>340</v>
      </c>
      <c r="I836" s="215" t="s">
        <v>5310</v>
      </c>
      <c r="J836" s="216" t="s">
        <v>330</v>
      </c>
      <c r="K836" s="215" t="s">
        <v>322</v>
      </c>
      <c r="L836" s="215" t="s">
        <v>419</v>
      </c>
    </row>
    <row r="837" spans="1:12" s="215" customFormat="1" x14ac:dyDescent="0.25">
      <c r="A837" s="215" t="s">
        <v>126</v>
      </c>
      <c r="B837" s="215">
        <v>2275</v>
      </c>
      <c r="C837" s="215" t="s">
        <v>283</v>
      </c>
      <c r="D837" s="215">
        <v>504198616</v>
      </c>
      <c r="E837" s="222">
        <v>1060</v>
      </c>
      <c r="F837" s="215">
        <v>1274</v>
      </c>
      <c r="G837" s="215">
        <v>1004</v>
      </c>
      <c r="H837" s="222" t="s">
        <v>340</v>
      </c>
      <c r="I837" s="215" t="s">
        <v>5311</v>
      </c>
      <c r="J837" s="216" t="s">
        <v>330</v>
      </c>
      <c r="K837" s="215" t="s">
        <v>322</v>
      </c>
      <c r="L837" s="215" t="s">
        <v>2413</v>
      </c>
    </row>
    <row r="838" spans="1:12" s="215" customFormat="1" x14ac:dyDescent="0.25">
      <c r="A838" s="215" t="s">
        <v>126</v>
      </c>
      <c r="B838" s="215">
        <v>2275</v>
      </c>
      <c r="C838" s="215" t="s">
        <v>283</v>
      </c>
      <c r="D838" s="215">
        <v>504198631</v>
      </c>
      <c r="E838" s="222">
        <v>1060</v>
      </c>
      <c r="F838" s="215">
        <v>1274</v>
      </c>
      <c r="G838" s="215">
        <v>1004</v>
      </c>
      <c r="H838" s="222" t="s">
        <v>340</v>
      </c>
      <c r="I838" s="215" t="s">
        <v>5312</v>
      </c>
      <c r="J838" s="216" t="s">
        <v>330</v>
      </c>
      <c r="K838" s="215" t="s">
        <v>322</v>
      </c>
      <c r="L838" s="215" t="s">
        <v>2413</v>
      </c>
    </row>
    <row r="839" spans="1:12" s="215" customFormat="1" x14ac:dyDescent="0.25">
      <c r="A839" s="215" t="s">
        <v>126</v>
      </c>
      <c r="B839" s="215">
        <v>2275</v>
      </c>
      <c r="C839" s="215" t="s">
        <v>283</v>
      </c>
      <c r="D839" s="215">
        <v>504198640</v>
      </c>
      <c r="E839" s="222">
        <v>1060</v>
      </c>
      <c r="F839" s="215">
        <v>1271</v>
      </c>
      <c r="G839" s="215">
        <v>1004</v>
      </c>
      <c r="H839" s="222" t="s">
        <v>340</v>
      </c>
      <c r="I839" s="215" t="s">
        <v>5313</v>
      </c>
      <c r="J839" s="216" t="s">
        <v>330</v>
      </c>
      <c r="K839" s="215" t="s">
        <v>322</v>
      </c>
      <c r="L839" s="215" t="s">
        <v>2413</v>
      </c>
    </row>
    <row r="840" spans="1:12" s="215" customFormat="1" x14ac:dyDescent="0.25">
      <c r="A840" s="215" t="s">
        <v>126</v>
      </c>
      <c r="B840" s="215">
        <v>2275</v>
      </c>
      <c r="C840" s="215" t="s">
        <v>283</v>
      </c>
      <c r="D840" s="215">
        <v>504198646</v>
      </c>
      <c r="E840" s="222">
        <v>1060</v>
      </c>
      <c r="F840" s="215">
        <v>1274</v>
      </c>
      <c r="G840" s="215">
        <v>1004</v>
      </c>
      <c r="H840" s="222" t="s">
        <v>340</v>
      </c>
      <c r="I840" s="215" t="s">
        <v>5314</v>
      </c>
      <c r="J840" s="216" t="s">
        <v>330</v>
      </c>
      <c r="K840" s="215" t="s">
        <v>322</v>
      </c>
      <c r="L840" s="215" t="s">
        <v>2413</v>
      </c>
    </row>
    <row r="841" spans="1:12" s="215" customFormat="1" x14ac:dyDescent="0.25">
      <c r="A841" s="215" t="s">
        <v>126</v>
      </c>
      <c r="B841" s="215">
        <v>2276</v>
      </c>
      <c r="C841" s="215" t="s">
        <v>284</v>
      </c>
      <c r="D841" s="215">
        <v>191980654</v>
      </c>
      <c r="E841" s="222">
        <v>1060</v>
      </c>
      <c r="F841" s="215">
        <v>1242</v>
      </c>
      <c r="G841" s="215">
        <v>1004</v>
      </c>
      <c r="H841" s="222" t="s">
        <v>340</v>
      </c>
      <c r="I841" s="215" t="s">
        <v>5315</v>
      </c>
      <c r="J841" s="216" t="s">
        <v>330</v>
      </c>
      <c r="K841" s="215" t="s">
        <v>322</v>
      </c>
      <c r="L841" s="215" t="s">
        <v>419</v>
      </c>
    </row>
    <row r="842" spans="1:12" s="215" customFormat="1" x14ac:dyDescent="0.25">
      <c r="A842" s="215" t="s">
        <v>126</v>
      </c>
      <c r="B842" s="215">
        <v>2276</v>
      </c>
      <c r="C842" s="215" t="s">
        <v>284</v>
      </c>
      <c r="D842" s="215">
        <v>502158371</v>
      </c>
      <c r="E842" s="222">
        <v>1080</v>
      </c>
      <c r="F842" s="215">
        <v>1274</v>
      </c>
      <c r="G842" s="215">
        <v>1004</v>
      </c>
      <c r="H842" s="222" t="s">
        <v>339</v>
      </c>
      <c r="I842" s="215" t="s">
        <v>5316</v>
      </c>
      <c r="J842" s="216" t="s">
        <v>330</v>
      </c>
      <c r="K842" s="215" t="s">
        <v>322</v>
      </c>
      <c r="L842" s="215" t="s">
        <v>420</v>
      </c>
    </row>
    <row r="843" spans="1:12" s="215" customFormat="1" x14ac:dyDescent="0.25">
      <c r="A843" s="215" t="s">
        <v>126</v>
      </c>
      <c r="B843" s="215">
        <v>2276</v>
      </c>
      <c r="C843" s="215" t="s">
        <v>284</v>
      </c>
      <c r="D843" s="215">
        <v>502158388</v>
      </c>
      <c r="E843" s="222">
        <v>1060</v>
      </c>
      <c r="F843" s="215">
        <v>1251</v>
      </c>
      <c r="G843" s="215">
        <v>1004</v>
      </c>
      <c r="H843" s="222" t="s">
        <v>340</v>
      </c>
      <c r="I843" s="215" t="s">
        <v>5317</v>
      </c>
      <c r="J843" s="216" t="s">
        <v>330</v>
      </c>
      <c r="K843" s="215" t="s">
        <v>322</v>
      </c>
      <c r="L843" s="215" t="s">
        <v>419</v>
      </c>
    </row>
    <row r="844" spans="1:12" s="215" customFormat="1" x14ac:dyDescent="0.25">
      <c r="A844" s="215" t="s">
        <v>126</v>
      </c>
      <c r="B844" s="215">
        <v>2276</v>
      </c>
      <c r="C844" s="215" t="s">
        <v>284</v>
      </c>
      <c r="D844" s="215">
        <v>502158483</v>
      </c>
      <c r="E844" s="222">
        <v>1060</v>
      </c>
      <c r="F844" s="215">
        <v>1274</v>
      </c>
      <c r="G844" s="215">
        <v>1004</v>
      </c>
      <c r="H844" s="222" t="s">
        <v>340</v>
      </c>
      <c r="I844" s="215" t="s">
        <v>5318</v>
      </c>
      <c r="J844" s="216" t="s">
        <v>330</v>
      </c>
      <c r="K844" s="215" t="s">
        <v>322</v>
      </c>
      <c r="L844" s="215" t="s">
        <v>419</v>
      </c>
    </row>
    <row r="845" spans="1:12" s="215" customFormat="1" x14ac:dyDescent="0.25">
      <c r="A845" s="215" t="s">
        <v>126</v>
      </c>
      <c r="B845" s="215">
        <v>2278</v>
      </c>
      <c r="C845" s="215" t="s">
        <v>285</v>
      </c>
      <c r="D845" s="215">
        <v>192052046</v>
      </c>
      <c r="E845" s="222">
        <v>1060</v>
      </c>
      <c r="F845" s="215">
        <v>1242</v>
      </c>
      <c r="G845" s="215">
        <v>1004</v>
      </c>
      <c r="H845" s="222" t="s">
        <v>340</v>
      </c>
      <c r="I845" s="215" t="s">
        <v>5319</v>
      </c>
      <c r="J845" s="216" t="s">
        <v>330</v>
      </c>
      <c r="K845" s="215" t="s">
        <v>322</v>
      </c>
      <c r="L845" s="215" t="s">
        <v>419</v>
      </c>
    </row>
    <row r="846" spans="1:12" s="215" customFormat="1" x14ac:dyDescent="0.25">
      <c r="A846" s="215" t="s">
        <v>126</v>
      </c>
      <c r="B846" s="215">
        <v>2278</v>
      </c>
      <c r="C846" s="215" t="s">
        <v>285</v>
      </c>
      <c r="D846" s="215">
        <v>192052048</v>
      </c>
      <c r="E846" s="222">
        <v>1060</v>
      </c>
      <c r="F846" s="215">
        <v>1274</v>
      </c>
      <c r="G846" s="215">
        <v>1004</v>
      </c>
      <c r="H846" s="222" t="s">
        <v>340</v>
      </c>
      <c r="I846" s="215" t="s">
        <v>5320</v>
      </c>
      <c r="J846" s="216" t="s">
        <v>330</v>
      </c>
      <c r="K846" s="215" t="s">
        <v>322</v>
      </c>
      <c r="L846" s="215" t="s">
        <v>419</v>
      </c>
    </row>
    <row r="847" spans="1:12" s="215" customFormat="1" x14ac:dyDescent="0.25">
      <c r="A847" s="215" t="s">
        <v>126</v>
      </c>
      <c r="B847" s="215">
        <v>2284</v>
      </c>
      <c r="C847" s="215" t="s">
        <v>286</v>
      </c>
      <c r="D847" s="215">
        <v>191852840</v>
      </c>
      <c r="E847" s="222">
        <v>1060</v>
      </c>
      <c r="F847" s="215">
        <v>1264</v>
      </c>
      <c r="G847" s="215">
        <v>1004</v>
      </c>
      <c r="H847" s="222" t="s">
        <v>340</v>
      </c>
      <c r="I847" s="215" t="s">
        <v>5321</v>
      </c>
      <c r="J847" s="216" t="s">
        <v>330</v>
      </c>
      <c r="K847" s="215" t="s">
        <v>322</v>
      </c>
      <c r="L847" s="215" t="s">
        <v>419</v>
      </c>
    </row>
    <row r="848" spans="1:12" s="215" customFormat="1" x14ac:dyDescent="0.25">
      <c r="A848" s="215" t="s">
        <v>126</v>
      </c>
      <c r="B848" s="215">
        <v>2284</v>
      </c>
      <c r="C848" s="215" t="s">
        <v>286</v>
      </c>
      <c r="D848" s="215">
        <v>191960029</v>
      </c>
      <c r="E848" s="222">
        <v>1060</v>
      </c>
      <c r="G848" s="215">
        <v>1004</v>
      </c>
      <c r="H848" s="222" t="s">
        <v>340</v>
      </c>
      <c r="I848" s="215" t="s">
        <v>5322</v>
      </c>
      <c r="J848" s="216" t="s">
        <v>330</v>
      </c>
      <c r="K848" s="215" t="s">
        <v>322</v>
      </c>
      <c r="L848" s="215" t="s">
        <v>419</v>
      </c>
    </row>
    <row r="849" spans="1:12" s="215" customFormat="1" x14ac:dyDescent="0.25">
      <c r="A849" s="215" t="s">
        <v>126</v>
      </c>
      <c r="B849" s="215">
        <v>2284</v>
      </c>
      <c r="C849" s="215" t="s">
        <v>286</v>
      </c>
      <c r="D849" s="215">
        <v>191983411</v>
      </c>
      <c r="E849" s="222">
        <v>1060</v>
      </c>
      <c r="F849" s="215">
        <v>1271</v>
      </c>
      <c r="G849" s="215">
        <v>1003</v>
      </c>
      <c r="H849" s="222" t="s">
        <v>340</v>
      </c>
      <c r="I849" s="215" t="s">
        <v>5323</v>
      </c>
      <c r="J849" s="216" t="s">
        <v>330</v>
      </c>
      <c r="K849" s="215" t="s">
        <v>322</v>
      </c>
      <c r="L849" s="215" t="s">
        <v>419</v>
      </c>
    </row>
    <row r="850" spans="1:12" s="215" customFormat="1" x14ac:dyDescent="0.25">
      <c r="A850" s="215" t="s">
        <v>126</v>
      </c>
      <c r="B850" s="215">
        <v>2284</v>
      </c>
      <c r="C850" s="215" t="s">
        <v>286</v>
      </c>
      <c r="D850" s="215">
        <v>191998018</v>
      </c>
      <c r="E850" s="222">
        <v>1060</v>
      </c>
      <c r="F850" s="215">
        <v>1242</v>
      </c>
      <c r="G850" s="215">
        <v>1004</v>
      </c>
      <c r="H850" s="222" t="s">
        <v>340</v>
      </c>
      <c r="I850" s="215" t="s">
        <v>5324</v>
      </c>
      <c r="J850" s="216" t="s">
        <v>330</v>
      </c>
      <c r="K850" s="215" t="s">
        <v>322</v>
      </c>
      <c r="L850" s="215" t="s">
        <v>419</v>
      </c>
    </row>
    <row r="851" spans="1:12" s="215" customFormat="1" x14ac:dyDescent="0.25">
      <c r="A851" s="215" t="s">
        <v>126</v>
      </c>
      <c r="B851" s="215">
        <v>2284</v>
      </c>
      <c r="C851" s="215" t="s">
        <v>286</v>
      </c>
      <c r="D851" s="215">
        <v>192045106</v>
      </c>
      <c r="E851" s="222">
        <v>1080</v>
      </c>
      <c r="F851" s="215">
        <v>1274</v>
      </c>
      <c r="G851" s="215">
        <v>1004</v>
      </c>
      <c r="H851" s="222" t="s">
        <v>339</v>
      </c>
      <c r="I851" s="215" t="s">
        <v>5325</v>
      </c>
      <c r="J851" s="216" t="s">
        <v>330</v>
      </c>
      <c r="K851" s="215" t="s">
        <v>322</v>
      </c>
      <c r="L851" s="215" t="s">
        <v>420</v>
      </c>
    </row>
    <row r="852" spans="1:12" s="215" customFormat="1" x14ac:dyDescent="0.25">
      <c r="A852" s="215" t="s">
        <v>126</v>
      </c>
      <c r="B852" s="215">
        <v>2284</v>
      </c>
      <c r="C852" s="215" t="s">
        <v>286</v>
      </c>
      <c r="D852" s="215">
        <v>192047974</v>
      </c>
      <c r="E852" s="222">
        <v>1080</v>
      </c>
      <c r="F852" s="215">
        <v>1274</v>
      </c>
      <c r="G852" s="215">
        <v>1004</v>
      </c>
      <c r="H852" s="222" t="s">
        <v>339</v>
      </c>
      <c r="I852" s="215" t="s">
        <v>5326</v>
      </c>
      <c r="J852" s="216" t="s">
        <v>330</v>
      </c>
      <c r="K852" s="215" t="s">
        <v>322</v>
      </c>
      <c r="L852" s="215" t="s">
        <v>420</v>
      </c>
    </row>
    <row r="853" spans="1:12" s="215" customFormat="1" x14ac:dyDescent="0.25">
      <c r="A853" s="215" t="s">
        <v>126</v>
      </c>
      <c r="B853" s="215">
        <v>2284</v>
      </c>
      <c r="C853" s="215" t="s">
        <v>286</v>
      </c>
      <c r="D853" s="215">
        <v>502158883</v>
      </c>
      <c r="E853" s="222">
        <v>1080</v>
      </c>
      <c r="F853" s="215">
        <v>1274</v>
      </c>
      <c r="G853" s="215">
        <v>1004</v>
      </c>
      <c r="H853" s="222" t="s">
        <v>339</v>
      </c>
      <c r="I853" s="215" t="s">
        <v>5327</v>
      </c>
      <c r="J853" s="216" t="s">
        <v>330</v>
      </c>
      <c r="K853" s="215" t="s">
        <v>322</v>
      </c>
      <c r="L853" s="215" t="s">
        <v>420</v>
      </c>
    </row>
    <row r="854" spans="1:12" s="215" customFormat="1" x14ac:dyDescent="0.25">
      <c r="A854" s="215" t="s">
        <v>126</v>
      </c>
      <c r="B854" s="215">
        <v>2284</v>
      </c>
      <c r="C854" s="215" t="s">
        <v>286</v>
      </c>
      <c r="D854" s="215">
        <v>502158884</v>
      </c>
      <c r="E854" s="222">
        <v>1080</v>
      </c>
      <c r="F854" s="215">
        <v>1274</v>
      </c>
      <c r="G854" s="215">
        <v>1004</v>
      </c>
      <c r="H854" s="222" t="s">
        <v>339</v>
      </c>
      <c r="I854" s="215" t="s">
        <v>5328</v>
      </c>
      <c r="J854" s="216" t="s">
        <v>330</v>
      </c>
      <c r="K854" s="215" t="s">
        <v>322</v>
      </c>
      <c r="L854" s="215" t="s">
        <v>420</v>
      </c>
    </row>
    <row r="855" spans="1:12" s="215" customFormat="1" x14ac:dyDescent="0.25">
      <c r="A855" s="215" t="s">
        <v>126</v>
      </c>
      <c r="B855" s="215">
        <v>2284</v>
      </c>
      <c r="C855" s="215" t="s">
        <v>286</v>
      </c>
      <c r="D855" s="215">
        <v>502158895</v>
      </c>
      <c r="E855" s="222">
        <v>1080</v>
      </c>
      <c r="F855" s="215">
        <v>1274</v>
      </c>
      <c r="G855" s="215">
        <v>1004</v>
      </c>
      <c r="H855" s="222" t="s">
        <v>339</v>
      </c>
      <c r="I855" s="215" t="s">
        <v>5329</v>
      </c>
      <c r="J855" s="216" t="s">
        <v>330</v>
      </c>
      <c r="K855" s="215" t="s">
        <v>322</v>
      </c>
      <c r="L855" s="215" t="s">
        <v>420</v>
      </c>
    </row>
    <row r="856" spans="1:12" s="215" customFormat="1" x14ac:dyDescent="0.25">
      <c r="A856" s="215" t="s">
        <v>126</v>
      </c>
      <c r="B856" s="215">
        <v>2284</v>
      </c>
      <c r="C856" s="215" t="s">
        <v>286</v>
      </c>
      <c r="D856" s="215">
        <v>502159049</v>
      </c>
      <c r="E856" s="222">
        <v>1060</v>
      </c>
      <c r="F856" s="215">
        <v>1274</v>
      </c>
      <c r="G856" s="215">
        <v>1004</v>
      </c>
      <c r="H856" s="222" t="s">
        <v>340</v>
      </c>
      <c r="I856" s="215" t="s">
        <v>5330</v>
      </c>
      <c r="J856" s="216" t="s">
        <v>330</v>
      </c>
      <c r="K856" s="215" t="s">
        <v>322</v>
      </c>
      <c r="L856" s="215" t="s">
        <v>419</v>
      </c>
    </row>
    <row r="857" spans="1:12" s="215" customFormat="1" x14ac:dyDescent="0.25">
      <c r="A857" s="215" t="s">
        <v>126</v>
      </c>
      <c r="B857" s="215">
        <v>2284</v>
      </c>
      <c r="C857" s="215" t="s">
        <v>286</v>
      </c>
      <c r="D857" s="215">
        <v>502159136</v>
      </c>
      <c r="E857" s="222">
        <v>1060</v>
      </c>
      <c r="F857" s="215">
        <v>1271</v>
      </c>
      <c r="G857" s="215">
        <v>1004</v>
      </c>
      <c r="H857" s="222" t="s">
        <v>340</v>
      </c>
      <c r="I857" s="215" t="s">
        <v>5331</v>
      </c>
      <c r="J857" s="216" t="s">
        <v>330</v>
      </c>
      <c r="K857" s="215" t="s">
        <v>322</v>
      </c>
      <c r="L857" s="215" t="s">
        <v>419</v>
      </c>
    </row>
    <row r="858" spans="1:12" s="215" customFormat="1" x14ac:dyDescent="0.25">
      <c r="A858" s="215" t="s">
        <v>126</v>
      </c>
      <c r="B858" s="215">
        <v>2284</v>
      </c>
      <c r="C858" s="215" t="s">
        <v>286</v>
      </c>
      <c r="D858" s="215">
        <v>502159288</v>
      </c>
      <c r="E858" s="222">
        <v>1060</v>
      </c>
      <c r="F858" s="215">
        <v>1274</v>
      </c>
      <c r="G858" s="215">
        <v>1004</v>
      </c>
      <c r="H858" s="222" t="s">
        <v>340</v>
      </c>
      <c r="I858" s="215" t="s">
        <v>5332</v>
      </c>
      <c r="J858" s="216" t="s">
        <v>330</v>
      </c>
      <c r="K858" s="215" t="s">
        <v>322</v>
      </c>
      <c r="L858" s="215" t="s">
        <v>419</v>
      </c>
    </row>
    <row r="859" spans="1:12" s="215" customFormat="1" x14ac:dyDescent="0.25">
      <c r="A859" s="215" t="s">
        <v>126</v>
      </c>
      <c r="B859" s="215">
        <v>2284</v>
      </c>
      <c r="C859" s="215" t="s">
        <v>286</v>
      </c>
      <c r="D859" s="215">
        <v>502159545</v>
      </c>
      <c r="E859" s="222">
        <v>1060</v>
      </c>
      <c r="F859" s="215">
        <v>1271</v>
      </c>
      <c r="G859" s="215">
        <v>1004</v>
      </c>
      <c r="H859" s="222" t="s">
        <v>340</v>
      </c>
      <c r="I859" s="215" t="s">
        <v>5333</v>
      </c>
      <c r="J859" s="216" t="s">
        <v>330</v>
      </c>
      <c r="K859" s="215" t="s">
        <v>322</v>
      </c>
      <c r="L859" s="215" t="s">
        <v>419</v>
      </c>
    </row>
    <row r="860" spans="1:12" s="215" customFormat="1" x14ac:dyDescent="0.25">
      <c r="A860" s="215" t="s">
        <v>126</v>
      </c>
      <c r="B860" s="215">
        <v>2284</v>
      </c>
      <c r="C860" s="215" t="s">
        <v>286</v>
      </c>
      <c r="D860" s="215">
        <v>502159546</v>
      </c>
      <c r="E860" s="222">
        <v>1060</v>
      </c>
      <c r="F860" s="215">
        <v>1252</v>
      </c>
      <c r="G860" s="215">
        <v>1004</v>
      </c>
      <c r="H860" s="222" t="s">
        <v>340</v>
      </c>
      <c r="I860" s="215" t="s">
        <v>5334</v>
      </c>
      <c r="J860" s="216" t="s">
        <v>330</v>
      </c>
      <c r="K860" s="215" t="s">
        <v>322</v>
      </c>
      <c r="L860" s="215" t="s">
        <v>419</v>
      </c>
    </row>
    <row r="861" spans="1:12" s="215" customFormat="1" x14ac:dyDescent="0.25">
      <c r="A861" s="215" t="s">
        <v>126</v>
      </c>
      <c r="B861" s="215">
        <v>2284</v>
      </c>
      <c r="C861" s="215" t="s">
        <v>286</v>
      </c>
      <c r="D861" s="215">
        <v>502159607</v>
      </c>
      <c r="E861" s="222">
        <v>1060</v>
      </c>
      <c r="F861" s="215">
        <v>1274</v>
      </c>
      <c r="G861" s="215">
        <v>1004</v>
      </c>
      <c r="H861" s="222" t="s">
        <v>340</v>
      </c>
      <c r="I861" s="215" t="s">
        <v>5335</v>
      </c>
      <c r="J861" s="216" t="s">
        <v>330</v>
      </c>
      <c r="K861" s="215" t="s">
        <v>322</v>
      </c>
      <c r="L861" s="215" t="s">
        <v>419</v>
      </c>
    </row>
    <row r="862" spans="1:12" s="215" customFormat="1" x14ac:dyDescent="0.25">
      <c r="A862" s="215" t="s">
        <v>126</v>
      </c>
      <c r="B862" s="215">
        <v>2284</v>
      </c>
      <c r="C862" s="215" t="s">
        <v>286</v>
      </c>
      <c r="D862" s="215">
        <v>502159645</v>
      </c>
      <c r="E862" s="222">
        <v>1060</v>
      </c>
      <c r="F862" s="215">
        <v>1271</v>
      </c>
      <c r="G862" s="215">
        <v>1004</v>
      </c>
      <c r="H862" s="222" t="s">
        <v>340</v>
      </c>
      <c r="I862" s="215" t="s">
        <v>5336</v>
      </c>
      <c r="J862" s="216" t="s">
        <v>330</v>
      </c>
      <c r="K862" s="215" t="s">
        <v>322</v>
      </c>
      <c r="L862" s="215" t="s">
        <v>419</v>
      </c>
    </row>
    <row r="863" spans="1:12" s="215" customFormat="1" x14ac:dyDescent="0.25">
      <c r="A863" s="215" t="s">
        <v>126</v>
      </c>
      <c r="B863" s="215">
        <v>2284</v>
      </c>
      <c r="C863" s="215" t="s">
        <v>286</v>
      </c>
      <c r="D863" s="215">
        <v>502159675</v>
      </c>
      <c r="E863" s="222">
        <v>1060</v>
      </c>
      <c r="F863" s="215">
        <v>1271</v>
      </c>
      <c r="G863" s="215">
        <v>1004</v>
      </c>
      <c r="H863" s="222" t="s">
        <v>340</v>
      </c>
      <c r="I863" s="215" t="s">
        <v>5337</v>
      </c>
      <c r="J863" s="216" t="s">
        <v>330</v>
      </c>
      <c r="K863" s="215" t="s">
        <v>322</v>
      </c>
      <c r="L863" s="215" t="s">
        <v>419</v>
      </c>
    </row>
    <row r="864" spans="1:12" s="215" customFormat="1" x14ac:dyDescent="0.25">
      <c r="A864" s="215" t="s">
        <v>126</v>
      </c>
      <c r="B864" s="215">
        <v>2284</v>
      </c>
      <c r="C864" s="215" t="s">
        <v>286</v>
      </c>
      <c r="D864" s="215">
        <v>502159716</v>
      </c>
      <c r="E864" s="222">
        <v>1060</v>
      </c>
      <c r="F864" s="215">
        <v>1242</v>
      </c>
      <c r="G864" s="215">
        <v>1004</v>
      </c>
      <c r="H864" s="222" t="s">
        <v>340</v>
      </c>
      <c r="I864" s="215" t="s">
        <v>5338</v>
      </c>
      <c r="J864" s="216" t="s">
        <v>330</v>
      </c>
      <c r="K864" s="215" t="s">
        <v>322</v>
      </c>
      <c r="L864" s="215" t="s">
        <v>419</v>
      </c>
    </row>
    <row r="865" spans="1:12" s="215" customFormat="1" x14ac:dyDescent="0.25">
      <c r="A865" s="215" t="s">
        <v>126</v>
      </c>
      <c r="B865" s="215">
        <v>2292</v>
      </c>
      <c r="C865" s="215" t="s">
        <v>287</v>
      </c>
      <c r="D865" s="215">
        <v>191863877</v>
      </c>
      <c r="E865" s="222">
        <v>1060</v>
      </c>
      <c r="F865" s="215">
        <v>1242</v>
      </c>
      <c r="G865" s="215">
        <v>1004</v>
      </c>
      <c r="H865" s="222" t="s">
        <v>340</v>
      </c>
      <c r="I865" s="215" t="s">
        <v>5339</v>
      </c>
      <c r="J865" s="216" t="s">
        <v>330</v>
      </c>
      <c r="K865" s="215" t="s">
        <v>322</v>
      </c>
      <c r="L865" s="215" t="s">
        <v>419</v>
      </c>
    </row>
    <row r="866" spans="1:12" s="215" customFormat="1" x14ac:dyDescent="0.25">
      <c r="A866" s="215" t="s">
        <v>126</v>
      </c>
      <c r="B866" s="215">
        <v>2292</v>
      </c>
      <c r="C866" s="215" t="s">
        <v>287</v>
      </c>
      <c r="D866" s="215">
        <v>192048742</v>
      </c>
      <c r="E866" s="222">
        <v>1060</v>
      </c>
      <c r="F866" s="215">
        <v>1274</v>
      </c>
      <c r="G866" s="215">
        <v>1004</v>
      </c>
      <c r="H866" s="222" t="s">
        <v>340</v>
      </c>
      <c r="I866" s="215" t="s">
        <v>5340</v>
      </c>
      <c r="J866" s="216" t="s">
        <v>330</v>
      </c>
      <c r="K866" s="215" t="s">
        <v>322</v>
      </c>
      <c r="L866" s="215" t="s">
        <v>419</v>
      </c>
    </row>
    <row r="867" spans="1:12" s="215" customFormat="1" x14ac:dyDescent="0.25">
      <c r="A867" s="215" t="s">
        <v>126</v>
      </c>
      <c r="B867" s="215">
        <v>2292</v>
      </c>
      <c r="C867" s="215" t="s">
        <v>287</v>
      </c>
      <c r="D867" s="215">
        <v>192048743</v>
      </c>
      <c r="E867" s="222">
        <v>1060</v>
      </c>
      <c r="F867" s="215">
        <v>1274</v>
      </c>
      <c r="G867" s="215">
        <v>1004</v>
      </c>
      <c r="H867" s="222" t="s">
        <v>340</v>
      </c>
      <c r="I867" s="215" t="s">
        <v>5341</v>
      </c>
      <c r="J867" s="216" t="s">
        <v>330</v>
      </c>
      <c r="K867" s="215" t="s">
        <v>322</v>
      </c>
      <c r="L867" s="215" t="s">
        <v>419</v>
      </c>
    </row>
    <row r="868" spans="1:12" s="215" customFormat="1" x14ac:dyDescent="0.25">
      <c r="A868" s="215" t="s">
        <v>126</v>
      </c>
      <c r="B868" s="215">
        <v>2292</v>
      </c>
      <c r="C868" s="215" t="s">
        <v>287</v>
      </c>
      <c r="D868" s="215">
        <v>192048745</v>
      </c>
      <c r="E868" s="222">
        <v>1060</v>
      </c>
      <c r="G868" s="215">
        <v>1004</v>
      </c>
      <c r="H868" s="222" t="s">
        <v>340</v>
      </c>
      <c r="I868" s="215" t="s">
        <v>5342</v>
      </c>
      <c r="J868" s="216" t="s">
        <v>330</v>
      </c>
      <c r="K868" s="215" t="s">
        <v>322</v>
      </c>
      <c r="L868" s="215" t="s">
        <v>419</v>
      </c>
    </row>
    <row r="869" spans="1:12" s="215" customFormat="1" x14ac:dyDescent="0.25">
      <c r="A869" s="215" t="s">
        <v>126</v>
      </c>
      <c r="B869" s="215">
        <v>2292</v>
      </c>
      <c r="C869" s="215" t="s">
        <v>287</v>
      </c>
      <c r="D869" s="215">
        <v>192048746</v>
      </c>
      <c r="E869" s="222">
        <v>1060</v>
      </c>
      <c r="F869" s="215">
        <v>1274</v>
      </c>
      <c r="G869" s="215">
        <v>1004</v>
      </c>
      <c r="H869" s="222" t="s">
        <v>340</v>
      </c>
      <c r="I869" s="215" t="s">
        <v>5343</v>
      </c>
      <c r="J869" s="216" t="s">
        <v>330</v>
      </c>
      <c r="K869" s="215" t="s">
        <v>322</v>
      </c>
      <c r="L869" s="215" t="s">
        <v>419</v>
      </c>
    </row>
    <row r="870" spans="1:12" s="215" customFormat="1" x14ac:dyDescent="0.25">
      <c r="A870" s="215" t="s">
        <v>126</v>
      </c>
      <c r="B870" s="215">
        <v>2292</v>
      </c>
      <c r="C870" s="215" t="s">
        <v>287</v>
      </c>
      <c r="D870" s="215">
        <v>502159949</v>
      </c>
      <c r="E870" s="222">
        <v>1060</v>
      </c>
      <c r="F870" s="215">
        <v>1242</v>
      </c>
      <c r="G870" s="215">
        <v>1004</v>
      </c>
      <c r="H870" s="222" t="s">
        <v>340</v>
      </c>
      <c r="I870" s="215" t="s">
        <v>5344</v>
      </c>
      <c r="J870" s="216" t="s">
        <v>330</v>
      </c>
      <c r="K870" s="215" t="s">
        <v>322</v>
      </c>
      <c r="L870" s="215" t="s">
        <v>419</v>
      </c>
    </row>
    <row r="871" spans="1:12" s="215" customFormat="1" x14ac:dyDescent="0.25">
      <c r="A871" s="215" t="s">
        <v>126</v>
      </c>
      <c r="B871" s="215">
        <v>2292</v>
      </c>
      <c r="C871" s="215" t="s">
        <v>287</v>
      </c>
      <c r="D871" s="215">
        <v>502159966</v>
      </c>
      <c r="E871" s="222">
        <v>1060</v>
      </c>
      <c r="F871" s="215">
        <v>1271</v>
      </c>
      <c r="G871" s="215">
        <v>1004</v>
      </c>
      <c r="H871" s="222" t="s">
        <v>340</v>
      </c>
      <c r="I871" s="215" t="s">
        <v>5345</v>
      </c>
      <c r="J871" s="216" t="s">
        <v>330</v>
      </c>
      <c r="K871" s="215" t="s">
        <v>322</v>
      </c>
      <c r="L871" s="215" t="s">
        <v>419</v>
      </c>
    </row>
    <row r="872" spans="1:12" s="215" customFormat="1" x14ac:dyDescent="0.25">
      <c r="A872" s="215" t="s">
        <v>126</v>
      </c>
      <c r="B872" s="215">
        <v>2293</v>
      </c>
      <c r="C872" s="215" t="s">
        <v>288</v>
      </c>
      <c r="D872" s="215">
        <v>191613218</v>
      </c>
      <c r="E872" s="222">
        <v>1020</v>
      </c>
      <c r="F872" s="215">
        <v>1122</v>
      </c>
      <c r="G872" s="215">
        <v>1004</v>
      </c>
      <c r="H872" s="222" t="s">
        <v>340</v>
      </c>
      <c r="I872" s="215" t="s">
        <v>5346</v>
      </c>
      <c r="J872" s="216" t="s">
        <v>330</v>
      </c>
      <c r="K872" s="215" t="s">
        <v>322</v>
      </c>
      <c r="L872" s="215" t="s">
        <v>416</v>
      </c>
    </row>
    <row r="873" spans="1:12" s="215" customFormat="1" x14ac:dyDescent="0.25">
      <c r="A873" s="215" t="s">
        <v>126</v>
      </c>
      <c r="B873" s="215">
        <v>2293</v>
      </c>
      <c r="C873" s="215" t="s">
        <v>288</v>
      </c>
      <c r="D873" s="215">
        <v>191613234</v>
      </c>
      <c r="E873" s="222">
        <v>1020</v>
      </c>
      <c r="F873" s="215">
        <v>1122</v>
      </c>
      <c r="G873" s="215">
        <v>1004</v>
      </c>
      <c r="H873" s="222" t="s">
        <v>340</v>
      </c>
      <c r="I873" s="215" t="s">
        <v>5346</v>
      </c>
      <c r="J873" s="216" t="s">
        <v>330</v>
      </c>
      <c r="K873" s="215" t="s">
        <v>322</v>
      </c>
      <c r="L873" s="215" t="s">
        <v>416</v>
      </c>
    </row>
    <row r="874" spans="1:12" s="215" customFormat="1" x14ac:dyDescent="0.25">
      <c r="A874" s="215" t="s">
        <v>126</v>
      </c>
      <c r="B874" s="215">
        <v>2293</v>
      </c>
      <c r="C874" s="215" t="s">
        <v>288</v>
      </c>
      <c r="D874" s="215">
        <v>191613235</v>
      </c>
      <c r="E874" s="222">
        <v>1020</v>
      </c>
      <c r="F874" s="215">
        <v>1122</v>
      </c>
      <c r="G874" s="215">
        <v>1004</v>
      </c>
      <c r="H874" s="222" t="s">
        <v>340</v>
      </c>
      <c r="I874" s="215" t="s">
        <v>5346</v>
      </c>
      <c r="J874" s="216" t="s">
        <v>330</v>
      </c>
      <c r="K874" s="215" t="s">
        <v>322</v>
      </c>
      <c r="L874" s="215" t="s">
        <v>416</v>
      </c>
    </row>
    <row r="875" spans="1:12" s="215" customFormat="1" x14ac:dyDescent="0.25">
      <c r="A875" s="215" t="s">
        <v>126</v>
      </c>
      <c r="B875" s="215">
        <v>2293</v>
      </c>
      <c r="C875" s="215" t="s">
        <v>288</v>
      </c>
      <c r="D875" s="215">
        <v>191645909</v>
      </c>
      <c r="E875" s="222">
        <v>1060</v>
      </c>
      <c r="G875" s="215">
        <v>1004</v>
      </c>
      <c r="H875" s="222" t="s">
        <v>340</v>
      </c>
      <c r="I875" s="215" t="s">
        <v>5347</v>
      </c>
      <c r="J875" s="216" t="s">
        <v>330</v>
      </c>
      <c r="K875" s="215" t="s">
        <v>322</v>
      </c>
      <c r="L875" s="215" t="s">
        <v>419</v>
      </c>
    </row>
    <row r="876" spans="1:12" s="215" customFormat="1" x14ac:dyDescent="0.25">
      <c r="A876" s="215" t="s">
        <v>126</v>
      </c>
      <c r="B876" s="215">
        <v>2293</v>
      </c>
      <c r="C876" s="215" t="s">
        <v>288</v>
      </c>
      <c r="D876" s="215">
        <v>191819115</v>
      </c>
      <c r="E876" s="222">
        <v>1030</v>
      </c>
      <c r="F876" s="215">
        <v>1122</v>
      </c>
      <c r="G876" s="215">
        <v>1004</v>
      </c>
      <c r="H876" s="222" t="s">
        <v>340</v>
      </c>
      <c r="I876" s="215" t="s">
        <v>5348</v>
      </c>
      <c r="J876" s="216" t="s">
        <v>330</v>
      </c>
      <c r="K876" s="215" t="s">
        <v>322</v>
      </c>
      <c r="L876" s="215" t="s">
        <v>422</v>
      </c>
    </row>
    <row r="877" spans="1:12" s="215" customFormat="1" x14ac:dyDescent="0.25">
      <c r="A877" s="215" t="s">
        <v>126</v>
      </c>
      <c r="B877" s="215">
        <v>2293</v>
      </c>
      <c r="C877" s="215" t="s">
        <v>288</v>
      </c>
      <c r="D877" s="215">
        <v>191970196</v>
      </c>
      <c r="E877" s="222">
        <v>1060</v>
      </c>
      <c r="F877" s="215">
        <v>1242</v>
      </c>
      <c r="G877" s="215">
        <v>1004</v>
      </c>
      <c r="H877" s="222" t="s">
        <v>340</v>
      </c>
      <c r="I877" s="215" t="s">
        <v>5349</v>
      </c>
      <c r="J877" s="216" t="s">
        <v>330</v>
      </c>
      <c r="K877" s="215" t="s">
        <v>322</v>
      </c>
      <c r="L877" s="215" t="s">
        <v>419</v>
      </c>
    </row>
    <row r="878" spans="1:12" s="215" customFormat="1" x14ac:dyDescent="0.25">
      <c r="A878" s="215" t="s">
        <v>126</v>
      </c>
      <c r="B878" s="215">
        <v>2293</v>
      </c>
      <c r="C878" s="215" t="s">
        <v>288</v>
      </c>
      <c r="D878" s="215">
        <v>192018092</v>
      </c>
      <c r="E878" s="222">
        <v>1060</v>
      </c>
      <c r="F878" s="215">
        <v>1242</v>
      </c>
      <c r="G878" s="215">
        <v>1003</v>
      </c>
      <c r="H878" s="222" t="s">
        <v>340</v>
      </c>
      <c r="I878" s="215" t="s">
        <v>5350</v>
      </c>
      <c r="J878" s="216" t="s">
        <v>330</v>
      </c>
      <c r="K878" s="215" t="s">
        <v>322</v>
      </c>
      <c r="L878" s="215" t="s">
        <v>419</v>
      </c>
    </row>
    <row r="879" spans="1:12" s="215" customFormat="1" x14ac:dyDescent="0.25">
      <c r="A879" s="215" t="s">
        <v>126</v>
      </c>
      <c r="B879" s="215">
        <v>2293</v>
      </c>
      <c r="C879" s="215" t="s">
        <v>288</v>
      </c>
      <c r="D879" s="215">
        <v>192025711</v>
      </c>
      <c r="E879" s="222">
        <v>1060</v>
      </c>
      <c r="F879" s="215">
        <v>1274</v>
      </c>
      <c r="G879" s="215">
        <v>1004</v>
      </c>
      <c r="H879" s="222" t="s">
        <v>340</v>
      </c>
      <c r="I879" s="215" t="s">
        <v>5351</v>
      </c>
      <c r="J879" s="216" t="s">
        <v>330</v>
      </c>
      <c r="K879" s="215" t="s">
        <v>322</v>
      </c>
      <c r="L879" s="215" t="s">
        <v>419</v>
      </c>
    </row>
    <row r="880" spans="1:12" s="215" customFormat="1" x14ac:dyDescent="0.25">
      <c r="A880" s="215" t="s">
        <v>126</v>
      </c>
      <c r="B880" s="215">
        <v>2293</v>
      </c>
      <c r="C880" s="215" t="s">
        <v>288</v>
      </c>
      <c r="D880" s="215">
        <v>502160079</v>
      </c>
      <c r="E880" s="222">
        <v>1080</v>
      </c>
      <c r="F880" s="215">
        <v>1274</v>
      </c>
      <c r="G880" s="215">
        <v>1004</v>
      </c>
      <c r="H880" s="222" t="s">
        <v>339</v>
      </c>
      <c r="I880" s="215" t="s">
        <v>5352</v>
      </c>
      <c r="J880" s="216" t="s">
        <v>330</v>
      </c>
      <c r="K880" s="215" t="s">
        <v>322</v>
      </c>
      <c r="L880" s="215" t="s">
        <v>420</v>
      </c>
    </row>
    <row r="881" spans="1:12" s="215" customFormat="1" x14ac:dyDescent="0.25">
      <c r="A881" s="215" t="s">
        <v>126</v>
      </c>
      <c r="B881" s="215">
        <v>2293</v>
      </c>
      <c r="C881" s="215" t="s">
        <v>288</v>
      </c>
      <c r="D881" s="215">
        <v>502160156</v>
      </c>
      <c r="E881" s="222">
        <v>1080</v>
      </c>
      <c r="F881" s="215">
        <v>1252</v>
      </c>
      <c r="G881" s="215">
        <v>1004</v>
      </c>
      <c r="H881" s="222" t="s">
        <v>339</v>
      </c>
      <c r="I881" s="215" t="s">
        <v>5353</v>
      </c>
      <c r="J881" s="216" t="s">
        <v>330</v>
      </c>
      <c r="K881" s="215" t="s">
        <v>322</v>
      </c>
      <c r="L881" s="215" t="s">
        <v>420</v>
      </c>
    </row>
    <row r="882" spans="1:12" s="215" customFormat="1" x14ac:dyDescent="0.25">
      <c r="A882" s="215" t="s">
        <v>126</v>
      </c>
      <c r="B882" s="215">
        <v>2293</v>
      </c>
      <c r="C882" s="215" t="s">
        <v>288</v>
      </c>
      <c r="D882" s="215">
        <v>502160177</v>
      </c>
      <c r="E882" s="222">
        <v>1060</v>
      </c>
      <c r="F882" s="215">
        <v>1251</v>
      </c>
      <c r="G882" s="215">
        <v>1004</v>
      </c>
      <c r="H882" s="222" t="s">
        <v>340</v>
      </c>
      <c r="I882" s="215" t="s">
        <v>5354</v>
      </c>
      <c r="J882" s="216" t="s">
        <v>330</v>
      </c>
      <c r="K882" s="215" t="s">
        <v>322</v>
      </c>
      <c r="L882" s="215" t="s">
        <v>419</v>
      </c>
    </row>
    <row r="883" spans="1:12" s="215" customFormat="1" x14ac:dyDescent="0.25">
      <c r="A883" s="215" t="s">
        <v>126</v>
      </c>
      <c r="B883" s="215">
        <v>2293</v>
      </c>
      <c r="C883" s="215" t="s">
        <v>288</v>
      </c>
      <c r="D883" s="215">
        <v>502160232</v>
      </c>
      <c r="E883" s="222">
        <v>1060</v>
      </c>
      <c r="F883" s="215">
        <v>1251</v>
      </c>
      <c r="G883" s="215">
        <v>1004</v>
      </c>
      <c r="H883" s="222" t="s">
        <v>340</v>
      </c>
      <c r="I883" s="215" t="s">
        <v>5355</v>
      </c>
      <c r="J883" s="216" t="s">
        <v>330</v>
      </c>
      <c r="K883" s="215" t="s">
        <v>322</v>
      </c>
      <c r="L883" s="215" t="s">
        <v>419</v>
      </c>
    </row>
    <row r="884" spans="1:12" s="215" customFormat="1" x14ac:dyDescent="0.25">
      <c r="A884" s="215" t="s">
        <v>126</v>
      </c>
      <c r="B884" s="215">
        <v>2293</v>
      </c>
      <c r="C884" s="215" t="s">
        <v>288</v>
      </c>
      <c r="D884" s="215">
        <v>502160237</v>
      </c>
      <c r="E884" s="222">
        <v>1080</v>
      </c>
      <c r="F884" s="215">
        <v>1242</v>
      </c>
      <c r="G884" s="215">
        <v>1004</v>
      </c>
      <c r="H884" s="222" t="s">
        <v>339</v>
      </c>
      <c r="I884" s="215" t="s">
        <v>5356</v>
      </c>
      <c r="J884" s="216" t="s">
        <v>330</v>
      </c>
      <c r="K884" s="215" t="s">
        <v>322</v>
      </c>
      <c r="L884" s="215" t="s">
        <v>420</v>
      </c>
    </row>
    <row r="885" spans="1:12" s="215" customFormat="1" x14ac:dyDescent="0.25">
      <c r="A885" s="215" t="s">
        <v>126</v>
      </c>
      <c r="B885" s="215">
        <v>2293</v>
      </c>
      <c r="C885" s="215" t="s">
        <v>288</v>
      </c>
      <c r="D885" s="215">
        <v>502160245</v>
      </c>
      <c r="E885" s="222">
        <v>1080</v>
      </c>
      <c r="F885" s="215">
        <v>1242</v>
      </c>
      <c r="G885" s="215">
        <v>1004</v>
      </c>
      <c r="H885" s="222" t="s">
        <v>339</v>
      </c>
      <c r="I885" s="215" t="s">
        <v>5357</v>
      </c>
      <c r="J885" s="216" t="s">
        <v>330</v>
      </c>
      <c r="K885" s="215" t="s">
        <v>322</v>
      </c>
      <c r="L885" s="215" t="s">
        <v>420</v>
      </c>
    </row>
    <row r="886" spans="1:12" s="215" customFormat="1" x14ac:dyDescent="0.25">
      <c r="A886" s="215" t="s">
        <v>126</v>
      </c>
      <c r="B886" s="215">
        <v>2293</v>
      </c>
      <c r="C886" s="215" t="s">
        <v>288</v>
      </c>
      <c r="D886" s="215">
        <v>502160247</v>
      </c>
      <c r="E886" s="222">
        <v>1060</v>
      </c>
      <c r="F886" s="215">
        <v>1274</v>
      </c>
      <c r="G886" s="215">
        <v>1004</v>
      </c>
      <c r="H886" s="222" t="s">
        <v>340</v>
      </c>
      <c r="I886" s="215" t="s">
        <v>5358</v>
      </c>
      <c r="J886" s="216" t="s">
        <v>330</v>
      </c>
      <c r="K886" s="215" t="s">
        <v>322</v>
      </c>
      <c r="L886" s="215" t="s">
        <v>419</v>
      </c>
    </row>
    <row r="887" spans="1:12" s="215" customFormat="1" x14ac:dyDescent="0.25">
      <c r="A887" s="215" t="s">
        <v>126</v>
      </c>
      <c r="B887" s="215">
        <v>2293</v>
      </c>
      <c r="C887" s="215" t="s">
        <v>288</v>
      </c>
      <c r="D887" s="215">
        <v>502160253</v>
      </c>
      <c r="E887" s="222">
        <v>1060</v>
      </c>
      <c r="F887" s="215">
        <v>1274</v>
      </c>
      <c r="G887" s="215">
        <v>1004</v>
      </c>
      <c r="H887" s="222" t="s">
        <v>340</v>
      </c>
      <c r="I887" s="215" t="s">
        <v>5359</v>
      </c>
      <c r="J887" s="216" t="s">
        <v>330</v>
      </c>
      <c r="K887" s="215" t="s">
        <v>322</v>
      </c>
      <c r="L887" s="215" t="s">
        <v>419</v>
      </c>
    </row>
    <row r="888" spans="1:12" s="215" customFormat="1" x14ac:dyDescent="0.25">
      <c r="A888" s="215" t="s">
        <v>126</v>
      </c>
      <c r="B888" s="215">
        <v>2293</v>
      </c>
      <c r="C888" s="215" t="s">
        <v>288</v>
      </c>
      <c r="D888" s="215">
        <v>502160260</v>
      </c>
      <c r="E888" s="222">
        <v>1060</v>
      </c>
      <c r="F888" s="215">
        <v>1271</v>
      </c>
      <c r="G888" s="215">
        <v>1004</v>
      </c>
      <c r="H888" s="222" t="s">
        <v>340</v>
      </c>
      <c r="I888" s="215" t="s">
        <v>5360</v>
      </c>
      <c r="J888" s="216" t="s">
        <v>330</v>
      </c>
      <c r="K888" s="215" t="s">
        <v>322</v>
      </c>
      <c r="L888" s="215" t="s">
        <v>419</v>
      </c>
    </row>
    <row r="889" spans="1:12" s="215" customFormat="1" x14ac:dyDescent="0.25">
      <c r="A889" s="215" t="s">
        <v>126</v>
      </c>
      <c r="B889" s="215">
        <v>2293</v>
      </c>
      <c r="C889" s="215" t="s">
        <v>288</v>
      </c>
      <c r="D889" s="215">
        <v>502160272</v>
      </c>
      <c r="E889" s="222">
        <v>1060</v>
      </c>
      <c r="F889" s="215">
        <v>1271</v>
      </c>
      <c r="G889" s="215">
        <v>1004</v>
      </c>
      <c r="H889" s="222" t="s">
        <v>340</v>
      </c>
      <c r="I889" s="215" t="s">
        <v>5361</v>
      </c>
      <c r="J889" s="216" t="s">
        <v>330</v>
      </c>
      <c r="K889" s="215" t="s">
        <v>322</v>
      </c>
      <c r="L889" s="215" t="s">
        <v>419</v>
      </c>
    </row>
    <row r="890" spans="1:12" s="215" customFormat="1" x14ac:dyDescent="0.25">
      <c r="A890" s="215" t="s">
        <v>126</v>
      </c>
      <c r="B890" s="215">
        <v>2293</v>
      </c>
      <c r="C890" s="215" t="s">
        <v>288</v>
      </c>
      <c r="D890" s="215">
        <v>502160439</v>
      </c>
      <c r="E890" s="222">
        <v>1060</v>
      </c>
      <c r="F890" s="215">
        <v>1274</v>
      </c>
      <c r="G890" s="215">
        <v>1004</v>
      </c>
      <c r="H890" s="222" t="s">
        <v>340</v>
      </c>
      <c r="I890" s="215" t="s">
        <v>5362</v>
      </c>
      <c r="J890" s="216" t="s">
        <v>330</v>
      </c>
      <c r="K890" s="215" t="s">
        <v>322</v>
      </c>
      <c r="L890" s="215" t="s">
        <v>419</v>
      </c>
    </row>
    <row r="891" spans="1:12" s="215" customFormat="1" x14ac:dyDescent="0.25">
      <c r="A891" s="215" t="s">
        <v>126</v>
      </c>
      <c r="B891" s="215">
        <v>2293</v>
      </c>
      <c r="C891" s="215" t="s">
        <v>288</v>
      </c>
      <c r="D891" s="215">
        <v>502160510</v>
      </c>
      <c r="E891" s="222">
        <v>1080</v>
      </c>
      <c r="F891" s="215">
        <v>1242</v>
      </c>
      <c r="G891" s="215">
        <v>1004</v>
      </c>
      <c r="H891" s="222" t="s">
        <v>339</v>
      </c>
      <c r="I891" s="215" t="s">
        <v>5363</v>
      </c>
      <c r="J891" s="216" t="s">
        <v>330</v>
      </c>
      <c r="K891" s="215" t="s">
        <v>322</v>
      </c>
      <c r="L891" s="215" t="s">
        <v>420</v>
      </c>
    </row>
    <row r="892" spans="1:12" s="215" customFormat="1" x14ac:dyDescent="0.25">
      <c r="A892" s="215" t="s">
        <v>126</v>
      </c>
      <c r="B892" s="215">
        <v>2293</v>
      </c>
      <c r="C892" s="215" t="s">
        <v>288</v>
      </c>
      <c r="D892" s="215">
        <v>502160699</v>
      </c>
      <c r="E892" s="222">
        <v>1080</v>
      </c>
      <c r="F892" s="215">
        <v>1242</v>
      </c>
      <c r="G892" s="215">
        <v>1004</v>
      </c>
      <c r="H892" s="222" t="s">
        <v>339</v>
      </c>
      <c r="I892" s="215" t="s">
        <v>5364</v>
      </c>
      <c r="J892" s="216" t="s">
        <v>330</v>
      </c>
      <c r="K892" s="215" t="s">
        <v>322</v>
      </c>
      <c r="L892" s="215" t="s">
        <v>420</v>
      </c>
    </row>
    <row r="893" spans="1:12" s="215" customFormat="1" x14ac:dyDescent="0.25">
      <c r="A893" s="215" t="s">
        <v>126</v>
      </c>
      <c r="B893" s="215">
        <v>2293</v>
      </c>
      <c r="C893" s="215" t="s">
        <v>288</v>
      </c>
      <c r="D893" s="215">
        <v>502160991</v>
      </c>
      <c r="E893" s="222">
        <v>1060</v>
      </c>
      <c r="F893" s="215">
        <v>1242</v>
      </c>
      <c r="G893" s="215">
        <v>1004</v>
      </c>
      <c r="H893" s="222" t="s">
        <v>340</v>
      </c>
      <c r="I893" s="215" t="s">
        <v>5365</v>
      </c>
      <c r="J893" s="216" t="s">
        <v>330</v>
      </c>
      <c r="K893" s="215" t="s">
        <v>322</v>
      </c>
      <c r="L893" s="215" t="s">
        <v>419</v>
      </c>
    </row>
    <row r="894" spans="1:12" s="215" customFormat="1" x14ac:dyDescent="0.25">
      <c r="A894" s="215" t="s">
        <v>126</v>
      </c>
      <c r="B894" s="215">
        <v>2293</v>
      </c>
      <c r="C894" s="215" t="s">
        <v>288</v>
      </c>
      <c r="D894" s="215">
        <v>502161079</v>
      </c>
      <c r="E894" s="222">
        <v>1060</v>
      </c>
      <c r="F894" s="215">
        <v>1271</v>
      </c>
      <c r="G894" s="215">
        <v>1004</v>
      </c>
      <c r="H894" s="222" t="s">
        <v>340</v>
      </c>
      <c r="I894" s="215" t="s">
        <v>5366</v>
      </c>
      <c r="J894" s="216" t="s">
        <v>330</v>
      </c>
      <c r="K894" s="215" t="s">
        <v>322</v>
      </c>
      <c r="L894" s="215" t="s">
        <v>419</v>
      </c>
    </row>
    <row r="895" spans="1:12" s="215" customFormat="1" x14ac:dyDescent="0.25">
      <c r="A895" s="215" t="s">
        <v>126</v>
      </c>
      <c r="B895" s="215">
        <v>2293</v>
      </c>
      <c r="C895" s="215" t="s">
        <v>288</v>
      </c>
      <c r="D895" s="215">
        <v>502161083</v>
      </c>
      <c r="E895" s="222">
        <v>1060</v>
      </c>
      <c r="F895" s="215">
        <v>1271</v>
      </c>
      <c r="G895" s="215">
        <v>1004</v>
      </c>
      <c r="H895" s="222" t="s">
        <v>340</v>
      </c>
      <c r="I895" s="215" t="s">
        <v>5367</v>
      </c>
      <c r="J895" s="216" t="s">
        <v>330</v>
      </c>
      <c r="K895" s="215" t="s">
        <v>322</v>
      </c>
      <c r="L895" s="215" t="s">
        <v>419</v>
      </c>
    </row>
    <row r="896" spans="1:12" s="215" customFormat="1" x14ac:dyDescent="0.25">
      <c r="A896" s="215" t="s">
        <v>126</v>
      </c>
      <c r="B896" s="215">
        <v>2293</v>
      </c>
      <c r="C896" s="215" t="s">
        <v>288</v>
      </c>
      <c r="D896" s="215">
        <v>502161085</v>
      </c>
      <c r="E896" s="222">
        <v>1060</v>
      </c>
      <c r="F896" s="215">
        <v>1271</v>
      </c>
      <c r="G896" s="215">
        <v>1004</v>
      </c>
      <c r="H896" s="222" t="s">
        <v>340</v>
      </c>
      <c r="I896" s="215" t="s">
        <v>5368</v>
      </c>
      <c r="J896" s="216" t="s">
        <v>330</v>
      </c>
      <c r="K896" s="215" t="s">
        <v>322</v>
      </c>
      <c r="L896" s="215" t="s">
        <v>419</v>
      </c>
    </row>
    <row r="897" spans="1:12" s="215" customFormat="1" x14ac:dyDescent="0.25">
      <c r="A897" s="215" t="s">
        <v>126</v>
      </c>
      <c r="B897" s="215">
        <v>2293</v>
      </c>
      <c r="C897" s="215" t="s">
        <v>288</v>
      </c>
      <c r="D897" s="215">
        <v>502161337</v>
      </c>
      <c r="E897" s="222">
        <v>1060</v>
      </c>
      <c r="F897" s="215">
        <v>1271</v>
      </c>
      <c r="G897" s="215">
        <v>1004</v>
      </c>
      <c r="H897" s="222" t="s">
        <v>340</v>
      </c>
      <c r="I897" s="215" t="s">
        <v>5369</v>
      </c>
      <c r="J897" s="216" t="s">
        <v>330</v>
      </c>
      <c r="K897" s="215" t="s">
        <v>322</v>
      </c>
      <c r="L897" s="215" t="s">
        <v>419</v>
      </c>
    </row>
    <row r="898" spans="1:12" s="215" customFormat="1" x14ac:dyDescent="0.25">
      <c r="A898" s="215" t="s">
        <v>126</v>
      </c>
      <c r="B898" s="215">
        <v>2293</v>
      </c>
      <c r="C898" s="215" t="s">
        <v>288</v>
      </c>
      <c r="D898" s="215">
        <v>502161515</v>
      </c>
      <c r="E898" s="222">
        <v>1060</v>
      </c>
      <c r="F898" s="215">
        <v>1271</v>
      </c>
      <c r="G898" s="215">
        <v>1004</v>
      </c>
      <c r="H898" s="222" t="s">
        <v>340</v>
      </c>
      <c r="I898" s="215" t="s">
        <v>5370</v>
      </c>
      <c r="J898" s="216" t="s">
        <v>330</v>
      </c>
      <c r="K898" s="215" t="s">
        <v>322</v>
      </c>
      <c r="L898" s="215" t="s">
        <v>419</v>
      </c>
    </row>
    <row r="899" spans="1:12" s="215" customFormat="1" x14ac:dyDescent="0.25">
      <c r="A899" s="215" t="s">
        <v>126</v>
      </c>
      <c r="B899" s="215">
        <v>2293</v>
      </c>
      <c r="C899" s="215" t="s">
        <v>288</v>
      </c>
      <c r="D899" s="215">
        <v>502161562</v>
      </c>
      <c r="E899" s="222">
        <v>1060</v>
      </c>
      <c r="F899" s="215">
        <v>1271</v>
      </c>
      <c r="G899" s="215">
        <v>1004</v>
      </c>
      <c r="H899" s="222" t="s">
        <v>340</v>
      </c>
      <c r="I899" s="215" t="s">
        <v>5371</v>
      </c>
      <c r="J899" s="216" t="s">
        <v>330</v>
      </c>
      <c r="K899" s="215" t="s">
        <v>322</v>
      </c>
      <c r="L899" s="215" t="s">
        <v>419</v>
      </c>
    </row>
    <row r="900" spans="1:12" s="215" customFormat="1" x14ac:dyDescent="0.25">
      <c r="A900" s="215" t="s">
        <v>126</v>
      </c>
      <c r="B900" s="215">
        <v>2294</v>
      </c>
      <c r="C900" s="215" t="s">
        <v>289</v>
      </c>
      <c r="D900" s="215">
        <v>192049444</v>
      </c>
      <c r="E900" s="222">
        <v>1060</v>
      </c>
      <c r="F900" s="215">
        <v>1274</v>
      </c>
      <c r="G900" s="215">
        <v>1004</v>
      </c>
      <c r="H900" s="222" t="s">
        <v>340</v>
      </c>
      <c r="I900" s="215" t="s">
        <v>5372</v>
      </c>
      <c r="J900" s="216" t="s">
        <v>330</v>
      </c>
      <c r="K900" s="215" t="s">
        <v>322</v>
      </c>
      <c r="L900" s="215" t="s">
        <v>419</v>
      </c>
    </row>
    <row r="901" spans="1:12" s="215" customFormat="1" x14ac:dyDescent="0.25">
      <c r="A901" s="215" t="s">
        <v>126</v>
      </c>
      <c r="B901" s="215">
        <v>2294</v>
      </c>
      <c r="C901" s="215" t="s">
        <v>289</v>
      </c>
      <c r="D901" s="215">
        <v>502161713</v>
      </c>
      <c r="E901" s="222">
        <v>1060</v>
      </c>
      <c r="F901" s="215">
        <v>1251</v>
      </c>
      <c r="G901" s="215">
        <v>1004</v>
      </c>
      <c r="H901" s="222" t="s">
        <v>340</v>
      </c>
      <c r="I901" s="215" t="s">
        <v>5373</v>
      </c>
      <c r="J901" s="216" t="s">
        <v>330</v>
      </c>
      <c r="K901" s="215" t="s">
        <v>322</v>
      </c>
      <c r="L901" s="215" t="s">
        <v>419</v>
      </c>
    </row>
    <row r="902" spans="1:12" s="215" customFormat="1" x14ac:dyDescent="0.25">
      <c r="A902" s="215" t="s">
        <v>126</v>
      </c>
      <c r="B902" s="215">
        <v>2294</v>
      </c>
      <c r="C902" s="215" t="s">
        <v>289</v>
      </c>
      <c r="D902" s="215">
        <v>502161723</v>
      </c>
      <c r="E902" s="222">
        <v>1060</v>
      </c>
      <c r="F902" s="215">
        <v>1251</v>
      </c>
      <c r="G902" s="215">
        <v>1004</v>
      </c>
      <c r="H902" s="222" t="s">
        <v>340</v>
      </c>
      <c r="I902" s="215" t="s">
        <v>5374</v>
      </c>
      <c r="J902" s="216" t="s">
        <v>330</v>
      </c>
      <c r="K902" s="215" t="s">
        <v>322</v>
      </c>
      <c r="L902" s="215" t="s">
        <v>419</v>
      </c>
    </row>
    <row r="903" spans="1:12" s="215" customFormat="1" x14ac:dyDescent="0.25">
      <c r="A903" s="215" t="s">
        <v>126</v>
      </c>
      <c r="B903" s="215">
        <v>2294</v>
      </c>
      <c r="C903" s="215" t="s">
        <v>289</v>
      </c>
      <c r="D903" s="215">
        <v>502161982</v>
      </c>
      <c r="E903" s="222">
        <v>1060</v>
      </c>
      <c r="F903" s="215">
        <v>1242</v>
      </c>
      <c r="G903" s="215">
        <v>1004</v>
      </c>
      <c r="H903" s="222" t="s">
        <v>340</v>
      </c>
      <c r="I903" s="215" t="s">
        <v>5375</v>
      </c>
      <c r="J903" s="216" t="s">
        <v>330</v>
      </c>
      <c r="K903" s="215" t="s">
        <v>322</v>
      </c>
      <c r="L903" s="215" t="s">
        <v>419</v>
      </c>
    </row>
    <row r="904" spans="1:12" s="215" customFormat="1" x14ac:dyDescent="0.25">
      <c r="A904" s="215" t="s">
        <v>126</v>
      </c>
      <c r="B904" s="215">
        <v>2295</v>
      </c>
      <c r="C904" s="215" t="s">
        <v>290</v>
      </c>
      <c r="D904" s="215">
        <v>192033200</v>
      </c>
      <c r="E904" s="222">
        <v>1060</v>
      </c>
      <c r="F904" s="215">
        <v>1252</v>
      </c>
      <c r="G904" s="215">
        <v>1004</v>
      </c>
      <c r="H904" s="222" t="s">
        <v>340</v>
      </c>
      <c r="I904" s="215" t="s">
        <v>5376</v>
      </c>
      <c r="J904" s="216" t="s">
        <v>330</v>
      </c>
      <c r="K904" s="215" t="s">
        <v>322</v>
      </c>
      <c r="L904" s="215" t="s">
        <v>419</v>
      </c>
    </row>
    <row r="905" spans="1:12" s="215" customFormat="1" x14ac:dyDescent="0.25">
      <c r="A905" s="215" t="s">
        <v>126</v>
      </c>
      <c r="B905" s="215">
        <v>2295</v>
      </c>
      <c r="C905" s="215" t="s">
        <v>290</v>
      </c>
      <c r="D905" s="215">
        <v>502162073</v>
      </c>
      <c r="E905" s="222">
        <v>1080</v>
      </c>
      <c r="F905" s="215">
        <v>1274</v>
      </c>
      <c r="G905" s="215">
        <v>1004</v>
      </c>
      <c r="H905" s="222" t="s">
        <v>339</v>
      </c>
      <c r="I905" s="215" t="s">
        <v>5377</v>
      </c>
      <c r="J905" s="216" t="s">
        <v>330</v>
      </c>
      <c r="K905" s="215" t="s">
        <v>322</v>
      </c>
      <c r="L905" s="215" t="s">
        <v>420</v>
      </c>
    </row>
    <row r="906" spans="1:12" s="215" customFormat="1" x14ac:dyDescent="0.25">
      <c r="A906" s="215" t="s">
        <v>126</v>
      </c>
      <c r="B906" s="215">
        <v>2295</v>
      </c>
      <c r="C906" s="215" t="s">
        <v>290</v>
      </c>
      <c r="D906" s="215">
        <v>502162084</v>
      </c>
      <c r="E906" s="222">
        <v>1080</v>
      </c>
      <c r="F906" s="215">
        <v>1271</v>
      </c>
      <c r="G906" s="215">
        <v>1004</v>
      </c>
      <c r="H906" s="222" t="s">
        <v>339</v>
      </c>
      <c r="I906" s="215" t="s">
        <v>5378</v>
      </c>
      <c r="J906" s="216" t="s">
        <v>330</v>
      </c>
      <c r="K906" s="215" t="s">
        <v>322</v>
      </c>
      <c r="L906" s="215" t="s">
        <v>420</v>
      </c>
    </row>
    <row r="907" spans="1:12" s="215" customFormat="1" x14ac:dyDescent="0.25">
      <c r="A907" s="215" t="s">
        <v>126</v>
      </c>
      <c r="B907" s="215">
        <v>2295</v>
      </c>
      <c r="C907" s="215" t="s">
        <v>290</v>
      </c>
      <c r="D907" s="215">
        <v>502162106</v>
      </c>
      <c r="E907" s="222">
        <v>1060</v>
      </c>
      <c r="F907" s="215">
        <v>1241</v>
      </c>
      <c r="G907" s="215">
        <v>1004</v>
      </c>
      <c r="H907" s="222" t="s">
        <v>340</v>
      </c>
      <c r="I907" s="215" t="s">
        <v>5379</v>
      </c>
      <c r="J907" s="216" t="s">
        <v>330</v>
      </c>
      <c r="K907" s="215" t="s">
        <v>322</v>
      </c>
      <c r="L907" s="215" t="s">
        <v>419</v>
      </c>
    </row>
    <row r="908" spans="1:12" s="215" customFormat="1" x14ac:dyDescent="0.25">
      <c r="A908" s="215" t="s">
        <v>126</v>
      </c>
      <c r="B908" s="215">
        <v>2295</v>
      </c>
      <c r="C908" s="215" t="s">
        <v>290</v>
      </c>
      <c r="D908" s="215">
        <v>502162119</v>
      </c>
      <c r="E908" s="222">
        <v>1060</v>
      </c>
      <c r="F908" s="215">
        <v>1251</v>
      </c>
      <c r="G908" s="215">
        <v>1004</v>
      </c>
      <c r="H908" s="222" t="s">
        <v>340</v>
      </c>
      <c r="I908" s="215" t="s">
        <v>5380</v>
      </c>
      <c r="J908" s="216" t="s">
        <v>330</v>
      </c>
      <c r="K908" s="215" t="s">
        <v>322</v>
      </c>
      <c r="L908" s="215" t="s">
        <v>419</v>
      </c>
    </row>
    <row r="909" spans="1:12" s="215" customFormat="1" x14ac:dyDescent="0.25">
      <c r="A909" s="215" t="s">
        <v>126</v>
      </c>
      <c r="B909" s="215">
        <v>2295</v>
      </c>
      <c r="C909" s="215" t="s">
        <v>290</v>
      </c>
      <c r="D909" s="215">
        <v>502162510</v>
      </c>
      <c r="E909" s="222">
        <v>1060</v>
      </c>
      <c r="F909" s="215">
        <v>1271</v>
      </c>
      <c r="G909" s="215">
        <v>1004</v>
      </c>
      <c r="H909" s="222" t="s">
        <v>340</v>
      </c>
      <c r="I909" s="215" t="s">
        <v>5381</v>
      </c>
      <c r="J909" s="216" t="s">
        <v>330</v>
      </c>
      <c r="K909" s="215" t="s">
        <v>322</v>
      </c>
      <c r="L909" s="215" t="s">
        <v>419</v>
      </c>
    </row>
    <row r="910" spans="1:12" s="215" customFormat="1" x14ac:dyDescent="0.25">
      <c r="A910" s="215" t="s">
        <v>126</v>
      </c>
      <c r="B910" s="215">
        <v>2295</v>
      </c>
      <c r="C910" s="215" t="s">
        <v>290</v>
      </c>
      <c r="D910" s="215">
        <v>502162703</v>
      </c>
      <c r="E910" s="222">
        <v>1060</v>
      </c>
      <c r="F910" s="215">
        <v>1274</v>
      </c>
      <c r="G910" s="215">
        <v>1004</v>
      </c>
      <c r="H910" s="222" t="s">
        <v>340</v>
      </c>
      <c r="I910" s="215" t="s">
        <v>5382</v>
      </c>
      <c r="J910" s="216" t="s">
        <v>330</v>
      </c>
      <c r="K910" s="215" t="s">
        <v>322</v>
      </c>
      <c r="L910" s="215" t="s">
        <v>419</v>
      </c>
    </row>
    <row r="911" spans="1:12" s="215" customFormat="1" x14ac:dyDescent="0.25">
      <c r="A911" s="215" t="s">
        <v>126</v>
      </c>
      <c r="B911" s="215">
        <v>2295</v>
      </c>
      <c r="C911" s="215" t="s">
        <v>290</v>
      </c>
      <c r="D911" s="215">
        <v>502162706</v>
      </c>
      <c r="E911" s="222">
        <v>1060</v>
      </c>
      <c r="F911" s="215">
        <v>1274</v>
      </c>
      <c r="G911" s="215">
        <v>1004</v>
      </c>
      <c r="H911" s="222" t="s">
        <v>340</v>
      </c>
      <c r="I911" s="215" t="s">
        <v>5383</v>
      </c>
      <c r="J911" s="216" t="s">
        <v>330</v>
      </c>
      <c r="K911" s="215" t="s">
        <v>322</v>
      </c>
      <c r="L911" s="215" t="s">
        <v>419</v>
      </c>
    </row>
    <row r="912" spans="1:12" s="215" customFormat="1" x14ac:dyDescent="0.25">
      <c r="A912" s="215" t="s">
        <v>126</v>
      </c>
      <c r="B912" s="215">
        <v>2296</v>
      </c>
      <c r="C912" s="215" t="s">
        <v>291</v>
      </c>
      <c r="D912" s="215">
        <v>502162803</v>
      </c>
      <c r="E912" s="222">
        <v>1080</v>
      </c>
      <c r="F912" s="215">
        <v>1274</v>
      </c>
      <c r="G912" s="215">
        <v>1004</v>
      </c>
      <c r="H912" s="222" t="s">
        <v>339</v>
      </c>
      <c r="I912" s="215" t="s">
        <v>5384</v>
      </c>
      <c r="J912" s="216" t="s">
        <v>330</v>
      </c>
      <c r="K912" s="215" t="s">
        <v>322</v>
      </c>
      <c r="L912" s="215" t="s">
        <v>420</v>
      </c>
    </row>
    <row r="913" spans="1:12" s="215" customFormat="1" x14ac:dyDescent="0.25">
      <c r="A913" s="215" t="s">
        <v>126</v>
      </c>
      <c r="B913" s="215">
        <v>2296</v>
      </c>
      <c r="C913" s="215" t="s">
        <v>291</v>
      </c>
      <c r="D913" s="215">
        <v>502162935</v>
      </c>
      <c r="E913" s="222">
        <v>1060</v>
      </c>
      <c r="F913" s="215">
        <v>1242</v>
      </c>
      <c r="G913" s="215">
        <v>1004</v>
      </c>
      <c r="H913" s="222" t="s">
        <v>340</v>
      </c>
      <c r="I913" s="215" t="s">
        <v>5385</v>
      </c>
      <c r="J913" s="216" t="s">
        <v>330</v>
      </c>
      <c r="K913" s="215" t="s">
        <v>322</v>
      </c>
      <c r="L913" s="215" t="s">
        <v>419</v>
      </c>
    </row>
    <row r="914" spans="1:12" s="215" customFormat="1" x14ac:dyDescent="0.25">
      <c r="A914" s="215" t="s">
        <v>126</v>
      </c>
      <c r="B914" s="215">
        <v>2299</v>
      </c>
      <c r="C914" s="215" t="s">
        <v>292</v>
      </c>
      <c r="D914" s="215">
        <v>1544164</v>
      </c>
      <c r="E914" s="222">
        <v>1010</v>
      </c>
      <c r="G914" s="215">
        <v>1004</v>
      </c>
      <c r="H914" s="222" t="s">
        <v>339</v>
      </c>
      <c r="I914" s="215" t="s">
        <v>5386</v>
      </c>
      <c r="J914" s="216" t="s">
        <v>330</v>
      </c>
      <c r="K914" s="215" t="s">
        <v>334</v>
      </c>
      <c r="L914" s="215" t="s">
        <v>351</v>
      </c>
    </row>
    <row r="915" spans="1:12" s="215" customFormat="1" x14ac:dyDescent="0.25">
      <c r="A915" s="215" t="s">
        <v>126</v>
      </c>
      <c r="B915" s="215">
        <v>2299</v>
      </c>
      <c r="C915" s="215" t="s">
        <v>292</v>
      </c>
      <c r="D915" s="215">
        <v>1544165</v>
      </c>
      <c r="E915" s="222">
        <v>1010</v>
      </c>
      <c r="G915" s="215">
        <v>1004</v>
      </c>
      <c r="H915" s="222" t="s">
        <v>339</v>
      </c>
      <c r="I915" s="215" t="s">
        <v>5387</v>
      </c>
      <c r="J915" s="216" t="s">
        <v>330</v>
      </c>
      <c r="K915" s="215" t="s">
        <v>334</v>
      </c>
      <c r="L915" s="215" t="s">
        <v>352</v>
      </c>
    </row>
    <row r="916" spans="1:12" s="215" customFormat="1" x14ac:dyDescent="0.25">
      <c r="A916" s="215" t="s">
        <v>126</v>
      </c>
      <c r="B916" s="215">
        <v>2299</v>
      </c>
      <c r="C916" s="215" t="s">
        <v>292</v>
      </c>
      <c r="D916" s="215">
        <v>1544291</v>
      </c>
      <c r="E916" s="222">
        <v>1010</v>
      </c>
      <c r="G916" s="215">
        <v>1004</v>
      </c>
      <c r="H916" s="222" t="s">
        <v>339</v>
      </c>
      <c r="I916" s="215" t="s">
        <v>5388</v>
      </c>
      <c r="J916" s="216" t="s">
        <v>330</v>
      </c>
      <c r="K916" s="215" t="s">
        <v>334</v>
      </c>
      <c r="L916" s="215" t="s">
        <v>353</v>
      </c>
    </row>
    <row r="917" spans="1:12" s="215" customFormat="1" x14ac:dyDescent="0.25">
      <c r="A917" s="215" t="s">
        <v>126</v>
      </c>
      <c r="B917" s="215">
        <v>2299</v>
      </c>
      <c r="C917" s="215" t="s">
        <v>292</v>
      </c>
      <c r="D917" s="215">
        <v>1544292</v>
      </c>
      <c r="E917" s="222">
        <v>1010</v>
      </c>
      <c r="G917" s="215">
        <v>1004</v>
      </c>
      <c r="H917" s="222" t="s">
        <v>339</v>
      </c>
      <c r="I917" s="215" t="s">
        <v>5389</v>
      </c>
      <c r="J917" s="216" t="s">
        <v>330</v>
      </c>
      <c r="K917" s="215" t="s">
        <v>334</v>
      </c>
      <c r="L917" s="215" t="s">
        <v>354</v>
      </c>
    </row>
    <row r="918" spans="1:12" s="215" customFormat="1" x14ac:dyDescent="0.25">
      <c r="A918" s="215" t="s">
        <v>126</v>
      </c>
      <c r="B918" s="215">
        <v>2299</v>
      </c>
      <c r="C918" s="215" t="s">
        <v>292</v>
      </c>
      <c r="D918" s="215">
        <v>1544295</v>
      </c>
      <c r="E918" s="222">
        <v>1010</v>
      </c>
      <c r="G918" s="215">
        <v>1004</v>
      </c>
      <c r="H918" s="222" t="s">
        <v>339</v>
      </c>
      <c r="I918" s="215" t="s">
        <v>5390</v>
      </c>
      <c r="J918" s="216" t="s">
        <v>330</v>
      </c>
      <c r="K918" s="215" t="s">
        <v>334</v>
      </c>
      <c r="L918" s="215" t="s">
        <v>355</v>
      </c>
    </row>
    <row r="919" spans="1:12" s="215" customFormat="1" x14ac:dyDescent="0.25">
      <c r="A919" s="215" t="s">
        <v>126</v>
      </c>
      <c r="B919" s="215">
        <v>2299</v>
      </c>
      <c r="C919" s="215" t="s">
        <v>292</v>
      </c>
      <c r="D919" s="215">
        <v>1544296</v>
      </c>
      <c r="E919" s="222">
        <v>1010</v>
      </c>
      <c r="G919" s="215">
        <v>1004</v>
      </c>
      <c r="H919" s="222" t="s">
        <v>339</v>
      </c>
      <c r="I919" s="215" t="s">
        <v>5391</v>
      </c>
      <c r="J919" s="216" t="s">
        <v>330</v>
      </c>
      <c r="K919" s="215" t="s">
        <v>334</v>
      </c>
      <c r="L919" s="215" t="s">
        <v>356</v>
      </c>
    </row>
    <row r="920" spans="1:12" s="215" customFormat="1" x14ac:dyDescent="0.25">
      <c r="A920" s="215" t="s">
        <v>126</v>
      </c>
      <c r="B920" s="215">
        <v>2299</v>
      </c>
      <c r="C920" s="215" t="s">
        <v>292</v>
      </c>
      <c r="D920" s="215">
        <v>1544298</v>
      </c>
      <c r="E920" s="222">
        <v>1010</v>
      </c>
      <c r="G920" s="215">
        <v>1004</v>
      </c>
      <c r="H920" s="222" t="s">
        <v>339</v>
      </c>
      <c r="I920" s="215" t="s">
        <v>5392</v>
      </c>
      <c r="J920" s="216" t="s">
        <v>330</v>
      </c>
      <c r="K920" s="215" t="s">
        <v>334</v>
      </c>
      <c r="L920" s="215" t="s">
        <v>357</v>
      </c>
    </row>
    <row r="921" spans="1:12" s="215" customFormat="1" x14ac:dyDescent="0.25">
      <c r="A921" s="215" t="s">
        <v>126</v>
      </c>
      <c r="B921" s="215">
        <v>2299</v>
      </c>
      <c r="C921" s="215" t="s">
        <v>292</v>
      </c>
      <c r="D921" s="215">
        <v>1544299</v>
      </c>
      <c r="E921" s="222">
        <v>1010</v>
      </c>
      <c r="G921" s="215">
        <v>1004</v>
      </c>
      <c r="H921" s="222" t="s">
        <v>339</v>
      </c>
      <c r="I921" s="215" t="s">
        <v>5393</v>
      </c>
      <c r="J921" s="216" t="s">
        <v>330</v>
      </c>
      <c r="K921" s="215" t="s">
        <v>334</v>
      </c>
      <c r="L921" s="215" t="s">
        <v>358</v>
      </c>
    </row>
    <row r="922" spans="1:12" s="215" customFormat="1" x14ac:dyDescent="0.25">
      <c r="A922" s="215" t="s">
        <v>126</v>
      </c>
      <c r="B922" s="215">
        <v>2299</v>
      </c>
      <c r="C922" s="215" t="s">
        <v>292</v>
      </c>
      <c r="D922" s="215">
        <v>1544300</v>
      </c>
      <c r="E922" s="222">
        <v>1010</v>
      </c>
      <c r="G922" s="215">
        <v>1004</v>
      </c>
      <c r="H922" s="222" t="s">
        <v>339</v>
      </c>
      <c r="I922" s="215" t="s">
        <v>5394</v>
      </c>
      <c r="J922" s="216" t="s">
        <v>330</v>
      </c>
      <c r="K922" s="215" t="s">
        <v>334</v>
      </c>
      <c r="L922" s="215" t="s">
        <v>359</v>
      </c>
    </row>
    <row r="923" spans="1:12" s="215" customFormat="1" x14ac:dyDescent="0.25">
      <c r="A923" s="215" t="s">
        <v>126</v>
      </c>
      <c r="B923" s="215">
        <v>2299</v>
      </c>
      <c r="C923" s="215" t="s">
        <v>292</v>
      </c>
      <c r="D923" s="215">
        <v>3073035</v>
      </c>
      <c r="E923" s="222">
        <v>1010</v>
      </c>
      <c r="G923" s="215">
        <v>1004</v>
      </c>
      <c r="H923" s="222" t="s">
        <v>339</v>
      </c>
      <c r="I923" s="215" t="s">
        <v>5395</v>
      </c>
      <c r="J923" s="216" t="s">
        <v>330</v>
      </c>
      <c r="K923" s="215" t="s">
        <v>334</v>
      </c>
      <c r="L923" s="215" t="s">
        <v>360</v>
      </c>
    </row>
    <row r="924" spans="1:12" s="215" customFormat="1" x14ac:dyDescent="0.25">
      <c r="A924" s="215" t="s">
        <v>126</v>
      </c>
      <c r="B924" s="215">
        <v>2299</v>
      </c>
      <c r="C924" s="215" t="s">
        <v>292</v>
      </c>
      <c r="D924" s="215">
        <v>3073036</v>
      </c>
      <c r="E924" s="222">
        <v>1010</v>
      </c>
      <c r="G924" s="215">
        <v>1004</v>
      </c>
      <c r="H924" s="222" t="s">
        <v>339</v>
      </c>
      <c r="I924" s="215" t="s">
        <v>5396</v>
      </c>
      <c r="J924" s="216" t="s">
        <v>330</v>
      </c>
      <c r="K924" s="215" t="s">
        <v>334</v>
      </c>
      <c r="L924" s="215" t="s">
        <v>361</v>
      </c>
    </row>
    <row r="925" spans="1:12" s="215" customFormat="1" x14ac:dyDescent="0.25">
      <c r="A925" s="215" t="s">
        <v>126</v>
      </c>
      <c r="B925" s="215">
        <v>2299</v>
      </c>
      <c r="C925" s="215" t="s">
        <v>292</v>
      </c>
      <c r="D925" s="215">
        <v>3073038</v>
      </c>
      <c r="E925" s="222">
        <v>1010</v>
      </c>
      <c r="G925" s="215">
        <v>1004</v>
      </c>
      <c r="H925" s="222" t="s">
        <v>339</v>
      </c>
      <c r="I925" s="215" t="s">
        <v>5397</v>
      </c>
      <c r="J925" s="216" t="s">
        <v>330</v>
      </c>
      <c r="K925" s="215" t="s">
        <v>334</v>
      </c>
      <c r="L925" s="215" t="s">
        <v>362</v>
      </c>
    </row>
    <row r="926" spans="1:12" s="215" customFormat="1" x14ac:dyDescent="0.25">
      <c r="A926" s="215" t="s">
        <v>126</v>
      </c>
      <c r="B926" s="215">
        <v>2299</v>
      </c>
      <c r="C926" s="215" t="s">
        <v>292</v>
      </c>
      <c r="D926" s="215">
        <v>3073039</v>
      </c>
      <c r="E926" s="222">
        <v>1010</v>
      </c>
      <c r="G926" s="215">
        <v>1004</v>
      </c>
      <c r="H926" s="222" t="s">
        <v>339</v>
      </c>
      <c r="I926" s="215" t="s">
        <v>5398</v>
      </c>
      <c r="J926" s="216" t="s">
        <v>330</v>
      </c>
      <c r="K926" s="215" t="s">
        <v>334</v>
      </c>
      <c r="L926" s="215" t="s">
        <v>363</v>
      </c>
    </row>
    <row r="927" spans="1:12" s="215" customFormat="1" x14ac:dyDescent="0.25">
      <c r="A927" s="215" t="s">
        <v>126</v>
      </c>
      <c r="B927" s="215">
        <v>2299</v>
      </c>
      <c r="C927" s="215" t="s">
        <v>292</v>
      </c>
      <c r="D927" s="215">
        <v>3073040</v>
      </c>
      <c r="E927" s="222">
        <v>1010</v>
      </c>
      <c r="G927" s="215">
        <v>1004</v>
      </c>
      <c r="H927" s="222" t="s">
        <v>339</v>
      </c>
      <c r="I927" s="215" t="s">
        <v>5399</v>
      </c>
      <c r="J927" s="216" t="s">
        <v>330</v>
      </c>
      <c r="K927" s="215" t="s">
        <v>334</v>
      </c>
      <c r="L927" s="215" t="s">
        <v>364</v>
      </c>
    </row>
    <row r="928" spans="1:12" s="215" customFormat="1" x14ac:dyDescent="0.25">
      <c r="A928" s="215" t="s">
        <v>126</v>
      </c>
      <c r="B928" s="215">
        <v>2299</v>
      </c>
      <c r="C928" s="215" t="s">
        <v>292</v>
      </c>
      <c r="D928" s="215">
        <v>3073043</v>
      </c>
      <c r="E928" s="222">
        <v>1010</v>
      </c>
      <c r="G928" s="215">
        <v>1004</v>
      </c>
      <c r="H928" s="222" t="s">
        <v>339</v>
      </c>
      <c r="I928" s="215" t="s">
        <v>5400</v>
      </c>
      <c r="J928" s="216" t="s">
        <v>330</v>
      </c>
      <c r="K928" s="215" t="s">
        <v>334</v>
      </c>
      <c r="L928" s="215" t="s">
        <v>365</v>
      </c>
    </row>
    <row r="929" spans="1:12" s="215" customFormat="1" x14ac:dyDescent="0.25">
      <c r="A929" s="215" t="s">
        <v>126</v>
      </c>
      <c r="B929" s="215">
        <v>2299</v>
      </c>
      <c r="C929" s="215" t="s">
        <v>292</v>
      </c>
      <c r="D929" s="215">
        <v>3073044</v>
      </c>
      <c r="E929" s="222">
        <v>1010</v>
      </c>
      <c r="G929" s="215">
        <v>1004</v>
      </c>
      <c r="H929" s="222" t="s">
        <v>339</v>
      </c>
      <c r="I929" s="215" t="s">
        <v>5401</v>
      </c>
      <c r="J929" s="216" t="s">
        <v>330</v>
      </c>
      <c r="K929" s="215" t="s">
        <v>334</v>
      </c>
      <c r="L929" s="215" t="s">
        <v>366</v>
      </c>
    </row>
    <row r="930" spans="1:12" s="215" customFormat="1" x14ac:dyDescent="0.25">
      <c r="A930" s="215" t="s">
        <v>126</v>
      </c>
      <c r="B930" s="215">
        <v>2299</v>
      </c>
      <c r="C930" s="215" t="s">
        <v>292</v>
      </c>
      <c r="D930" s="215">
        <v>3073045</v>
      </c>
      <c r="E930" s="222">
        <v>1010</v>
      </c>
      <c r="G930" s="215">
        <v>1004</v>
      </c>
      <c r="H930" s="222" t="s">
        <v>339</v>
      </c>
      <c r="I930" s="215" t="s">
        <v>5395</v>
      </c>
      <c r="J930" s="216" t="s">
        <v>330</v>
      </c>
      <c r="K930" s="215" t="s">
        <v>334</v>
      </c>
      <c r="L930" s="215" t="s">
        <v>367</v>
      </c>
    </row>
    <row r="931" spans="1:12" s="215" customFormat="1" x14ac:dyDescent="0.25">
      <c r="A931" s="215" t="s">
        <v>126</v>
      </c>
      <c r="B931" s="215">
        <v>2299</v>
      </c>
      <c r="C931" s="215" t="s">
        <v>292</v>
      </c>
      <c r="D931" s="215">
        <v>3073046</v>
      </c>
      <c r="E931" s="222">
        <v>1010</v>
      </c>
      <c r="G931" s="215">
        <v>1004</v>
      </c>
      <c r="H931" s="222" t="s">
        <v>339</v>
      </c>
      <c r="I931" s="215" t="s">
        <v>5402</v>
      </c>
      <c r="J931" s="216" t="s">
        <v>330</v>
      </c>
      <c r="K931" s="215" t="s">
        <v>334</v>
      </c>
      <c r="L931" s="215" t="s">
        <v>368</v>
      </c>
    </row>
    <row r="932" spans="1:12" s="215" customFormat="1" x14ac:dyDescent="0.25">
      <c r="A932" s="215" t="s">
        <v>126</v>
      </c>
      <c r="B932" s="215">
        <v>2299</v>
      </c>
      <c r="C932" s="215" t="s">
        <v>292</v>
      </c>
      <c r="D932" s="215">
        <v>3073049</v>
      </c>
      <c r="E932" s="222">
        <v>1010</v>
      </c>
      <c r="G932" s="215">
        <v>1004</v>
      </c>
      <c r="H932" s="222" t="s">
        <v>339</v>
      </c>
      <c r="I932" s="215" t="s">
        <v>5394</v>
      </c>
      <c r="J932" s="216" t="s">
        <v>330</v>
      </c>
      <c r="K932" s="215" t="s">
        <v>334</v>
      </c>
      <c r="L932" s="215" t="s">
        <v>369</v>
      </c>
    </row>
    <row r="933" spans="1:12" s="215" customFormat="1" x14ac:dyDescent="0.25">
      <c r="A933" s="215" t="s">
        <v>126</v>
      </c>
      <c r="B933" s="215">
        <v>2299</v>
      </c>
      <c r="C933" s="215" t="s">
        <v>292</v>
      </c>
      <c r="D933" s="215">
        <v>3073051</v>
      </c>
      <c r="E933" s="222">
        <v>1010</v>
      </c>
      <c r="G933" s="215">
        <v>1004</v>
      </c>
      <c r="H933" s="222" t="s">
        <v>339</v>
      </c>
      <c r="I933" s="215" t="s">
        <v>5403</v>
      </c>
      <c r="J933" s="216" t="s">
        <v>330</v>
      </c>
      <c r="K933" s="215" t="s">
        <v>334</v>
      </c>
      <c r="L933" s="215" t="s">
        <v>370</v>
      </c>
    </row>
    <row r="934" spans="1:12" s="215" customFormat="1" x14ac:dyDescent="0.25">
      <c r="A934" s="215" t="s">
        <v>126</v>
      </c>
      <c r="B934" s="215">
        <v>2299</v>
      </c>
      <c r="C934" s="215" t="s">
        <v>292</v>
      </c>
      <c r="D934" s="215">
        <v>3073053</v>
      </c>
      <c r="E934" s="222">
        <v>1010</v>
      </c>
      <c r="G934" s="215">
        <v>1004</v>
      </c>
      <c r="H934" s="222" t="s">
        <v>339</v>
      </c>
      <c r="I934" s="215" t="s">
        <v>5404</v>
      </c>
      <c r="J934" s="216" t="s">
        <v>330</v>
      </c>
      <c r="K934" s="215" t="s">
        <v>334</v>
      </c>
      <c r="L934" s="215" t="s">
        <v>371</v>
      </c>
    </row>
    <row r="935" spans="1:12" s="215" customFormat="1" x14ac:dyDescent="0.25">
      <c r="A935" s="215" t="s">
        <v>126</v>
      </c>
      <c r="B935" s="215">
        <v>2299</v>
      </c>
      <c r="C935" s="215" t="s">
        <v>292</v>
      </c>
      <c r="D935" s="215">
        <v>3073054</v>
      </c>
      <c r="E935" s="222">
        <v>1010</v>
      </c>
      <c r="G935" s="215">
        <v>1004</v>
      </c>
      <c r="H935" s="222" t="s">
        <v>339</v>
      </c>
      <c r="I935" s="215" t="s">
        <v>5405</v>
      </c>
      <c r="J935" s="216" t="s">
        <v>330</v>
      </c>
      <c r="K935" s="215" t="s">
        <v>334</v>
      </c>
      <c r="L935" s="215" t="s">
        <v>372</v>
      </c>
    </row>
    <row r="936" spans="1:12" s="215" customFormat="1" x14ac:dyDescent="0.25">
      <c r="A936" s="215" t="s">
        <v>126</v>
      </c>
      <c r="B936" s="215">
        <v>2299</v>
      </c>
      <c r="C936" s="215" t="s">
        <v>292</v>
      </c>
      <c r="D936" s="215">
        <v>3073055</v>
      </c>
      <c r="E936" s="222">
        <v>1010</v>
      </c>
      <c r="G936" s="215">
        <v>1004</v>
      </c>
      <c r="H936" s="222" t="s">
        <v>339</v>
      </c>
      <c r="I936" s="215" t="s">
        <v>5406</v>
      </c>
      <c r="J936" s="216" t="s">
        <v>330</v>
      </c>
      <c r="K936" s="215" t="s">
        <v>334</v>
      </c>
      <c r="L936" s="215" t="s">
        <v>373</v>
      </c>
    </row>
    <row r="937" spans="1:12" s="215" customFormat="1" x14ac:dyDescent="0.25">
      <c r="A937" s="215" t="s">
        <v>126</v>
      </c>
      <c r="B937" s="215">
        <v>2299</v>
      </c>
      <c r="C937" s="215" t="s">
        <v>292</v>
      </c>
      <c r="D937" s="215">
        <v>3073056</v>
      </c>
      <c r="E937" s="222">
        <v>1010</v>
      </c>
      <c r="G937" s="215">
        <v>1004</v>
      </c>
      <c r="H937" s="222" t="s">
        <v>339</v>
      </c>
      <c r="I937" s="215" t="s">
        <v>5402</v>
      </c>
      <c r="J937" s="216" t="s">
        <v>330</v>
      </c>
      <c r="K937" s="215" t="s">
        <v>334</v>
      </c>
      <c r="L937" s="215" t="s">
        <v>374</v>
      </c>
    </row>
    <row r="938" spans="1:12" s="215" customFormat="1" x14ac:dyDescent="0.25">
      <c r="A938" s="215" t="s">
        <v>126</v>
      </c>
      <c r="B938" s="215">
        <v>2299</v>
      </c>
      <c r="C938" s="215" t="s">
        <v>292</v>
      </c>
      <c r="D938" s="215">
        <v>3073058</v>
      </c>
      <c r="E938" s="222">
        <v>1010</v>
      </c>
      <c r="G938" s="215">
        <v>1004</v>
      </c>
      <c r="H938" s="222" t="s">
        <v>339</v>
      </c>
      <c r="I938" s="215" t="s">
        <v>5407</v>
      </c>
      <c r="J938" s="216" t="s">
        <v>330</v>
      </c>
      <c r="K938" s="215" t="s">
        <v>334</v>
      </c>
      <c r="L938" s="215" t="s">
        <v>375</v>
      </c>
    </row>
    <row r="939" spans="1:12" s="215" customFormat="1" x14ac:dyDescent="0.25">
      <c r="A939" s="215" t="s">
        <v>126</v>
      </c>
      <c r="B939" s="215">
        <v>2299</v>
      </c>
      <c r="C939" s="215" t="s">
        <v>292</v>
      </c>
      <c r="D939" s="215">
        <v>3073059</v>
      </c>
      <c r="E939" s="222">
        <v>1010</v>
      </c>
      <c r="G939" s="215">
        <v>1004</v>
      </c>
      <c r="H939" s="222" t="s">
        <v>339</v>
      </c>
      <c r="I939" s="215" t="s">
        <v>5408</v>
      </c>
      <c r="J939" s="216" t="s">
        <v>330</v>
      </c>
      <c r="K939" s="215" t="s">
        <v>334</v>
      </c>
      <c r="L939" s="215" t="s">
        <v>376</v>
      </c>
    </row>
    <row r="940" spans="1:12" s="215" customFormat="1" x14ac:dyDescent="0.25">
      <c r="A940" s="215" t="s">
        <v>126</v>
      </c>
      <c r="B940" s="215">
        <v>2299</v>
      </c>
      <c r="C940" s="215" t="s">
        <v>292</v>
      </c>
      <c r="D940" s="215">
        <v>3073060</v>
      </c>
      <c r="E940" s="222">
        <v>1010</v>
      </c>
      <c r="G940" s="215">
        <v>1004</v>
      </c>
      <c r="H940" s="222" t="s">
        <v>339</v>
      </c>
      <c r="I940" s="215" t="s">
        <v>5409</v>
      </c>
      <c r="J940" s="216" t="s">
        <v>330</v>
      </c>
      <c r="K940" s="215" t="s">
        <v>334</v>
      </c>
      <c r="L940" s="215" t="s">
        <v>377</v>
      </c>
    </row>
    <row r="941" spans="1:12" s="215" customFormat="1" x14ac:dyDescent="0.25">
      <c r="A941" s="215" t="s">
        <v>126</v>
      </c>
      <c r="B941" s="215">
        <v>2299</v>
      </c>
      <c r="C941" s="215" t="s">
        <v>292</v>
      </c>
      <c r="D941" s="215">
        <v>3073066</v>
      </c>
      <c r="E941" s="222">
        <v>1010</v>
      </c>
      <c r="G941" s="215">
        <v>1004</v>
      </c>
      <c r="H941" s="222" t="s">
        <v>339</v>
      </c>
      <c r="I941" s="215" t="s">
        <v>5410</v>
      </c>
      <c r="J941" s="216" t="s">
        <v>330</v>
      </c>
      <c r="K941" s="215" t="s">
        <v>334</v>
      </c>
      <c r="L941" s="215" t="s">
        <v>378</v>
      </c>
    </row>
    <row r="942" spans="1:12" s="215" customFormat="1" x14ac:dyDescent="0.25">
      <c r="A942" s="215" t="s">
        <v>126</v>
      </c>
      <c r="B942" s="215">
        <v>2299</v>
      </c>
      <c r="C942" s="215" t="s">
        <v>292</v>
      </c>
      <c r="D942" s="215">
        <v>3073068</v>
      </c>
      <c r="E942" s="222">
        <v>1010</v>
      </c>
      <c r="G942" s="215">
        <v>1004</v>
      </c>
      <c r="H942" s="222" t="s">
        <v>339</v>
      </c>
      <c r="I942" s="215" t="s">
        <v>5398</v>
      </c>
      <c r="J942" s="216" t="s">
        <v>330</v>
      </c>
      <c r="K942" s="215" t="s">
        <v>334</v>
      </c>
      <c r="L942" s="215" t="s">
        <v>379</v>
      </c>
    </row>
    <row r="943" spans="1:12" s="215" customFormat="1" x14ac:dyDescent="0.25">
      <c r="A943" s="215" t="s">
        <v>126</v>
      </c>
      <c r="B943" s="215">
        <v>2299</v>
      </c>
      <c r="C943" s="215" t="s">
        <v>292</v>
      </c>
      <c r="D943" s="215">
        <v>3073093</v>
      </c>
      <c r="E943" s="222">
        <v>1010</v>
      </c>
      <c r="G943" s="215">
        <v>1004</v>
      </c>
      <c r="H943" s="222" t="s">
        <v>339</v>
      </c>
      <c r="I943" s="215" t="s">
        <v>5393</v>
      </c>
      <c r="J943" s="216" t="s">
        <v>330</v>
      </c>
      <c r="K943" s="215" t="s">
        <v>334</v>
      </c>
      <c r="L943" s="215" t="s">
        <v>380</v>
      </c>
    </row>
    <row r="944" spans="1:12" s="215" customFormat="1" x14ac:dyDescent="0.25">
      <c r="A944" s="215" t="s">
        <v>126</v>
      </c>
      <c r="B944" s="215">
        <v>2299</v>
      </c>
      <c r="C944" s="215" t="s">
        <v>292</v>
      </c>
      <c r="D944" s="215">
        <v>191838956</v>
      </c>
      <c r="E944" s="222">
        <v>1060</v>
      </c>
      <c r="F944" s="215">
        <v>1242</v>
      </c>
      <c r="G944" s="215">
        <v>1004</v>
      </c>
      <c r="H944" s="222" t="s">
        <v>340</v>
      </c>
      <c r="I944" s="215" t="s">
        <v>5411</v>
      </c>
      <c r="J944" s="216" t="s">
        <v>330</v>
      </c>
      <c r="K944" s="215" t="s">
        <v>322</v>
      </c>
      <c r="L944" s="215" t="s">
        <v>419</v>
      </c>
    </row>
    <row r="945" spans="1:12" s="215" customFormat="1" x14ac:dyDescent="0.25">
      <c r="A945" s="215" t="s">
        <v>126</v>
      </c>
      <c r="B945" s="215">
        <v>2299</v>
      </c>
      <c r="C945" s="215" t="s">
        <v>292</v>
      </c>
      <c r="D945" s="215">
        <v>191857586</v>
      </c>
      <c r="E945" s="222">
        <v>1060</v>
      </c>
      <c r="F945" s="215">
        <v>1242</v>
      </c>
      <c r="G945" s="215">
        <v>1004</v>
      </c>
      <c r="H945" s="222" t="s">
        <v>340</v>
      </c>
      <c r="I945" s="215" t="s">
        <v>5412</v>
      </c>
      <c r="J945" s="216" t="s">
        <v>330</v>
      </c>
      <c r="K945" s="215" t="s">
        <v>322</v>
      </c>
      <c r="L945" s="215" t="s">
        <v>419</v>
      </c>
    </row>
    <row r="946" spans="1:12" s="215" customFormat="1" x14ac:dyDescent="0.25">
      <c r="A946" s="215" t="s">
        <v>126</v>
      </c>
      <c r="B946" s="215">
        <v>2299</v>
      </c>
      <c r="C946" s="215" t="s">
        <v>292</v>
      </c>
      <c r="D946" s="215">
        <v>191890524</v>
      </c>
      <c r="E946" s="222">
        <v>1060</v>
      </c>
      <c r="F946" s="215">
        <v>1242</v>
      </c>
      <c r="G946" s="215">
        <v>1004</v>
      </c>
      <c r="H946" s="222" t="s">
        <v>340</v>
      </c>
      <c r="I946" s="215" t="s">
        <v>5413</v>
      </c>
      <c r="J946" s="216" t="s">
        <v>330</v>
      </c>
      <c r="K946" s="215" t="s">
        <v>322</v>
      </c>
      <c r="L946" s="215" t="s">
        <v>419</v>
      </c>
    </row>
    <row r="947" spans="1:12" s="215" customFormat="1" x14ac:dyDescent="0.25">
      <c r="A947" s="215" t="s">
        <v>126</v>
      </c>
      <c r="B947" s="215">
        <v>2299</v>
      </c>
      <c r="C947" s="215" t="s">
        <v>292</v>
      </c>
      <c r="D947" s="215">
        <v>191890527</v>
      </c>
      <c r="E947" s="222">
        <v>1060</v>
      </c>
      <c r="F947" s="215">
        <v>1242</v>
      </c>
      <c r="G947" s="215">
        <v>1004</v>
      </c>
      <c r="H947" s="222" t="s">
        <v>340</v>
      </c>
      <c r="I947" s="215" t="s">
        <v>5414</v>
      </c>
      <c r="J947" s="216" t="s">
        <v>330</v>
      </c>
      <c r="K947" s="215" t="s">
        <v>322</v>
      </c>
      <c r="L947" s="215" t="s">
        <v>419</v>
      </c>
    </row>
    <row r="948" spans="1:12" s="215" customFormat="1" x14ac:dyDescent="0.25">
      <c r="A948" s="215" t="s">
        <v>126</v>
      </c>
      <c r="B948" s="215">
        <v>2299</v>
      </c>
      <c r="C948" s="215" t="s">
        <v>292</v>
      </c>
      <c r="D948" s="215">
        <v>191909520</v>
      </c>
      <c r="E948" s="222">
        <v>1060</v>
      </c>
      <c r="F948" s="215">
        <v>1242</v>
      </c>
      <c r="G948" s="215">
        <v>1004</v>
      </c>
      <c r="H948" s="222" t="s">
        <v>340</v>
      </c>
      <c r="I948" s="215" t="s">
        <v>5415</v>
      </c>
      <c r="J948" s="216" t="s">
        <v>330</v>
      </c>
      <c r="K948" s="215" t="s">
        <v>322</v>
      </c>
      <c r="L948" s="215" t="s">
        <v>419</v>
      </c>
    </row>
    <row r="949" spans="1:12" s="215" customFormat="1" x14ac:dyDescent="0.25">
      <c r="A949" s="215" t="s">
        <v>126</v>
      </c>
      <c r="B949" s="215">
        <v>2299</v>
      </c>
      <c r="C949" s="215" t="s">
        <v>292</v>
      </c>
      <c r="D949" s="215">
        <v>191911687</v>
      </c>
      <c r="E949" s="222">
        <v>1060</v>
      </c>
      <c r="F949" s="215">
        <v>1242</v>
      </c>
      <c r="G949" s="215">
        <v>1004</v>
      </c>
      <c r="H949" s="222" t="s">
        <v>340</v>
      </c>
      <c r="I949" s="215" t="s">
        <v>5416</v>
      </c>
      <c r="J949" s="216" t="s">
        <v>330</v>
      </c>
      <c r="K949" s="215" t="s">
        <v>322</v>
      </c>
      <c r="L949" s="215" t="s">
        <v>419</v>
      </c>
    </row>
    <row r="950" spans="1:12" s="215" customFormat="1" x14ac:dyDescent="0.25">
      <c r="A950" s="215" t="s">
        <v>126</v>
      </c>
      <c r="B950" s="215">
        <v>2299</v>
      </c>
      <c r="C950" s="215" t="s">
        <v>292</v>
      </c>
      <c r="D950" s="215">
        <v>191914680</v>
      </c>
      <c r="E950" s="222">
        <v>1060</v>
      </c>
      <c r="F950" s="215">
        <v>1242</v>
      </c>
      <c r="G950" s="215">
        <v>1004</v>
      </c>
      <c r="H950" s="222" t="s">
        <v>340</v>
      </c>
      <c r="I950" s="215" t="s">
        <v>5417</v>
      </c>
      <c r="J950" s="216" t="s">
        <v>330</v>
      </c>
      <c r="K950" s="215" t="s">
        <v>322</v>
      </c>
      <c r="L950" s="215" t="s">
        <v>419</v>
      </c>
    </row>
    <row r="951" spans="1:12" s="215" customFormat="1" x14ac:dyDescent="0.25">
      <c r="A951" s="215" t="s">
        <v>126</v>
      </c>
      <c r="B951" s="215">
        <v>2299</v>
      </c>
      <c r="C951" s="215" t="s">
        <v>292</v>
      </c>
      <c r="D951" s="215">
        <v>191924374</v>
      </c>
      <c r="E951" s="222">
        <v>1060</v>
      </c>
      <c r="F951" s="215">
        <v>1242</v>
      </c>
      <c r="G951" s="215">
        <v>1004</v>
      </c>
      <c r="H951" s="222" t="s">
        <v>340</v>
      </c>
      <c r="I951" s="215" t="s">
        <v>5418</v>
      </c>
      <c r="J951" s="216" t="s">
        <v>330</v>
      </c>
      <c r="K951" s="215" t="s">
        <v>322</v>
      </c>
      <c r="L951" s="215" t="s">
        <v>419</v>
      </c>
    </row>
    <row r="952" spans="1:12" s="215" customFormat="1" x14ac:dyDescent="0.25">
      <c r="A952" s="215" t="s">
        <v>126</v>
      </c>
      <c r="B952" s="215">
        <v>2299</v>
      </c>
      <c r="C952" s="215" t="s">
        <v>292</v>
      </c>
      <c r="D952" s="215">
        <v>191947062</v>
      </c>
      <c r="E952" s="222">
        <v>1060</v>
      </c>
      <c r="F952" s="215">
        <v>1274</v>
      </c>
      <c r="G952" s="215">
        <v>1004</v>
      </c>
      <c r="H952" s="222" t="s">
        <v>340</v>
      </c>
      <c r="I952" s="215" t="s">
        <v>5419</v>
      </c>
      <c r="J952" s="216" t="s">
        <v>330</v>
      </c>
      <c r="K952" s="215" t="s">
        <v>322</v>
      </c>
      <c r="L952" s="215" t="s">
        <v>419</v>
      </c>
    </row>
    <row r="953" spans="1:12" s="215" customFormat="1" x14ac:dyDescent="0.25">
      <c r="A953" s="215" t="s">
        <v>126</v>
      </c>
      <c r="B953" s="215">
        <v>2299</v>
      </c>
      <c r="C953" s="215" t="s">
        <v>292</v>
      </c>
      <c r="D953" s="215">
        <v>191977275</v>
      </c>
      <c r="E953" s="222">
        <v>1060</v>
      </c>
      <c r="F953" s="215">
        <v>1265</v>
      </c>
      <c r="G953" s="215">
        <v>1004</v>
      </c>
      <c r="H953" s="222" t="s">
        <v>340</v>
      </c>
      <c r="I953" s="215" t="s">
        <v>5420</v>
      </c>
      <c r="J953" s="216" t="s">
        <v>330</v>
      </c>
      <c r="K953" s="215" t="s">
        <v>322</v>
      </c>
      <c r="L953" s="215" t="s">
        <v>419</v>
      </c>
    </row>
    <row r="954" spans="1:12" s="215" customFormat="1" x14ac:dyDescent="0.25">
      <c r="A954" s="215" t="s">
        <v>126</v>
      </c>
      <c r="B954" s="215">
        <v>2299</v>
      </c>
      <c r="C954" s="215" t="s">
        <v>292</v>
      </c>
      <c r="D954" s="215">
        <v>192012321</v>
      </c>
      <c r="E954" s="222">
        <v>1060</v>
      </c>
      <c r="F954" s="215">
        <v>1274</v>
      </c>
      <c r="G954" s="215">
        <v>1004</v>
      </c>
      <c r="H954" s="222" t="s">
        <v>340</v>
      </c>
      <c r="I954" s="215" t="s">
        <v>5421</v>
      </c>
      <c r="J954" s="216" t="s">
        <v>330</v>
      </c>
      <c r="K954" s="215" t="s">
        <v>322</v>
      </c>
      <c r="L954" s="215" t="s">
        <v>419</v>
      </c>
    </row>
    <row r="955" spans="1:12" s="215" customFormat="1" x14ac:dyDescent="0.25">
      <c r="A955" s="215" t="s">
        <v>126</v>
      </c>
      <c r="B955" s="215">
        <v>2299</v>
      </c>
      <c r="C955" s="215" t="s">
        <v>292</v>
      </c>
      <c r="D955" s="215">
        <v>192012331</v>
      </c>
      <c r="E955" s="222">
        <v>1060</v>
      </c>
      <c r="F955" s="215">
        <v>1274</v>
      </c>
      <c r="G955" s="215">
        <v>1004</v>
      </c>
      <c r="H955" s="222" t="s">
        <v>340</v>
      </c>
      <c r="I955" s="215" t="s">
        <v>5422</v>
      </c>
      <c r="J955" s="216" t="s">
        <v>330</v>
      </c>
      <c r="K955" s="215" t="s">
        <v>322</v>
      </c>
      <c r="L955" s="215" t="s">
        <v>419</v>
      </c>
    </row>
    <row r="956" spans="1:12" s="215" customFormat="1" x14ac:dyDescent="0.25">
      <c r="A956" s="215" t="s">
        <v>126</v>
      </c>
      <c r="B956" s="215">
        <v>2299</v>
      </c>
      <c r="C956" s="215" t="s">
        <v>292</v>
      </c>
      <c r="D956" s="215">
        <v>192012335</v>
      </c>
      <c r="E956" s="222">
        <v>1060</v>
      </c>
      <c r="F956" s="215">
        <v>1274</v>
      </c>
      <c r="G956" s="215">
        <v>1004</v>
      </c>
      <c r="H956" s="222" t="s">
        <v>340</v>
      </c>
      <c r="I956" s="215" t="s">
        <v>5423</v>
      </c>
      <c r="J956" s="216" t="s">
        <v>330</v>
      </c>
      <c r="K956" s="215" t="s">
        <v>322</v>
      </c>
      <c r="L956" s="215" t="s">
        <v>419</v>
      </c>
    </row>
    <row r="957" spans="1:12" s="215" customFormat="1" x14ac:dyDescent="0.25">
      <c r="A957" s="215" t="s">
        <v>126</v>
      </c>
      <c r="B957" s="215">
        <v>2299</v>
      </c>
      <c r="C957" s="215" t="s">
        <v>292</v>
      </c>
      <c r="D957" s="215">
        <v>192012341</v>
      </c>
      <c r="E957" s="222">
        <v>1060</v>
      </c>
      <c r="F957" s="215">
        <v>1274</v>
      </c>
      <c r="G957" s="215">
        <v>1004</v>
      </c>
      <c r="H957" s="222" t="s">
        <v>340</v>
      </c>
      <c r="I957" s="215" t="s">
        <v>5424</v>
      </c>
      <c r="J957" s="216" t="s">
        <v>330</v>
      </c>
      <c r="K957" s="215" t="s">
        <v>322</v>
      </c>
      <c r="L957" s="215" t="s">
        <v>419</v>
      </c>
    </row>
    <row r="958" spans="1:12" s="215" customFormat="1" x14ac:dyDescent="0.25">
      <c r="A958" s="215" t="s">
        <v>126</v>
      </c>
      <c r="B958" s="215">
        <v>2299</v>
      </c>
      <c r="C958" s="215" t="s">
        <v>292</v>
      </c>
      <c r="D958" s="215">
        <v>192039829</v>
      </c>
      <c r="E958" s="222">
        <v>1060</v>
      </c>
      <c r="F958" s="215">
        <v>1271</v>
      </c>
      <c r="G958" s="215">
        <v>1004</v>
      </c>
      <c r="H958" s="222" t="s">
        <v>340</v>
      </c>
      <c r="I958" s="215" t="s">
        <v>5425</v>
      </c>
      <c r="J958" s="216" t="s">
        <v>330</v>
      </c>
      <c r="K958" s="215" t="s">
        <v>322</v>
      </c>
      <c r="L958" s="215" t="s">
        <v>419</v>
      </c>
    </row>
    <row r="959" spans="1:12" s="215" customFormat="1" x14ac:dyDescent="0.25">
      <c r="A959" s="215" t="s">
        <v>126</v>
      </c>
      <c r="B959" s="215">
        <v>2299</v>
      </c>
      <c r="C959" s="215" t="s">
        <v>292</v>
      </c>
      <c r="D959" s="215">
        <v>235004800</v>
      </c>
      <c r="E959" s="222">
        <v>1010</v>
      </c>
      <c r="G959" s="215">
        <v>1004</v>
      </c>
      <c r="H959" s="222" t="s">
        <v>339</v>
      </c>
      <c r="I959" s="215" t="s">
        <v>5426</v>
      </c>
      <c r="J959" s="216" t="s">
        <v>330</v>
      </c>
      <c r="K959" s="215" t="s">
        <v>334</v>
      </c>
      <c r="L959" s="215" t="s">
        <v>381</v>
      </c>
    </row>
    <row r="960" spans="1:12" s="215" customFormat="1" x14ac:dyDescent="0.25">
      <c r="A960" s="215" t="s">
        <v>126</v>
      </c>
      <c r="B960" s="215">
        <v>2299</v>
      </c>
      <c r="C960" s="215" t="s">
        <v>292</v>
      </c>
      <c r="D960" s="215">
        <v>235004807</v>
      </c>
      <c r="E960" s="222">
        <v>1010</v>
      </c>
      <c r="G960" s="215">
        <v>1004</v>
      </c>
      <c r="H960" s="222" t="s">
        <v>339</v>
      </c>
      <c r="I960" s="215" t="s">
        <v>5427</v>
      </c>
      <c r="J960" s="216" t="s">
        <v>330</v>
      </c>
      <c r="K960" s="215" t="s">
        <v>334</v>
      </c>
      <c r="L960" s="215" t="s">
        <v>382</v>
      </c>
    </row>
    <row r="961" spans="1:12" s="215" customFormat="1" x14ac:dyDescent="0.25">
      <c r="A961" s="215" t="s">
        <v>126</v>
      </c>
      <c r="B961" s="215">
        <v>2299</v>
      </c>
      <c r="C961" s="215" t="s">
        <v>292</v>
      </c>
      <c r="D961" s="215">
        <v>235004808</v>
      </c>
      <c r="E961" s="222">
        <v>1010</v>
      </c>
      <c r="G961" s="215">
        <v>1004</v>
      </c>
      <c r="H961" s="222" t="s">
        <v>339</v>
      </c>
      <c r="I961" s="215" t="s">
        <v>5428</v>
      </c>
      <c r="J961" s="216" t="s">
        <v>330</v>
      </c>
      <c r="K961" s="215" t="s">
        <v>334</v>
      </c>
      <c r="L961" s="215" t="s">
        <v>383</v>
      </c>
    </row>
    <row r="962" spans="1:12" s="215" customFormat="1" x14ac:dyDescent="0.25">
      <c r="A962" s="215" t="s">
        <v>126</v>
      </c>
      <c r="B962" s="215">
        <v>2299</v>
      </c>
      <c r="C962" s="215" t="s">
        <v>292</v>
      </c>
      <c r="D962" s="215">
        <v>235004812</v>
      </c>
      <c r="E962" s="222">
        <v>1010</v>
      </c>
      <c r="G962" s="215">
        <v>1004</v>
      </c>
      <c r="H962" s="222" t="s">
        <v>339</v>
      </c>
      <c r="I962" s="215" t="s">
        <v>5403</v>
      </c>
      <c r="J962" s="216" t="s">
        <v>330</v>
      </c>
      <c r="K962" s="215" t="s">
        <v>334</v>
      </c>
      <c r="L962" s="215" t="s">
        <v>384</v>
      </c>
    </row>
    <row r="963" spans="1:12" s="215" customFormat="1" x14ac:dyDescent="0.25">
      <c r="A963" s="215" t="s">
        <v>126</v>
      </c>
      <c r="B963" s="215">
        <v>2299</v>
      </c>
      <c r="C963" s="215" t="s">
        <v>292</v>
      </c>
      <c r="D963" s="215">
        <v>235004813</v>
      </c>
      <c r="E963" s="222">
        <v>1010</v>
      </c>
      <c r="G963" s="215">
        <v>1004</v>
      </c>
      <c r="H963" s="222" t="s">
        <v>339</v>
      </c>
      <c r="I963" s="215" t="s">
        <v>5429</v>
      </c>
      <c r="J963" s="216" t="s">
        <v>330</v>
      </c>
      <c r="K963" s="215" t="s">
        <v>334</v>
      </c>
      <c r="L963" s="215" t="s">
        <v>385</v>
      </c>
    </row>
    <row r="964" spans="1:12" s="215" customFormat="1" x14ac:dyDescent="0.25">
      <c r="A964" s="215" t="s">
        <v>126</v>
      </c>
      <c r="B964" s="215">
        <v>2299</v>
      </c>
      <c r="C964" s="215" t="s">
        <v>292</v>
      </c>
      <c r="D964" s="215">
        <v>235004814</v>
      </c>
      <c r="E964" s="222">
        <v>1010</v>
      </c>
      <c r="G964" s="215">
        <v>1004</v>
      </c>
      <c r="H964" s="222" t="s">
        <v>339</v>
      </c>
      <c r="I964" s="215" t="s">
        <v>5391</v>
      </c>
      <c r="J964" s="216" t="s">
        <v>330</v>
      </c>
      <c r="K964" s="215" t="s">
        <v>334</v>
      </c>
      <c r="L964" s="215" t="s">
        <v>386</v>
      </c>
    </row>
    <row r="965" spans="1:12" s="215" customFormat="1" x14ac:dyDescent="0.25">
      <c r="A965" s="215" t="s">
        <v>126</v>
      </c>
      <c r="B965" s="215">
        <v>2299</v>
      </c>
      <c r="C965" s="215" t="s">
        <v>292</v>
      </c>
      <c r="D965" s="215">
        <v>235004815</v>
      </c>
      <c r="E965" s="222">
        <v>1010</v>
      </c>
      <c r="G965" s="215">
        <v>1004</v>
      </c>
      <c r="H965" s="222" t="s">
        <v>339</v>
      </c>
      <c r="I965" s="215" t="s">
        <v>5408</v>
      </c>
      <c r="J965" s="216" t="s">
        <v>330</v>
      </c>
      <c r="K965" s="215" t="s">
        <v>334</v>
      </c>
      <c r="L965" s="215" t="s">
        <v>387</v>
      </c>
    </row>
    <row r="966" spans="1:12" s="215" customFormat="1" x14ac:dyDescent="0.25">
      <c r="A966" s="215" t="s">
        <v>126</v>
      </c>
      <c r="B966" s="215">
        <v>2299</v>
      </c>
      <c r="C966" s="215" t="s">
        <v>292</v>
      </c>
      <c r="D966" s="215">
        <v>235004816</v>
      </c>
      <c r="E966" s="222">
        <v>1010</v>
      </c>
      <c r="G966" s="215">
        <v>1004</v>
      </c>
      <c r="H966" s="222" t="s">
        <v>339</v>
      </c>
      <c r="I966" s="215" t="s">
        <v>5430</v>
      </c>
      <c r="J966" s="216" t="s">
        <v>330</v>
      </c>
      <c r="K966" s="215" t="s">
        <v>334</v>
      </c>
      <c r="L966" s="215" t="s">
        <v>388</v>
      </c>
    </row>
    <row r="967" spans="1:12" s="215" customFormat="1" x14ac:dyDescent="0.25">
      <c r="A967" s="215" t="s">
        <v>126</v>
      </c>
      <c r="B967" s="215">
        <v>2299</v>
      </c>
      <c r="C967" s="215" t="s">
        <v>292</v>
      </c>
      <c r="D967" s="215">
        <v>235004817</v>
      </c>
      <c r="E967" s="222">
        <v>1010</v>
      </c>
      <c r="G967" s="215">
        <v>1004</v>
      </c>
      <c r="H967" s="222" t="s">
        <v>339</v>
      </c>
      <c r="I967" s="215" t="s">
        <v>5396</v>
      </c>
      <c r="J967" s="216" t="s">
        <v>330</v>
      </c>
      <c r="K967" s="215" t="s">
        <v>334</v>
      </c>
      <c r="L967" s="215" t="s">
        <v>389</v>
      </c>
    </row>
    <row r="968" spans="1:12" s="215" customFormat="1" x14ac:dyDescent="0.25">
      <c r="A968" s="215" t="s">
        <v>126</v>
      </c>
      <c r="B968" s="215">
        <v>2299</v>
      </c>
      <c r="C968" s="215" t="s">
        <v>292</v>
      </c>
      <c r="D968" s="215">
        <v>235004818</v>
      </c>
      <c r="E968" s="222">
        <v>1010</v>
      </c>
      <c r="G968" s="215">
        <v>1004</v>
      </c>
      <c r="H968" s="222" t="s">
        <v>339</v>
      </c>
      <c r="I968" s="215" t="s">
        <v>5431</v>
      </c>
      <c r="J968" s="216" t="s">
        <v>330</v>
      </c>
      <c r="K968" s="215" t="s">
        <v>334</v>
      </c>
      <c r="L968" s="215" t="s">
        <v>390</v>
      </c>
    </row>
    <row r="969" spans="1:12" s="215" customFormat="1" x14ac:dyDescent="0.25">
      <c r="A969" s="215" t="s">
        <v>126</v>
      </c>
      <c r="B969" s="215">
        <v>2299</v>
      </c>
      <c r="C969" s="215" t="s">
        <v>292</v>
      </c>
      <c r="D969" s="215">
        <v>235004819</v>
      </c>
      <c r="E969" s="222">
        <v>1010</v>
      </c>
      <c r="G969" s="215">
        <v>1004</v>
      </c>
      <c r="H969" s="222" t="s">
        <v>339</v>
      </c>
      <c r="I969" s="215" t="s">
        <v>5428</v>
      </c>
      <c r="J969" s="216" t="s">
        <v>330</v>
      </c>
      <c r="K969" s="215" t="s">
        <v>334</v>
      </c>
      <c r="L969" s="215" t="s">
        <v>391</v>
      </c>
    </row>
    <row r="970" spans="1:12" s="215" customFormat="1" x14ac:dyDescent="0.25">
      <c r="A970" s="215" t="s">
        <v>126</v>
      </c>
      <c r="B970" s="215">
        <v>2299</v>
      </c>
      <c r="C970" s="215" t="s">
        <v>292</v>
      </c>
      <c r="D970" s="215">
        <v>235004820</v>
      </c>
      <c r="E970" s="222">
        <v>1010</v>
      </c>
      <c r="G970" s="215">
        <v>1004</v>
      </c>
      <c r="H970" s="222" t="s">
        <v>339</v>
      </c>
      <c r="I970" s="215" t="s">
        <v>5397</v>
      </c>
      <c r="J970" s="216" t="s">
        <v>330</v>
      </c>
      <c r="K970" s="215" t="s">
        <v>334</v>
      </c>
      <c r="L970" s="215" t="s">
        <v>392</v>
      </c>
    </row>
    <row r="971" spans="1:12" s="215" customFormat="1" x14ac:dyDescent="0.25">
      <c r="A971" s="215" t="s">
        <v>126</v>
      </c>
      <c r="B971" s="215">
        <v>2299</v>
      </c>
      <c r="C971" s="215" t="s">
        <v>292</v>
      </c>
      <c r="D971" s="215">
        <v>235004821</v>
      </c>
      <c r="E971" s="222">
        <v>1010</v>
      </c>
      <c r="G971" s="215">
        <v>1004</v>
      </c>
      <c r="H971" s="222" t="s">
        <v>339</v>
      </c>
      <c r="I971" s="215" t="s">
        <v>5432</v>
      </c>
      <c r="J971" s="216" t="s">
        <v>330</v>
      </c>
      <c r="K971" s="215" t="s">
        <v>334</v>
      </c>
      <c r="L971" s="215" t="s">
        <v>393</v>
      </c>
    </row>
    <row r="972" spans="1:12" s="215" customFormat="1" x14ac:dyDescent="0.25">
      <c r="A972" s="215" t="s">
        <v>126</v>
      </c>
      <c r="B972" s="215">
        <v>2299</v>
      </c>
      <c r="C972" s="215" t="s">
        <v>292</v>
      </c>
      <c r="D972" s="215">
        <v>235004823</v>
      </c>
      <c r="E972" s="222">
        <v>1010</v>
      </c>
      <c r="G972" s="215">
        <v>1004</v>
      </c>
      <c r="H972" s="222" t="s">
        <v>339</v>
      </c>
      <c r="I972" s="215" t="s">
        <v>5405</v>
      </c>
      <c r="J972" s="216" t="s">
        <v>330</v>
      </c>
      <c r="K972" s="215" t="s">
        <v>334</v>
      </c>
      <c r="L972" s="215" t="s">
        <v>394</v>
      </c>
    </row>
    <row r="973" spans="1:12" s="215" customFormat="1" x14ac:dyDescent="0.25">
      <c r="A973" s="215" t="s">
        <v>126</v>
      </c>
      <c r="B973" s="215">
        <v>2299</v>
      </c>
      <c r="C973" s="215" t="s">
        <v>292</v>
      </c>
      <c r="D973" s="215">
        <v>235004824</v>
      </c>
      <c r="E973" s="222">
        <v>1010</v>
      </c>
      <c r="G973" s="215">
        <v>1004</v>
      </c>
      <c r="H973" s="222" t="s">
        <v>339</v>
      </c>
      <c r="I973" s="215" t="s">
        <v>5388</v>
      </c>
      <c r="J973" s="216" t="s">
        <v>330</v>
      </c>
      <c r="K973" s="215" t="s">
        <v>334</v>
      </c>
      <c r="L973" s="215" t="s">
        <v>395</v>
      </c>
    </row>
    <row r="974" spans="1:12" s="215" customFormat="1" x14ac:dyDescent="0.25">
      <c r="A974" s="215" t="s">
        <v>126</v>
      </c>
      <c r="B974" s="215">
        <v>2299</v>
      </c>
      <c r="C974" s="215" t="s">
        <v>292</v>
      </c>
      <c r="D974" s="215">
        <v>235004829</v>
      </c>
      <c r="E974" s="222">
        <v>1010</v>
      </c>
      <c r="G974" s="215">
        <v>1004</v>
      </c>
      <c r="H974" s="222" t="s">
        <v>339</v>
      </c>
      <c r="I974" s="215" t="s">
        <v>5430</v>
      </c>
      <c r="J974" s="216" t="s">
        <v>330</v>
      </c>
      <c r="K974" s="215" t="s">
        <v>334</v>
      </c>
      <c r="L974" s="215" t="s">
        <v>396</v>
      </c>
    </row>
    <row r="975" spans="1:12" s="215" customFormat="1" x14ac:dyDescent="0.25">
      <c r="A975" s="215" t="s">
        <v>126</v>
      </c>
      <c r="B975" s="215">
        <v>2299</v>
      </c>
      <c r="C975" s="215" t="s">
        <v>292</v>
      </c>
      <c r="D975" s="215">
        <v>235004831</v>
      </c>
      <c r="E975" s="222">
        <v>1010</v>
      </c>
      <c r="G975" s="215">
        <v>1004</v>
      </c>
      <c r="H975" s="222" t="s">
        <v>339</v>
      </c>
      <c r="I975" s="215" t="s">
        <v>5406</v>
      </c>
      <c r="J975" s="216" t="s">
        <v>330</v>
      </c>
      <c r="K975" s="215" t="s">
        <v>334</v>
      </c>
      <c r="L975" s="215" t="s">
        <v>397</v>
      </c>
    </row>
    <row r="976" spans="1:12" s="215" customFormat="1" x14ac:dyDescent="0.25">
      <c r="A976" s="215" t="s">
        <v>126</v>
      </c>
      <c r="B976" s="215">
        <v>2299</v>
      </c>
      <c r="C976" s="215" t="s">
        <v>292</v>
      </c>
      <c r="D976" s="215">
        <v>235004832</v>
      </c>
      <c r="E976" s="222">
        <v>1010</v>
      </c>
      <c r="G976" s="215">
        <v>1004</v>
      </c>
      <c r="H976" s="222" t="s">
        <v>339</v>
      </c>
      <c r="I976" s="215" t="s">
        <v>5392</v>
      </c>
      <c r="J976" s="216" t="s">
        <v>330</v>
      </c>
      <c r="K976" s="215" t="s">
        <v>334</v>
      </c>
      <c r="L976" s="215" t="s">
        <v>398</v>
      </c>
    </row>
    <row r="977" spans="1:12" s="215" customFormat="1" x14ac:dyDescent="0.25">
      <c r="A977" s="215" t="s">
        <v>126</v>
      </c>
      <c r="B977" s="215">
        <v>2299</v>
      </c>
      <c r="C977" s="215" t="s">
        <v>292</v>
      </c>
      <c r="D977" s="215">
        <v>235004833</v>
      </c>
      <c r="E977" s="222">
        <v>1010</v>
      </c>
      <c r="G977" s="215">
        <v>1004</v>
      </c>
      <c r="H977" s="222" t="s">
        <v>339</v>
      </c>
      <c r="I977" s="215" t="s">
        <v>5433</v>
      </c>
      <c r="J977" s="216" t="s">
        <v>330</v>
      </c>
      <c r="K977" s="215" t="s">
        <v>334</v>
      </c>
      <c r="L977" s="215" t="s">
        <v>399</v>
      </c>
    </row>
    <row r="978" spans="1:12" s="215" customFormat="1" x14ac:dyDescent="0.25">
      <c r="A978" s="215" t="s">
        <v>126</v>
      </c>
      <c r="B978" s="215">
        <v>2299</v>
      </c>
      <c r="C978" s="215" t="s">
        <v>292</v>
      </c>
      <c r="D978" s="215">
        <v>235004834</v>
      </c>
      <c r="E978" s="222">
        <v>1010</v>
      </c>
      <c r="G978" s="215">
        <v>1004</v>
      </c>
      <c r="H978" s="222" t="s">
        <v>339</v>
      </c>
      <c r="I978" s="215" t="s">
        <v>5434</v>
      </c>
      <c r="J978" s="216" t="s">
        <v>330</v>
      </c>
      <c r="K978" s="215" t="s">
        <v>334</v>
      </c>
      <c r="L978" s="215" t="s">
        <v>400</v>
      </c>
    </row>
    <row r="979" spans="1:12" s="215" customFormat="1" x14ac:dyDescent="0.25">
      <c r="A979" s="215" t="s">
        <v>126</v>
      </c>
      <c r="B979" s="215">
        <v>2299</v>
      </c>
      <c r="C979" s="215" t="s">
        <v>292</v>
      </c>
      <c r="D979" s="215">
        <v>235004835</v>
      </c>
      <c r="E979" s="222">
        <v>1010</v>
      </c>
      <c r="G979" s="215">
        <v>1004</v>
      </c>
      <c r="H979" s="222" t="s">
        <v>339</v>
      </c>
      <c r="I979" s="215" t="s">
        <v>5435</v>
      </c>
      <c r="J979" s="216" t="s">
        <v>330</v>
      </c>
      <c r="K979" s="215" t="s">
        <v>334</v>
      </c>
      <c r="L979" s="215" t="s">
        <v>401</v>
      </c>
    </row>
    <row r="980" spans="1:12" s="215" customFormat="1" x14ac:dyDescent="0.25">
      <c r="A980" s="215" t="s">
        <v>126</v>
      </c>
      <c r="B980" s="215">
        <v>2299</v>
      </c>
      <c r="C980" s="215" t="s">
        <v>292</v>
      </c>
      <c r="D980" s="215">
        <v>235004836</v>
      </c>
      <c r="E980" s="222">
        <v>1010</v>
      </c>
      <c r="G980" s="215">
        <v>1004</v>
      </c>
      <c r="H980" s="222" t="s">
        <v>339</v>
      </c>
      <c r="I980" s="215" t="s">
        <v>5409</v>
      </c>
      <c r="J980" s="216" t="s">
        <v>330</v>
      </c>
      <c r="K980" s="215" t="s">
        <v>334</v>
      </c>
      <c r="L980" s="215" t="s">
        <v>402</v>
      </c>
    </row>
    <row r="981" spans="1:12" s="215" customFormat="1" x14ac:dyDescent="0.25">
      <c r="A981" s="215" t="s">
        <v>126</v>
      </c>
      <c r="B981" s="215">
        <v>2299</v>
      </c>
      <c r="C981" s="215" t="s">
        <v>292</v>
      </c>
      <c r="D981" s="215">
        <v>235004837</v>
      </c>
      <c r="E981" s="222">
        <v>1010</v>
      </c>
      <c r="G981" s="215">
        <v>1004</v>
      </c>
      <c r="H981" s="222" t="s">
        <v>339</v>
      </c>
      <c r="I981" s="215" t="s">
        <v>5410</v>
      </c>
      <c r="J981" s="216" t="s">
        <v>330</v>
      </c>
      <c r="K981" s="215" t="s">
        <v>334</v>
      </c>
      <c r="L981" s="215" t="s">
        <v>403</v>
      </c>
    </row>
    <row r="982" spans="1:12" s="215" customFormat="1" x14ac:dyDescent="0.25">
      <c r="A982" s="215" t="s">
        <v>126</v>
      </c>
      <c r="B982" s="215">
        <v>2299</v>
      </c>
      <c r="C982" s="215" t="s">
        <v>292</v>
      </c>
      <c r="D982" s="215">
        <v>235004838</v>
      </c>
      <c r="E982" s="222">
        <v>1010</v>
      </c>
      <c r="G982" s="215">
        <v>1004</v>
      </c>
      <c r="H982" s="222" t="s">
        <v>339</v>
      </c>
      <c r="I982" s="215" t="s">
        <v>5436</v>
      </c>
      <c r="J982" s="216" t="s">
        <v>330</v>
      </c>
      <c r="K982" s="215" t="s">
        <v>334</v>
      </c>
      <c r="L982" s="215" t="s">
        <v>404</v>
      </c>
    </row>
    <row r="983" spans="1:12" s="215" customFormat="1" x14ac:dyDescent="0.25">
      <c r="A983" s="215" t="s">
        <v>126</v>
      </c>
      <c r="B983" s="215">
        <v>2299</v>
      </c>
      <c r="C983" s="215" t="s">
        <v>292</v>
      </c>
      <c r="D983" s="215">
        <v>235004839</v>
      </c>
      <c r="E983" s="222">
        <v>1010</v>
      </c>
      <c r="G983" s="215">
        <v>1004</v>
      </c>
      <c r="H983" s="222" t="s">
        <v>339</v>
      </c>
      <c r="I983" s="215" t="s">
        <v>5390</v>
      </c>
      <c r="J983" s="216" t="s">
        <v>330</v>
      </c>
      <c r="K983" s="215" t="s">
        <v>334</v>
      </c>
      <c r="L983" s="215" t="s">
        <v>405</v>
      </c>
    </row>
    <row r="984" spans="1:12" s="215" customFormat="1" x14ac:dyDescent="0.25">
      <c r="A984" s="215" t="s">
        <v>126</v>
      </c>
      <c r="B984" s="215">
        <v>2299</v>
      </c>
      <c r="C984" s="215" t="s">
        <v>292</v>
      </c>
      <c r="D984" s="215">
        <v>235004840</v>
      </c>
      <c r="E984" s="222">
        <v>1010</v>
      </c>
      <c r="G984" s="215">
        <v>1004</v>
      </c>
      <c r="H984" s="222" t="s">
        <v>339</v>
      </c>
      <c r="I984" s="215" t="s">
        <v>5400</v>
      </c>
      <c r="J984" s="216" t="s">
        <v>330</v>
      </c>
      <c r="K984" s="215" t="s">
        <v>334</v>
      </c>
      <c r="L984" s="215" t="s">
        <v>406</v>
      </c>
    </row>
    <row r="985" spans="1:12" s="215" customFormat="1" x14ac:dyDescent="0.25">
      <c r="A985" s="215" t="s">
        <v>126</v>
      </c>
      <c r="B985" s="215">
        <v>2299</v>
      </c>
      <c r="C985" s="215" t="s">
        <v>292</v>
      </c>
      <c r="D985" s="215">
        <v>235004841</v>
      </c>
      <c r="E985" s="222">
        <v>1010</v>
      </c>
      <c r="G985" s="215">
        <v>1004</v>
      </c>
      <c r="H985" s="222" t="s">
        <v>339</v>
      </c>
      <c r="I985" s="215" t="s">
        <v>5401</v>
      </c>
      <c r="J985" s="216" t="s">
        <v>330</v>
      </c>
      <c r="K985" s="215" t="s">
        <v>334</v>
      </c>
      <c r="L985" s="215" t="s">
        <v>407</v>
      </c>
    </row>
    <row r="986" spans="1:12" s="215" customFormat="1" x14ac:dyDescent="0.25">
      <c r="A986" s="215" t="s">
        <v>126</v>
      </c>
      <c r="B986" s="215">
        <v>2299</v>
      </c>
      <c r="C986" s="215" t="s">
        <v>292</v>
      </c>
      <c r="D986" s="215">
        <v>235004842</v>
      </c>
      <c r="E986" s="222">
        <v>1010</v>
      </c>
      <c r="G986" s="215">
        <v>1004</v>
      </c>
      <c r="H986" s="222" t="s">
        <v>339</v>
      </c>
      <c r="I986" s="215" t="s">
        <v>5429</v>
      </c>
      <c r="J986" s="216" t="s">
        <v>330</v>
      </c>
      <c r="K986" s="215" t="s">
        <v>334</v>
      </c>
      <c r="L986" s="215" t="s">
        <v>408</v>
      </c>
    </row>
    <row r="987" spans="1:12" s="215" customFormat="1" x14ac:dyDescent="0.25">
      <c r="A987" s="215" t="s">
        <v>126</v>
      </c>
      <c r="B987" s="215">
        <v>2299</v>
      </c>
      <c r="C987" s="215" t="s">
        <v>292</v>
      </c>
      <c r="D987" s="215">
        <v>235006633</v>
      </c>
      <c r="E987" s="222">
        <v>1010</v>
      </c>
      <c r="G987" s="215">
        <v>1004</v>
      </c>
      <c r="H987" s="222" t="s">
        <v>339</v>
      </c>
      <c r="I987" s="215" t="s">
        <v>5404</v>
      </c>
      <c r="J987" s="216" t="s">
        <v>330</v>
      </c>
      <c r="K987" s="215" t="s">
        <v>334</v>
      </c>
      <c r="L987" s="215" t="s">
        <v>409</v>
      </c>
    </row>
    <row r="988" spans="1:12" s="215" customFormat="1" x14ac:dyDescent="0.25">
      <c r="A988" s="215" t="s">
        <v>126</v>
      </c>
      <c r="B988" s="215">
        <v>2299</v>
      </c>
      <c r="C988" s="215" t="s">
        <v>292</v>
      </c>
      <c r="D988" s="215">
        <v>235006649</v>
      </c>
      <c r="E988" s="222">
        <v>1010</v>
      </c>
      <c r="G988" s="215">
        <v>1004</v>
      </c>
      <c r="H988" s="222" t="s">
        <v>339</v>
      </c>
      <c r="I988" s="215" t="s">
        <v>5437</v>
      </c>
      <c r="J988" s="216" t="s">
        <v>330</v>
      </c>
      <c r="K988" s="215" t="s">
        <v>334</v>
      </c>
      <c r="L988" s="215" t="s">
        <v>410</v>
      </c>
    </row>
    <row r="989" spans="1:12" s="215" customFormat="1" x14ac:dyDescent="0.25">
      <c r="A989" s="215" t="s">
        <v>126</v>
      </c>
      <c r="B989" s="215">
        <v>2299</v>
      </c>
      <c r="C989" s="215" t="s">
        <v>292</v>
      </c>
      <c r="D989" s="215">
        <v>235555366</v>
      </c>
      <c r="E989" s="222">
        <v>1010</v>
      </c>
      <c r="G989" s="215">
        <v>1004</v>
      </c>
      <c r="H989" s="222" t="s">
        <v>339</v>
      </c>
      <c r="I989" s="215" t="s">
        <v>5438</v>
      </c>
      <c r="J989" s="216" t="s">
        <v>330</v>
      </c>
      <c r="K989" s="215" t="s">
        <v>334</v>
      </c>
      <c r="L989" s="215" t="s">
        <v>411</v>
      </c>
    </row>
    <row r="990" spans="1:12" s="215" customFormat="1" x14ac:dyDescent="0.25">
      <c r="A990" s="215" t="s">
        <v>126</v>
      </c>
      <c r="B990" s="215">
        <v>2299</v>
      </c>
      <c r="C990" s="215" t="s">
        <v>292</v>
      </c>
      <c r="D990" s="215">
        <v>504088337</v>
      </c>
      <c r="E990" s="222">
        <v>1080</v>
      </c>
      <c r="F990" s="215">
        <v>1274</v>
      </c>
      <c r="G990" s="215">
        <v>1004</v>
      </c>
      <c r="H990" s="222" t="s">
        <v>339</v>
      </c>
      <c r="I990" s="215" t="s">
        <v>5439</v>
      </c>
      <c r="J990" s="216" t="s">
        <v>330</v>
      </c>
      <c r="K990" s="215" t="s">
        <v>322</v>
      </c>
      <c r="L990" s="215" t="s">
        <v>420</v>
      </c>
    </row>
    <row r="991" spans="1:12" s="215" customFormat="1" x14ac:dyDescent="0.25">
      <c r="A991" s="215" t="s">
        <v>126</v>
      </c>
      <c r="B991" s="215">
        <v>2299</v>
      </c>
      <c r="C991" s="215" t="s">
        <v>292</v>
      </c>
      <c r="D991" s="215">
        <v>504088419</v>
      </c>
      <c r="E991" s="222">
        <v>1060</v>
      </c>
      <c r="F991" s="215">
        <v>1265</v>
      </c>
      <c r="G991" s="215">
        <v>1004</v>
      </c>
      <c r="H991" s="222" t="s">
        <v>340</v>
      </c>
      <c r="I991" s="215" t="s">
        <v>5440</v>
      </c>
      <c r="J991" s="216" t="s">
        <v>330</v>
      </c>
      <c r="K991" s="215" t="s">
        <v>322</v>
      </c>
      <c r="L991" s="215" t="s">
        <v>419</v>
      </c>
    </row>
    <row r="992" spans="1:12" s="215" customFormat="1" x14ac:dyDescent="0.25">
      <c r="A992" s="215" t="s">
        <v>126</v>
      </c>
      <c r="B992" s="215">
        <v>2299</v>
      </c>
      <c r="C992" s="215" t="s">
        <v>292</v>
      </c>
      <c r="D992" s="215">
        <v>504088463</v>
      </c>
      <c r="E992" s="222">
        <v>1060</v>
      </c>
      <c r="F992" s="215">
        <v>1265</v>
      </c>
      <c r="G992" s="215">
        <v>1004</v>
      </c>
      <c r="H992" s="222" t="s">
        <v>340</v>
      </c>
      <c r="I992" s="215" t="s">
        <v>5441</v>
      </c>
      <c r="J992" s="216" t="s">
        <v>330</v>
      </c>
      <c r="K992" s="215" t="s">
        <v>322</v>
      </c>
      <c r="L992" s="215" t="s">
        <v>419</v>
      </c>
    </row>
    <row r="993" spans="1:12" s="215" customFormat="1" x14ac:dyDescent="0.25">
      <c r="A993" s="215" t="s">
        <v>126</v>
      </c>
      <c r="B993" s="215">
        <v>2299</v>
      </c>
      <c r="C993" s="215" t="s">
        <v>292</v>
      </c>
      <c r="D993" s="215">
        <v>504088464</v>
      </c>
      <c r="E993" s="222">
        <v>1060</v>
      </c>
      <c r="F993" s="215">
        <v>1242</v>
      </c>
      <c r="G993" s="215">
        <v>1004</v>
      </c>
      <c r="H993" s="222" t="s">
        <v>340</v>
      </c>
      <c r="I993" s="215" t="s">
        <v>5442</v>
      </c>
      <c r="J993" s="216" t="s">
        <v>330</v>
      </c>
      <c r="K993" s="215" t="s">
        <v>322</v>
      </c>
      <c r="L993" s="215" t="s">
        <v>419</v>
      </c>
    </row>
    <row r="994" spans="1:12" s="215" customFormat="1" x14ac:dyDescent="0.25">
      <c r="A994" s="215" t="s">
        <v>126</v>
      </c>
      <c r="B994" s="215">
        <v>2299</v>
      </c>
      <c r="C994" s="215" t="s">
        <v>292</v>
      </c>
      <c r="D994" s="215">
        <v>504088976</v>
      </c>
      <c r="E994" s="222">
        <v>1080</v>
      </c>
      <c r="G994" s="215">
        <v>1004</v>
      </c>
      <c r="H994" s="222" t="s">
        <v>339</v>
      </c>
      <c r="I994" s="215" t="s">
        <v>5443</v>
      </c>
      <c r="J994" s="216" t="s">
        <v>330</v>
      </c>
      <c r="K994" s="215" t="s">
        <v>322</v>
      </c>
      <c r="L994" s="215" t="s">
        <v>420</v>
      </c>
    </row>
    <row r="995" spans="1:12" s="215" customFormat="1" x14ac:dyDescent="0.25">
      <c r="A995" s="215" t="s">
        <v>126</v>
      </c>
      <c r="B995" s="215">
        <v>2299</v>
      </c>
      <c r="C995" s="215" t="s">
        <v>292</v>
      </c>
      <c r="D995" s="215">
        <v>504089478</v>
      </c>
      <c r="E995" s="222">
        <v>1060</v>
      </c>
      <c r="F995" s="215">
        <v>1271</v>
      </c>
      <c r="G995" s="215">
        <v>1004</v>
      </c>
      <c r="H995" s="222" t="s">
        <v>340</v>
      </c>
      <c r="I995" s="215" t="s">
        <v>5444</v>
      </c>
      <c r="J995" s="216" t="s">
        <v>330</v>
      </c>
      <c r="K995" s="215" t="s">
        <v>322</v>
      </c>
      <c r="L995" s="215" t="s">
        <v>419</v>
      </c>
    </row>
    <row r="996" spans="1:12" s="215" customFormat="1" x14ac:dyDescent="0.25">
      <c r="A996" s="215" t="s">
        <v>126</v>
      </c>
      <c r="B996" s="215">
        <v>2300</v>
      </c>
      <c r="C996" s="215" t="s">
        <v>293</v>
      </c>
      <c r="D996" s="215">
        <v>190038055</v>
      </c>
      <c r="E996" s="222">
        <v>1020</v>
      </c>
      <c r="F996" s="215">
        <v>1110</v>
      </c>
      <c r="G996" s="215">
        <v>1004</v>
      </c>
      <c r="H996" s="222" t="s">
        <v>340</v>
      </c>
      <c r="I996" s="215" t="s">
        <v>5445</v>
      </c>
      <c r="J996" s="216" t="s">
        <v>330</v>
      </c>
      <c r="K996" s="215" t="s">
        <v>322</v>
      </c>
      <c r="L996" s="215" t="s">
        <v>418</v>
      </c>
    </row>
    <row r="997" spans="1:12" s="215" customFormat="1" x14ac:dyDescent="0.25">
      <c r="A997" s="215" t="s">
        <v>126</v>
      </c>
      <c r="B997" s="215">
        <v>2300</v>
      </c>
      <c r="C997" s="215" t="s">
        <v>293</v>
      </c>
      <c r="D997" s="215">
        <v>191892452</v>
      </c>
      <c r="E997" s="222">
        <v>1060</v>
      </c>
      <c r="F997" s="215">
        <v>1251</v>
      </c>
      <c r="G997" s="215">
        <v>1004</v>
      </c>
      <c r="H997" s="222" t="s">
        <v>340</v>
      </c>
      <c r="I997" s="215" t="s">
        <v>5446</v>
      </c>
      <c r="J997" s="216" t="s">
        <v>330</v>
      </c>
      <c r="K997" s="215" t="s">
        <v>322</v>
      </c>
      <c r="L997" s="215" t="s">
        <v>419</v>
      </c>
    </row>
    <row r="998" spans="1:12" s="215" customFormat="1" x14ac:dyDescent="0.25">
      <c r="A998" s="215" t="s">
        <v>126</v>
      </c>
      <c r="B998" s="215">
        <v>2300</v>
      </c>
      <c r="C998" s="215" t="s">
        <v>293</v>
      </c>
      <c r="D998" s="215">
        <v>192012273</v>
      </c>
      <c r="E998" s="222">
        <v>1080</v>
      </c>
      <c r="F998" s="215">
        <v>1271</v>
      </c>
      <c r="G998" s="215">
        <v>1003</v>
      </c>
      <c r="H998" s="222" t="s">
        <v>339</v>
      </c>
      <c r="I998" s="215" t="s">
        <v>5447</v>
      </c>
      <c r="J998" s="216" t="s">
        <v>330</v>
      </c>
      <c r="K998" s="215" t="s">
        <v>322</v>
      </c>
      <c r="L998" s="215" t="s">
        <v>420</v>
      </c>
    </row>
    <row r="999" spans="1:12" s="215" customFormat="1" x14ac:dyDescent="0.25">
      <c r="A999" s="215" t="s">
        <v>126</v>
      </c>
      <c r="B999" s="215">
        <v>2300</v>
      </c>
      <c r="C999" s="215" t="s">
        <v>293</v>
      </c>
      <c r="D999" s="215">
        <v>502169026</v>
      </c>
      <c r="E999" s="222">
        <v>1060</v>
      </c>
      <c r="F999" s="215">
        <v>1265</v>
      </c>
      <c r="G999" s="215">
        <v>1004</v>
      </c>
      <c r="H999" s="222" t="s">
        <v>340</v>
      </c>
      <c r="I999" s="215" t="s">
        <v>5448</v>
      </c>
      <c r="J999" s="216" t="s">
        <v>330</v>
      </c>
      <c r="K999" s="215" t="s">
        <v>322</v>
      </c>
      <c r="L999" s="215" t="s">
        <v>419</v>
      </c>
    </row>
    <row r="1000" spans="1:12" s="215" customFormat="1" x14ac:dyDescent="0.25">
      <c r="A1000" s="215" t="s">
        <v>126</v>
      </c>
      <c r="B1000" s="215">
        <v>2301</v>
      </c>
      <c r="C1000" s="215" t="s">
        <v>294</v>
      </c>
      <c r="D1000" s="215">
        <v>192002357</v>
      </c>
      <c r="E1000" s="222">
        <v>1060</v>
      </c>
      <c r="F1000" s="215">
        <v>1242</v>
      </c>
      <c r="G1000" s="215">
        <v>1003</v>
      </c>
      <c r="H1000" s="222" t="s">
        <v>340</v>
      </c>
      <c r="I1000" s="215" t="s">
        <v>5449</v>
      </c>
      <c r="J1000" s="216" t="s">
        <v>330</v>
      </c>
      <c r="K1000" s="215" t="s">
        <v>322</v>
      </c>
      <c r="L1000" s="215" t="s">
        <v>419</v>
      </c>
    </row>
    <row r="1001" spans="1:12" s="215" customFormat="1" x14ac:dyDescent="0.25">
      <c r="A1001" s="215" t="s">
        <v>126</v>
      </c>
      <c r="B1001" s="215">
        <v>2301</v>
      </c>
      <c r="C1001" s="215" t="s">
        <v>294</v>
      </c>
      <c r="D1001" s="215">
        <v>504089766</v>
      </c>
      <c r="E1001" s="222">
        <v>1060</v>
      </c>
      <c r="F1001" s="215">
        <v>1251</v>
      </c>
      <c r="G1001" s="215">
        <v>1004</v>
      </c>
      <c r="H1001" s="222" t="s">
        <v>340</v>
      </c>
      <c r="I1001" s="215" t="s">
        <v>5450</v>
      </c>
      <c r="J1001" s="216" t="s">
        <v>330</v>
      </c>
      <c r="K1001" s="215" t="s">
        <v>322</v>
      </c>
      <c r="L1001" s="215" t="s">
        <v>419</v>
      </c>
    </row>
    <row r="1002" spans="1:12" s="215" customFormat="1" x14ac:dyDescent="0.25">
      <c r="A1002" s="215" t="s">
        <v>126</v>
      </c>
      <c r="B1002" s="215">
        <v>2303</v>
      </c>
      <c r="C1002" s="215" t="s">
        <v>295</v>
      </c>
      <c r="D1002" s="215">
        <v>192023716</v>
      </c>
      <c r="E1002" s="222">
        <v>1060</v>
      </c>
      <c r="F1002" s="215">
        <v>1242</v>
      </c>
      <c r="G1002" s="215">
        <v>1004</v>
      </c>
      <c r="H1002" s="222" t="s">
        <v>340</v>
      </c>
      <c r="I1002" s="215" t="s">
        <v>5451</v>
      </c>
      <c r="J1002" s="216" t="s">
        <v>330</v>
      </c>
      <c r="K1002" s="215" t="s">
        <v>322</v>
      </c>
      <c r="L1002" s="215" t="s">
        <v>419</v>
      </c>
    </row>
    <row r="1003" spans="1:12" s="215" customFormat="1" x14ac:dyDescent="0.25">
      <c r="A1003" s="215" t="s">
        <v>126</v>
      </c>
      <c r="B1003" s="215">
        <v>2303</v>
      </c>
      <c r="C1003" s="215" t="s">
        <v>295</v>
      </c>
      <c r="D1003" s="215">
        <v>504088192</v>
      </c>
      <c r="E1003" s="222">
        <v>1060</v>
      </c>
      <c r="F1003" s="215">
        <v>1271</v>
      </c>
      <c r="G1003" s="215">
        <v>1004</v>
      </c>
      <c r="H1003" s="222" t="s">
        <v>340</v>
      </c>
      <c r="I1003" s="215" t="s">
        <v>5452</v>
      </c>
      <c r="J1003" s="216" t="s">
        <v>330</v>
      </c>
      <c r="K1003" s="215" t="s">
        <v>322</v>
      </c>
      <c r="L1003" s="215" t="s">
        <v>419</v>
      </c>
    </row>
    <row r="1004" spans="1:12" s="215" customFormat="1" x14ac:dyDescent="0.25">
      <c r="A1004" s="215" t="s">
        <v>126</v>
      </c>
      <c r="B1004" s="215">
        <v>2303</v>
      </c>
      <c r="C1004" s="215" t="s">
        <v>295</v>
      </c>
      <c r="D1004" s="215">
        <v>504088235</v>
      </c>
      <c r="E1004" s="222">
        <v>1060</v>
      </c>
      <c r="F1004" s="215">
        <v>1274</v>
      </c>
      <c r="G1004" s="215">
        <v>1004</v>
      </c>
      <c r="H1004" s="222" t="s">
        <v>340</v>
      </c>
      <c r="I1004" s="215" t="s">
        <v>5453</v>
      </c>
      <c r="J1004" s="216" t="s">
        <v>330</v>
      </c>
      <c r="K1004" s="215" t="s">
        <v>322</v>
      </c>
      <c r="L1004" s="215" t="s">
        <v>419</v>
      </c>
    </row>
    <row r="1005" spans="1:12" s="215" customFormat="1" x14ac:dyDescent="0.25">
      <c r="A1005" s="215" t="s">
        <v>126</v>
      </c>
      <c r="B1005" s="215">
        <v>2304</v>
      </c>
      <c r="C1005" s="215" t="s">
        <v>296</v>
      </c>
      <c r="D1005" s="215">
        <v>191984781</v>
      </c>
      <c r="E1005" s="222">
        <v>1060</v>
      </c>
      <c r="F1005" s="215">
        <v>1271</v>
      </c>
      <c r="G1005" s="215">
        <v>1004</v>
      </c>
      <c r="H1005" s="222" t="s">
        <v>340</v>
      </c>
      <c r="I1005" s="215" t="s">
        <v>5454</v>
      </c>
      <c r="J1005" s="216" t="s">
        <v>330</v>
      </c>
      <c r="K1005" s="215" t="s">
        <v>322</v>
      </c>
      <c r="L1005" s="215" t="s">
        <v>419</v>
      </c>
    </row>
    <row r="1006" spans="1:12" s="215" customFormat="1" x14ac:dyDescent="0.25">
      <c r="A1006" s="215" t="s">
        <v>126</v>
      </c>
      <c r="B1006" s="215">
        <v>2304</v>
      </c>
      <c r="C1006" s="215" t="s">
        <v>296</v>
      </c>
      <c r="D1006" s="215">
        <v>192035137</v>
      </c>
      <c r="E1006" s="222">
        <v>1060</v>
      </c>
      <c r="F1006" s="215">
        <v>1242</v>
      </c>
      <c r="G1006" s="215">
        <v>1003</v>
      </c>
      <c r="H1006" s="222" t="s">
        <v>340</v>
      </c>
      <c r="I1006" s="215" t="s">
        <v>5455</v>
      </c>
      <c r="J1006" s="216" t="s">
        <v>330</v>
      </c>
      <c r="K1006" s="215" t="s">
        <v>322</v>
      </c>
      <c r="L1006" s="215" t="s">
        <v>419</v>
      </c>
    </row>
    <row r="1007" spans="1:12" s="215" customFormat="1" x14ac:dyDescent="0.25">
      <c r="A1007" s="215" t="s">
        <v>126</v>
      </c>
      <c r="B1007" s="215">
        <v>2304</v>
      </c>
      <c r="C1007" s="215" t="s">
        <v>296</v>
      </c>
      <c r="D1007" s="215">
        <v>504090144</v>
      </c>
      <c r="E1007" s="222">
        <v>1060</v>
      </c>
      <c r="F1007" s="215">
        <v>1251</v>
      </c>
      <c r="G1007" s="215">
        <v>1004</v>
      </c>
      <c r="H1007" s="222" t="s">
        <v>340</v>
      </c>
      <c r="I1007" s="215" t="s">
        <v>5456</v>
      </c>
      <c r="J1007" s="216" t="s">
        <v>330</v>
      </c>
      <c r="K1007" s="215" t="s">
        <v>322</v>
      </c>
      <c r="L1007" s="215" t="s">
        <v>419</v>
      </c>
    </row>
    <row r="1008" spans="1:12" s="215" customFormat="1" x14ac:dyDescent="0.25">
      <c r="A1008" s="215" t="s">
        <v>126</v>
      </c>
      <c r="B1008" s="215">
        <v>2304</v>
      </c>
      <c r="C1008" s="215" t="s">
        <v>296</v>
      </c>
      <c r="D1008" s="215">
        <v>504090526</v>
      </c>
      <c r="E1008" s="222">
        <v>1060</v>
      </c>
      <c r="F1008" s="215">
        <v>1271</v>
      </c>
      <c r="G1008" s="215">
        <v>1004</v>
      </c>
      <c r="H1008" s="222" t="s">
        <v>340</v>
      </c>
      <c r="I1008" s="215" t="s">
        <v>5457</v>
      </c>
      <c r="J1008" s="216" t="s">
        <v>330</v>
      </c>
      <c r="K1008" s="215" t="s">
        <v>322</v>
      </c>
      <c r="L1008" s="215" t="s">
        <v>419</v>
      </c>
    </row>
    <row r="1009" spans="1:12" s="215" customFormat="1" x14ac:dyDescent="0.25">
      <c r="A1009" s="215" t="s">
        <v>126</v>
      </c>
      <c r="B1009" s="215">
        <v>2304</v>
      </c>
      <c r="C1009" s="215" t="s">
        <v>296</v>
      </c>
      <c r="D1009" s="215">
        <v>504090532</v>
      </c>
      <c r="E1009" s="222">
        <v>1060</v>
      </c>
      <c r="F1009" s="215">
        <v>1271</v>
      </c>
      <c r="G1009" s="215">
        <v>1004</v>
      </c>
      <c r="H1009" s="222" t="s">
        <v>340</v>
      </c>
      <c r="I1009" s="215" t="s">
        <v>5458</v>
      </c>
      <c r="J1009" s="216" t="s">
        <v>330</v>
      </c>
      <c r="K1009" s="215" t="s">
        <v>322</v>
      </c>
      <c r="L1009" s="215" t="s">
        <v>419</v>
      </c>
    </row>
    <row r="1010" spans="1:12" s="215" customFormat="1" x14ac:dyDescent="0.25">
      <c r="A1010" s="215" t="s">
        <v>126</v>
      </c>
      <c r="B1010" s="215">
        <v>2305</v>
      </c>
      <c r="C1010" s="215" t="s">
        <v>297</v>
      </c>
      <c r="D1010" s="215">
        <v>3142797</v>
      </c>
      <c r="E1010" s="222">
        <v>1020</v>
      </c>
      <c r="F1010" s="215">
        <v>1110</v>
      </c>
      <c r="G1010" s="215">
        <v>1004</v>
      </c>
      <c r="H1010" s="222" t="s">
        <v>340</v>
      </c>
      <c r="I1010" s="215" t="s">
        <v>5459</v>
      </c>
      <c r="J1010" s="216" t="s">
        <v>330</v>
      </c>
      <c r="K1010" s="215" t="s">
        <v>322</v>
      </c>
      <c r="L1010" s="215" t="s">
        <v>418</v>
      </c>
    </row>
    <row r="1011" spans="1:12" s="215" customFormat="1" x14ac:dyDescent="0.25">
      <c r="A1011" s="215" t="s">
        <v>126</v>
      </c>
      <c r="B1011" s="215">
        <v>2305</v>
      </c>
      <c r="C1011" s="215" t="s">
        <v>297</v>
      </c>
      <c r="D1011" s="215">
        <v>191871083</v>
      </c>
      <c r="E1011" s="222">
        <v>1060</v>
      </c>
      <c r="F1011" s="215">
        <v>1242</v>
      </c>
      <c r="G1011" s="215">
        <v>1004</v>
      </c>
      <c r="H1011" s="222" t="s">
        <v>340</v>
      </c>
      <c r="I1011" s="215" t="s">
        <v>5460</v>
      </c>
      <c r="J1011" s="216" t="s">
        <v>330</v>
      </c>
      <c r="K1011" s="215" t="s">
        <v>322</v>
      </c>
      <c r="L1011" s="215" t="s">
        <v>419</v>
      </c>
    </row>
    <row r="1012" spans="1:12" s="215" customFormat="1" x14ac:dyDescent="0.25">
      <c r="A1012" s="215" t="s">
        <v>126</v>
      </c>
      <c r="B1012" s="215">
        <v>2305</v>
      </c>
      <c r="C1012" s="215" t="s">
        <v>297</v>
      </c>
      <c r="D1012" s="215">
        <v>192005453</v>
      </c>
      <c r="E1012" s="222">
        <v>1060</v>
      </c>
      <c r="F1012" s="215">
        <v>1271</v>
      </c>
      <c r="G1012" s="215">
        <v>1004</v>
      </c>
      <c r="H1012" s="222" t="s">
        <v>340</v>
      </c>
      <c r="I1012" s="215" t="s">
        <v>5461</v>
      </c>
      <c r="J1012" s="216" t="s">
        <v>330</v>
      </c>
      <c r="K1012" s="215" t="s">
        <v>322</v>
      </c>
      <c r="L1012" s="215" t="s">
        <v>419</v>
      </c>
    </row>
    <row r="1013" spans="1:12" s="215" customFormat="1" x14ac:dyDescent="0.25">
      <c r="A1013" s="215" t="s">
        <v>126</v>
      </c>
      <c r="B1013" s="215">
        <v>2305</v>
      </c>
      <c r="C1013" s="215" t="s">
        <v>297</v>
      </c>
      <c r="D1013" s="215">
        <v>192006368</v>
      </c>
      <c r="E1013" s="222">
        <v>1060</v>
      </c>
      <c r="F1013" s="215">
        <v>1274</v>
      </c>
      <c r="G1013" s="215">
        <v>1004</v>
      </c>
      <c r="H1013" s="222" t="s">
        <v>340</v>
      </c>
      <c r="I1013" s="215" t="s">
        <v>5462</v>
      </c>
      <c r="J1013" s="216" t="s">
        <v>330</v>
      </c>
      <c r="K1013" s="215" t="s">
        <v>322</v>
      </c>
      <c r="L1013" s="215" t="s">
        <v>419</v>
      </c>
    </row>
    <row r="1014" spans="1:12" s="215" customFormat="1" x14ac:dyDescent="0.25">
      <c r="A1014" s="215" t="s">
        <v>126</v>
      </c>
      <c r="B1014" s="215">
        <v>2305</v>
      </c>
      <c r="C1014" s="215" t="s">
        <v>297</v>
      </c>
      <c r="D1014" s="215">
        <v>192034708</v>
      </c>
      <c r="E1014" s="222">
        <v>1060</v>
      </c>
      <c r="F1014" s="215">
        <v>1274</v>
      </c>
      <c r="G1014" s="215">
        <v>1004</v>
      </c>
      <c r="H1014" s="222" t="s">
        <v>340</v>
      </c>
      <c r="I1014" s="215" t="s">
        <v>5463</v>
      </c>
      <c r="J1014" s="216" t="s">
        <v>330</v>
      </c>
      <c r="K1014" s="215" t="s">
        <v>322</v>
      </c>
      <c r="L1014" s="215" t="s">
        <v>419</v>
      </c>
    </row>
    <row r="1015" spans="1:12" s="215" customFormat="1" x14ac:dyDescent="0.25">
      <c r="A1015" s="215" t="s">
        <v>126</v>
      </c>
      <c r="B1015" s="215">
        <v>2305</v>
      </c>
      <c r="C1015" s="215" t="s">
        <v>297</v>
      </c>
      <c r="D1015" s="215">
        <v>192037210</v>
      </c>
      <c r="E1015" s="222">
        <v>1060</v>
      </c>
      <c r="F1015" s="215">
        <v>1274</v>
      </c>
      <c r="G1015" s="215">
        <v>1004</v>
      </c>
      <c r="H1015" s="222" t="s">
        <v>340</v>
      </c>
      <c r="I1015" s="215" t="s">
        <v>5464</v>
      </c>
      <c r="J1015" s="216" t="s">
        <v>330</v>
      </c>
      <c r="K1015" s="215" t="s">
        <v>322</v>
      </c>
      <c r="L1015" s="215" t="s">
        <v>419</v>
      </c>
    </row>
    <row r="1016" spans="1:12" s="215" customFormat="1" x14ac:dyDescent="0.25">
      <c r="A1016" s="215" t="s">
        <v>126</v>
      </c>
      <c r="B1016" s="215">
        <v>2305</v>
      </c>
      <c r="C1016" s="215" t="s">
        <v>297</v>
      </c>
      <c r="D1016" s="215">
        <v>504090633</v>
      </c>
      <c r="E1016" s="222">
        <v>1080</v>
      </c>
      <c r="F1016" s="215">
        <v>1274</v>
      </c>
      <c r="G1016" s="215">
        <v>1004</v>
      </c>
      <c r="H1016" s="222" t="s">
        <v>339</v>
      </c>
      <c r="I1016" s="215" t="s">
        <v>5465</v>
      </c>
      <c r="J1016" s="216" t="s">
        <v>330</v>
      </c>
      <c r="K1016" s="215" t="s">
        <v>322</v>
      </c>
      <c r="L1016" s="215" t="s">
        <v>420</v>
      </c>
    </row>
    <row r="1017" spans="1:12" s="215" customFormat="1" x14ac:dyDescent="0.25">
      <c r="A1017" s="215" t="s">
        <v>126</v>
      </c>
      <c r="B1017" s="215">
        <v>2305</v>
      </c>
      <c r="C1017" s="215" t="s">
        <v>297</v>
      </c>
      <c r="D1017" s="215">
        <v>504090667</v>
      </c>
      <c r="E1017" s="222">
        <v>1080</v>
      </c>
      <c r="F1017" s="215">
        <v>1274</v>
      </c>
      <c r="G1017" s="215">
        <v>1004</v>
      </c>
      <c r="H1017" s="222" t="s">
        <v>339</v>
      </c>
      <c r="I1017" s="215" t="s">
        <v>5466</v>
      </c>
      <c r="J1017" s="216" t="s">
        <v>330</v>
      </c>
      <c r="K1017" s="215" t="s">
        <v>322</v>
      </c>
      <c r="L1017" s="215" t="s">
        <v>420</v>
      </c>
    </row>
    <row r="1018" spans="1:12" s="215" customFormat="1" x14ac:dyDescent="0.25">
      <c r="A1018" s="215" t="s">
        <v>126</v>
      </c>
      <c r="B1018" s="215">
        <v>2305</v>
      </c>
      <c r="C1018" s="215" t="s">
        <v>297</v>
      </c>
      <c r="D1018" s="215">
        <v>504090699</v>
      </c>
      <c r="E1018" s="222">
        <v>1060</v>
      </c>
      <c r="F1018" s="215">
        <v>1251</v>
      </c>
      <c r="G1018" s="215">
        <v>1004</v>
      </c>
      <c r="H1018" s="222" t="s">
        <v>340</v>
      </c>
      <c r="I1018" s="215" t="s">
        <v>5467</v>
      </c>
      <c r="J1018" s="216" t="s">
        <v>330</v>
      </c>
      <c r="K1018" s="215" t="s">
        <v>322</v>
      </c>
      <c r="L1018" s="215" t="s">
        <v>419</v>
      </c>
    </row>
    <row r="1019" spans="1:12" s="215" customFormat="1" x14ac:dyDescent="0.25">
      <c r="A1019" s="215" t="s">
        <v>126</v>
      </c>
      <c r="B1019" s="215">
        <v>2305</v>
      </c>
      <c r="C1019" s="215" t="s">
        <v>297</v>
      </c>
      <c r="D1019" s="215">
        <v>504090750</v>
      </c>
      <c r="E1019" s="222">
        <v>1060</v>
      </c>
      <c r="F1019" s="215">
        <v>1271</v>
      </c>
      <c r="G1019" s="215">
        <v>1004</v>
      </c>
      <c r="H1019" s="222" t="s">
        <v>340</v>
      </c>
      <c r="I1019" s="215" t="s">
        <v>5468</v>
      </c>
      <c r="J1019" s="216" t="s">
        <v>330</v>
      </c>
      <c r="K1019" s="215" t="s">
        <v>322</v>
      </c>
      <c r="L1019" s="215" t="s">
        <v>419</v>
      </c>
    </row>
    <row r="1020" spans="1:12" s="215" customFormat="1" x14ac:dyDescent="0.25">
      <c r="A1020" s="215" t="s">
        <v>126</v>
      </c>
      <c r="B1020" s="215">
        <v>2305</v>
      </c>
      <c r="C1020" s="215" t="s">
        <v>297</v>
      </c>
      <c r="D1020" s="215">
        <v>504090811</v>
      </c>
      <c r="E1020" s="222">
        <v>1060</v>
      </c>
      <c r="F1020" s="215">
        <v>1242</v>
      </c>
      <c r="G1020" s="215">
        <v>1004</v>
      </c>
      <c r="H1020" s="222" t="s">
        <v>340</v>
      </c>
      <c r="I1020" s="215" t="s">
        <v>5469</v>
      </c>
      <c r="J1020" s="216" t="s">
        <v>330</v>
      </c>
      <c r="K1020" s="215" t="s">
        <v>322</v>
      </c>
      <c r="L1020" s="215" t="s">
        <v>419</v>
      </c>
    </row>
    <row r="1021" spans="1:12" s="215" customFormat="1" x14ac:dyDescent="0.25">
      <c r="A1021" s="215" t="s">
        <v>126</v>
      </c>
      <c r="B1021" s="215">
        <v>2305</v>
      </c>
      <c r="C1021" s="215" t="s">
        <v>297</v>
      </c>
      <c r="D1021" s="215">
        <v>504090827</v>
      </c>
      <c r="E1021" s="222">
        <v>1080</v>
      </c>
      <c r="F1021" s="215">
        <v>1274</v>
      </c>
      <c r="G1021" s="215">
        <v>1004</v>
      </c>
      <c r="H1021" s="222" t="s">
        <v>339</v>
      </c>
      <c r="I1021" s="215" t="s">
        <v>5470</v>
      </c>
      <c r="J1021" s="216" t="s">
        <v>330</v>
      </c>
      <c r="K1021" s="215" t="s">
        <v>322</v>
      </c>
      <c r="L1021" s="215" t="s">
        <v>420</v>
      </c>
    </row>
    <row r="1022" spans="1:12" s="215" customFormat="1" x14ac:dyDescent="0.25">
      <c r="A1022" s="215" t="s">
        <v>126</v>
      </c>
      <c r="B1022" s="215">
        <v>2305</v>
      </c>
      <c r="C1022" s="215" t="s">
        <v>297</v>
      </c>
      <c r="D1022" s="215">
        <v>504091076</v>
      </c>
      <c r="E1022" s="222">
        <v>1060</v>
      </c>
      <c r="F1022" s="215">
        <v>1271</v>
      </c>
      <c r="G1022" s="215">
        <v>1004</v>
      </c>
      <c r="H1022" s="222" t="s">
        <v>340</v>
      </c>
      <c r="I1022" s="215" t="s">
        <v>5471</v>
      </c>
      <c r="J1022" s="216" t="s">
        <v>330</v>
      </c>
      <c r="K1022" s="215" t="s">
        <v>322</v>
      </c>
      <c r="L1022" s="215" t="s">
        <v>419</v>
      </c>
    </row>
    <row r="1023" spans="1:12" s="215" customFormat="1" x14ac:dyDescent="0.25">
      <c r="A1023" s="215" t="s">
        <v>126</v>
      </c>
      <c r="B1023" s="215">
        <v>2305</v>
      </c>
      <c r="C1023" s="215" t="s">
        <v>297</v>
      </c>
      <c r="D1023" s="215">
        <v>504091450</v>
      </c>
      <c r="E1023" s="222">
        <v>1060</v>
      </c>
      <c r="F1023" s="215">
        <v>1274</v>
      </c>
      <c r="G1023" s="215">
        <v>1004</v>
      </c>
      <c r="H1023" s="222" t="s">
        <v>340</v>
      </c>
      <c r="I1023" s="215" t="s">
        <v>5472</v>
      </c>
      <c r="J1023" s="216" t="s">
        <v>330</v>
      </c>
      <c r="K1023" s="215" t="s">
        <v>322</v>
      </c>
      <c r="L1023" s="215" t="s">
        <v>419</v>
      </c>
    </row>
    <row r="1024" spans="1:12" s="215" customFormat="1" x14ac:dyDescent="0.25">
      <c r="A1024" s="215" t="s">
        <v>126</v>
      </c>
      <c r="B1024" s="215">
        <v>2306</v>
      </c>
      <c r="C1024" s="215" t="s">
        <v>298</v>
      </c>
      <c r="D1024" s="215">
        <v>1540120</v>
      </c>
      <c r="E1024" s="222">
        <v>1060</v>
      </c>
      <c r="F1024" s="215">
        <v>1242</v>
      </c>
      <c r="G1024" s="215">
        <v>1004</v>
      </c>
      <c r="H1024" s="222" t="s">
        <v>340</v>
      </c>
      <c r="I1024" s="215" t="s">
        <v>5473</v>
      </c>
      <c r="J1024" s="216" t="s">
        <v>330</v>
      </c>
      <c r="K1024" s="215" t="s">
        <v>322</v>
      </c>
      <c r="L1024" s="215" t="s">
        <v>419</v>
      </c>
    </row>
    <row r="1025" spans="1:12" s="215" customFormat="1" x14ac:dyDescent="0.25">
      <c r="A1025" s="215" t="s">
        <v>126</v>
      </c>
      <c r="B1025" s="215">
        <v>2306</v>
      </c>
      <c r="C1025" s="215" t="s">
        <v>298</v>
      </c>
      <c r="D1025" s="215">
        <v>190638468</v>
      </c>
      <c r="E1025" s="222">
        <v>1060</v>
      </c>
      <c r="G1025" s="215">
        <v>1004</v>
      </c>
      <c r="H1025" s="222" t="s">
        <v>340</v>
      </c>
      <c r="I1025" s="215" t="s">
        <v>5474</v>
      </c>
      <c r="J1025" s="216" t="s">
        <v>330</v>
      </c>
      <c r="K1025" s="215" t="s">
        <v>322</v>
      </c>
      <c r="L1025" s="215" t="s">
        <v>419</v>
      </c>
    </row>
    <row r="1026" spans="1:12" s="215" customFormat="1" x14ac:dyDescent="0.25">
      <c r="A1026" s="215" t="s">
        <v>126</v>
      </c>
      <c r="B1026" s="215">
        <v>2306</v>
      </c>
      <c r="C1026" s="215" t="s">
        <v>298</v>
      </c>
      <c r="D1026" s="215">
        <v>191881705</v>
      </c>
      <c r="E1026" s="222">
        <v>1060</v>
      </c>
      <c r="F1026" s="215">
        <v>1242</v>
      </c>
      <c r="G1026" s="215">
        <v>1004</v>
      </c>
      <c r="H1026" s="222" t="s">
        <v>340</v>
      </c>
      <c r="I1026" s="215" t="s">
        <v>5475</v>
      </c>
      <c r="J1026" s="216" t="s">
        <v>330</v>
      </c>
      <c r="K1026" s="215" t="s">
        <v>322</v>
      </c>
      <c r="L1026" s="215" t="s">
        <v>419</v>
      </c>
    </row>
    <row r="1027" spans="1:12" s="215" customFormat="1" x14ac:dyDescent="0.25">
      <c r="A1027" s="215" t="s">
        <v>126</v>
      </c>
      <c r="B1027" s="215">
        <v>2306</v>
      </c>
      <c r="C1027" s="215" t="s">
        <v>298</v>
      </c>
      <c r="D1027" s="215">
        <v>191970854</v>
      </c>
      <c r="E1027" s="222">
        <v>1060</v>
      </c>
      <c r="F1027" s="215">
        <v>1242</v>
      </c>
      <c r="G1027" s="215">
        <v>1004</v>
      </c>
      <c r="H1027" s="222" t="s">
        <v>340</v>
      </c>
      <c r="I1027" s="215" t="s">
        <v>5476</v>
      </c>
      <c r="J1027" s="216" t="s">
        <v>330</v>
      </c>
      <c r="K1027" s="215" t="s">
        <v>322</v>
      </c>
      <c r="L1027" s="215" t="s">
        <v>419</v>
      </c>
    </row>
    <row r="1028" spans="1:12" s="215" customFormat="1" x14ac:dyDescent="0.25">
      <c r="A1028" s="215" t="s">
        <v>126</v>
      </c>
      <c r="B1028" s="215">
        <v>2306</v>
      </c>
      <c r="C1028" s="215" t="s">
        <v>298</v>
      </c>
      <c r="D1028" s="215">
        <v>191978114</v>
      </c>
      <c r="E1028" s="222">
        <v>1060</v>
      </c>
      <c r="F1028" s="215">
        <v>1271</v>
      </c>
      <c r="G1028" s="215">
        <v>1004</v>
      </c>
      <c r="H1028" s="222" t="s">
        <v>340</v>
      </c>
      <c r="I1028" s="215" t="s">
        <v>5477</v>
      </c>
      <c r="J1028" s="216" t="s">
        <v>330</v>
      </c>
      <c r="K1028" s="215" t="s">
        <v>322</v>
      </c>
      <c r="L1028" s="215" t="s">
        <v>419</v>
      </c>
    </row>
    <row r="1029" spans="1:12" s="215" customFormat="1" x14ac:dyDescent="0.25">
      <c r="A1029" s="215" t="s">
        <v>126</v>
      </c>
      <c r="B1029" s="215">
        <v>2306</v>
      </c>
      <c r="C1029" s="215" t="s">
        <v>298</v>
      </c>
      <c r="D1029" s="215">
        <v>191979640</v>
      </c>
      <c r="E1029" s="222">
        <v>1060</v>
      </c>
      <c r="F1029" s="215">
        <v>1251</v>
      </c>
      <c r="G1029" s="215">
        <v>1004</v>
      </c>
      <c r="H1029" s="222" t="s">
        <v>340</v>
      </c>
      <c r="I1029" s="215" t="s">
        <v>5478</v>
      </c>
      <c r="J1029" s="216" t="s">
        <v>330</v>
      </c>
      <c r="K1029" s="215" t="s">
        <v>322</v>
      </c>
      <c r="L1029" s="215" t="s">
        <v>419</v>
      </c>
    </row>
    <row r="1030" spans="1:12" s="215" customFormat="1" x14ac:dyDescent="0.25">
      <c r="A1030" s="215" t="s">
        <v>126</v>
      </c>
      <c r="B1030" s="215">
        <v>2306</v>
      </c>
      <c r="C1030" s="215" t="s">
        <v>298</v>
      </c>
      <c r="D1030" s="215">
        <v>191996859</v>
      </c>
      <c r="E1030" s="222">
        <v>1060</v>
      </c>
      <c r="F1030" s="215">
        <v>1242</v>
      </c>
      <c r="G1030" s="215">
        <v>1004</v>
      </c>
      <c r="H1030" s="222" t="s">
        <v>340</v>
      </c>
      <c r="I1030" s="215" t="s">
        <v>5479</v>
      </c>
      <c r="J1030" s="216" t="s">
        <v>330</v>
      </c>
      <c r="K1030" s="215" t="s">
        <v>322</v>
      </c>
      <c r="L1030" s="215" t="s">
        <v>419</v>
      </c>
    </row>
    <row r="1031" spans="1:12" s="215" customFormat="1" x14ac:dyDescent="0.25">
      <c r="A1031" s="215" t="s">
        <v>126</v>
      </c>
      <c r="B1031" s="215">
        <v>2306</v>
      </c>
      <c r="C1031" s="215" t="s">
        <v>298</v>
      </c>
      <c r="D1031" s="215">
        <v>192011084</v>
      </c>
      <c r="E1031" s="222">
        <v>1060</v>
      </c>
      <c r="F1031" s="215">
        <v>1242</v>
      </c>
      <c r="G1031" s="215">
        <v>1004</v>
      </c>
      <c r="H1031" s="222" t="s">
        <v>340</v>
      </c>
      <c r="I1031" s="215" t="s">
        <v>5480</v>
      </c>
      <c r="J1031" s="216" t="s">
        <v>330</v>
      </c>
      <c r="K1031" s="215" t="s">
        <v>322</v>
      </c>
      <c r="L1031" s="215" t="s">
        <v>419</v>
      </c>
    </row>
    <row r="1032" spans="1:12" s="215" customFormat="1" x14ac:dyDescent="0.25">
      <c r="A1032" s="215" t="s">
        <v>126</v>
      </c>
      <c r="B1032" s="215">
        <v>2306</v>
      </c>
      <c r="C1032" s="215" t="s">
        <v>298</v>
      </c>
      <c r="D1032" s="215">
        <v>192043831</v>
      </c>
      <c r="E1032" s="222">
        <v>1060</v>
      </c>
      <c r="F1032" s="215">
        <v>1271</v>
      </c>
      <c r="G1032" s="215">
        <v>1004</v>
      </c>
      <c r="H1032" s="222" t="s">
        <v>340</v>
      </c>
      <c r="I1032" s="215" t="s">
        <v>5481</v>
      </c>
      <c r="J1032" s="216" t="s">
        <v>330</v>
      </c>
      <c r="K1032" s="215" t="s">
        <v>322</v>
      </c>
      <c r="L1032" s="215" t="s">
        <v>419</v>
      </c>
    </row>
    <row r="1033" spans="1:12" s="215" customFormat="1" x14ac:dyDescent="0.25">
      <c r="A1033" s="215" t="s">
        <v>126</v>
      </c>
      <c r="B1033" s="215">
        <v>2306</v>
      </c>
      <c r="C1033" s="215" t="s">
        <v>298</v>
      </c>
      <c r="D1033" s="215">
        <v>192046840</v>
      </c>
      <c r="E1033" s="222">
        <v>1060</v>
      </c>
      <c r="F1033" s="215">
        <v>1242</v>
      </c>
      <c r="G1033" s="215">
        <v>1003</v>
      </c>
      <c r="H1033" s="222" t="s">
        <v>340</v>
      </c>
      <c r="I1033" s="215" t="s">
        <v>5482</v>
      </c>
      <c r="J1033" s="216" t="s">
        <v>330</v>
      </c>
      <c r="K1033" s="215" t="s">
        <v>322</v>
      </c>
      <c r="L1033" s="215" t="s">
        <v>419</v>
      </c>
    </row>
    <row r="1034" spans="1:12" s="215" customFormat="1" x14ac:dyDescent="0.25">
      <c r="A1034" s="215" t="s">
        <v>126</v>
      </c>
      <c r="B1034" s="215">
        <v>2306</v>
      </c>
      <c r="C1034" s="215" t="s">
        <v>298</v>
      </c>
      <c r="D1034" s="215">
        <v>192050049</v>
      </c>
      <c r="E1034" s="222">
        <v>1060</v>
      </c>
      <c r="F1034" s="215">
        <v>1271</v>
      </c>
      <c r="G1034" s="215">
        <v>1004</v>
      </c>
      <c r="H1034" s="222" t="s">
        <v>340</v>
      </c>
      <c r="I1034" s="215" t="s">
        <v>5483</v>
      </c>
      <c r="J1034" s="216" t="s">
        <v>330</v>
      </c>
      <c r="K1034" s="215" t="s">
        <v>322</v>
      </c>
      <c r="L1034" s="215" t="s">
        <v>419</v>
      </c>
    </row>
    <row r="1035" spans="1:12" s="215" customFormat="1" x14ac:dyDescent="0.25">
      <c r="A1035" s="215" t="s">
        <v>126</v>
      </c>
      <c r="B1035" s="215">
        <v>2306</v>
      </c>
      <c r="C1035" s="215" t="s">
        <v>298</v>
      </c>
      <c r="D1035" s="215">
        <v>192052112</v>
      </c>
      <c r="E1035" s="222">
        <v>1060</v>
      </c>
      <c r="F1035" s="215">
        <v>1242</v>
      </c>
      <c r="G1035" s="215">
        <v>1004</v>
      </c>
      <c r="H1035" s="222" t="s">
        <v>340</v>
      </c>
      <c r="I1035" s="215" t="s">
        <v>5484</v>
      </c>
      <c r="J1035" s="216" t="s">
        <v>330</v>
      </c>
      <c r="K1035" s="215" t="s">
        <v>322</v>
      </c>
      <c r="L1035" s="215" t="s">
        <v>419</v>
      </c>
    </row>
    <row r="1036" spans="1:12" s="215" customFormat="1" x14ac:dyDescent="0.25">
      <c r="A1036" s="215" t="s">
        <v>126</v>
      </c>
      <c r="B1036" s="215">
        <v>2306</v>
      </c>
      <c r="C1036" s="215" t="s">
        <v>298</v>
      </c>
      <c r="D1036" s="215">
        <v>504091532</v>
      </c>
      <c r="E1036" s="222">
        <v>1060</v>
      </c>
      <c r="F1036" s="215">
        <v>1251</v>
      </c>
      <c r="G1036" s="215">
        <v>1004</v>
      </c>
      <c r="H1036" s="222" t="s">
        <v>340</v>
      </c>
      <c r="I1036" s="215" t="s">
        <v>5485</v>
      </c>
      <c r="J1036" s="216" t="s">
        <v>330</v>
      </c>
      <c r="K1036" s="215" t="s">
        <v>322</v>
      </c>
      <c r="L1036" s="215" t="s">
        <v>419</v>
      </c>
    </row>
    <row r="1037" spans="1:12" s="215" customFormat="1" x14ac:dyDescent="0.25">
      <c r="A1037" s="215" t="s">
        <v>126</v>
      </c>
      <c r="B1037" s="215">
        <v>2306</v>
      </c>
      <c r="C1037" s="215" t="s">
        <v>298</v>
      </c>
      <c r="D1037" s="215">
        <v>504091553</v>
      </c>
      <c r="E1037" s="222">
        <v>1060</v>
      </c>
      <c r="F1037" s="215">
        <v>1251</v>
      </c>
      <c r="G1037" s="215">
        <v>1004</v>
      </c>
      <c r="H1037" s="222" t="s">
        <v>340</v>
      </c>
      <c r="I1037" s="215" t="s">
        <v>5486</v>
      </c>
      <c r="J1037" s="216" t="s">
        <v>330</v>
      </c>
      <c r="K1037" s="215" t="s">
        <v>322</v>
      </c>
      <c r="L1037" s="215" t="s">
        <v>419</v>
      </c>
    </row>
    <row r="1038" spans="1:12" s="215" customFormat="1" x14ac:dyDescent="0.25">
      <c r="A1038" s="215" t="s">
        <v>126</v>
      </c>
      <c r="B1038" s="215">
        <v>2306</v>
      </c>
      <c r="C1038" s="215" t="s">
        <v>298</v>
      </c>
      <c r="D1038" s="215">
        <v>504091600</v>
      </c>
      <c r="E1038" s="222">
        <v>1060</v>
      </c>
      <c r="F1038" s="215">
        <v>1264</v>
      </c>
      <c r="G1038" s="215">
        <v>1004</v>
      </c>
      <c r="H1038" s="222" t="s">
        <v>340</v>
      </c>
      <c r="I1038" s="215" t="s">
        <v>5487</v>
      </c>
      <c r="J1038" s="216" t="s">
        <v>330</v>
      </c>
      <c r="K1038" s="215" t="s">
        <v>322</v>
      </c>
      <c r="L1038" s="215" t="s">
        <v>419</v>
      </c>
    </row>
    <row r="1039" spans="1:12" s="215" customFormat="1" x14ac:dyDescent="0.25">
      <c r="A1039" s="215" t="s">
        <v>126</v>
      </c>
      <c r="B1039" s="215">
        <v>2306</v>
      </c>
      <c r="C1039" s="215" t="s">
        <v>298</v>
      </c>
      <c r="D1039" s="215">
        <v>504091616</v>
      </c>
      <c r="E1039" s="222">
        <v>1060</v>
      </c>
      <c r="F1039" s="215">
        <v>1251</v>
      </c>
      <c r="G1039" s="215">
        <v>1004</v>
      </c>
      <c r="H1039" s="222" t="s">
        <v>340</v>
      </c>
      <c r="I1039" s="215" t="s">
        <v>5488</v>
      </c>
      <c r="J1039" s="216" t="s">
        <v>330</v>
      </c>
      <c r="K1039" s="215" t="s">
        <v>322</v>
      </c>
      <c r="L1039" s="215" t="s">
        <v>419</v>
      </c>
    </row>
    <row r="1040" spans="1:12" s="215" customFormat="1" x14ac:dyDescent="0.25">
      <c r="A1040" s="215" t="s">
        <v>126</v>
      </c>
      <c r="B1040" s="215">
        <v>2306</v>
      </c>
      <c r="C1040" s="215" t="s">
        <v>298</v>
      </c>
      <c r="D1040" s="215">
        <v>504091618</v>
      </c>
      <c r="E1040" s="222">
        <v>1060</v>
      </c>
      <c r="F1040" s="215">
        <v>1251</v>
      </c>
      <c r="G1040" s="215">
        <v>1004</v>
      </c>
      <c r="H1040" s="222" t="s">
        <v>340</v>
      </c>
      <c r="I1040" s="215" t="s">
        <v>5489</v>
      </c>
      <c r="J1040" s="216" t="s">
        <v>330</v>
      </c>
      <c r="K1040" s="215" t="s">
        <v>322</v>
      </c>
      <c r="L1040" s="215" t="s">
        <v>419</v>
      </c>
    </row>
    <row r="1041" spans="1:12" s="215" customFormat="1" x14ac:dyDescent="0.25">
      <c r="A1041" s="215" t="s">
        <v>126</v>
      </c>
      <c r="B1041" s="215">
        <v>2306</v>
      </c>
      <c r="C1041" s="215" t="s">
        <v>298</v>
      </c>
      <c r="D1041" s="215">
        <v>504091643</v>
      </c>
      <c r="E1041" s="222">
        <v>1060</v>
      </c>
      <c r="F1041" s="215">
        <v>1251</v>
      </c>
      <c r="G1041" s="215">
        <v>1004</v>
      </c>
      <c r="H1041" s="222" t="s">
        <v>340</v>
      </c>
      <c r="I1041" s="215" t="s">
        <v>5490</v>
      </c>
      <c r="J1041" s="216" t="s">
        <v>330</v>
      </c>
      <c r="K1041" s="215" t="s">
        <v>322</v>
      </c>
      <c r="L1041" s="215" t="s">
        <v>419</v>
      </c>
    </row>
    <row r="1042" spans="1:12" s="215" customFormat="1" x14ac:dyDescent="0.25">
      <c r="A1042" s="215" t="s">
        <v>126</v>
      </c>
      <c r="B1042" s="215">
        <v>2306</v>
      </c>
      <c r="C1042" s="215" t="s">
        <v>298</v>
      </c>
      <c r="D1042" s="215">
        <v>504093055</v>
      </c>
      <c r="E1042" s="222">
        <v>1060</v>
      </c>
      <c r="F1042" s="215">
        <v>1271</v>
      </c>
      <c r="G1042" s="215">
        <v>1004</v>
      </c>
      <c r="H1042" s="222" t="s">
        <v>340</v>
      </c>
      <c r="I1042" s="215" t="s">
        <v>5491</v>
      </c>
      <c r="J1042" s="216" t="s">
        <v>330</v>
      </c>
      <c r="K1042" s="215" t="s">
        <v>322</v>
      </c>
      <c r="L1042" s="215" t="s">
        <v>419</v>
      </c>
    </row>
    <row r="1043" spans="1:12" s="215" customFormat="1" x14ac:dyDescent="0.25">
      <c r="A1043" s="215" t="s">
        <v>126</v>
      </c>
      <c r="B1043" s="215">
        <v>2307</v>
      </c>
      <c r="C1043" s="215" t="s">
        <v>299</v>
      </c>
      <c r="D1043" s="215">
        <v>1547279</v>
      </c>
      <c r="E1043" s="222">
        <v>1040</v>
      </c>
      <c r="F1043" s="215">
        <v>1130</v>
      </c>
      <c r="G1043" s="215">
        <v>1004</v>
      </c>
      <c r="H1043" s="222" t="s">
        <v>340</v>
      </c>
      <c r="I1043" s="215" t="s">
        <v>5492</v>
      </c>
      <c r="J1043" s="216" t="s">
        <v>330</v>
      </c>
      <c r="K1043" s="215" t="s">
        <v>322</v>
      </c>
      <c r="L1043" s="215" t="s">
        <v>421</v>
      </c>
    </row>
    <row r="1044" spans="1:12" s="215" customFormat="1" x14ac:dyDescent="0.25">
      <c r="A1044" s="215" t="s">
        <v>126</v>
      </c>
      <c r="B1044" s="215">
        <v>2307</v>
      </c>
      <c r="C1044" s="215" t="s">
        <v>299</v>
      </c>
      <c r="D1044" s="215">
        <v>192049139</v>
      </c>
      <c r="E1044" s="222">
        <v>1060</v>
      </c>
      <c r="F1044" s="215">
        <v>1252</v>
      </c>
      <c r="G1044" s="215">
        <v>1004</v>
      </c>
      <c r="H1044" s="222" t="s">
        <v>340</v>
      </c>
      <c r="I1044" s="215" t="s">
        <v>5493</v>
      </c>
      <c r="J1044" s="216" t="s">
        <v>330</v>
      </c>
      <c r="K1044" s="215" t="s">
        <v>322</v>
      </c>
      <c r="L1044" s="215" t="s">
        <v>419</v>
      </c>
    </row>
    <row r="1045" spans="1:12" s="215" customFormat="1" x14ac:dyDescent="0.25">
      <c r="A1045" s="215" t="s">
        <v>126</v>
      </c>
      <c r="B1045" s="215">
        <v>2308</v>
      </c>
      <c r="C1045" s="215" t="s">
        <v>300</v>
      </c>
      <c r="D1045" s="215">
        <v>1547546</v>
      </c>
      <c r="E1045" s="222">
        <v>1040</v>
      </c>
      <c r="G1045" s="215">
        <v>1004</v>
      </c>
      <c r="H1045" s="222" t="s">
        <v>340</v>
      </c>
      <c r="I1045" s="215" t="s">
        <v>5494</v>
      </c>
      <c r="J1045" s="216" t="s">
        <v>330</v>
      </c>
      <c r="K1045" s="215" t="s">
        <v>322</v>
      </c>
      <c r="L1045" s="215" t="s">
        <v>421</v>
      </c>
    </row>
    <row r="1046" spans="1:12" s="215" customFormat="1" x14ac:dyDescent="0.25">
      <c r="A1046" s="215" t="s">
        <v>126</v>
      </c>
      <c r="B1046" s="215">
        <v>2308</v>
      </c>
      <c r="C1046" s="215" t="s">
        <v>300</v>
      </c>
      <c r="D1046" s="215">
        <v>192049485</v>
      </c>
      <c r="E1046" s="222">
        <v>1060</v>
      </c>
      <c r="F1046" s="215">
        <v>1274</v>
      </c>
      <c r="G1046" s="215">
        <v>1004</v>
      </c>
      <c r="H1046" s="222" t="s">
        <v>340</v>
      </c>
      <c r="I1046" s="215" t="s">
        <v>5495</v>
      </c>
      <c r="J1046" s="216" t="s">
        <v>330</v>
      </c>
      <c r="K1046" s="215" t="s">
        <v>322</v>
      </c>
      <c r="L1046" s="215" t="s">
        <v>419</v>
      </c>
    </row>
    <row r="1047" spans="1:12" s="215" customFormat="1" x14ac:dyDescent="0.25">
      <c r="A1047" s="215" t="s">
        <v>126</v>
      </c>
      <c r="B1047" s="215">
        <v>2308</v>
      </c>
      <c r="C1047" s="215" t="s">
        <v>300</v>
      </c>
      <c r="D1047" s="215">
        <v>192049518</v>
      </c>
      <c r="E1047" s="222">
        <v>1060</v>
      </c>
      <c r="F1047" s="215">
        <v>1274</v>
      </c>
      <c r="G1047" s="215">
        <v>1004</v>
      </c>
      <c r="H1047" s="222" t="s">
        <v>340</v>
      </c>
      <c r="I1047" s="215" t="s">
        <v>5496</v>
      </c>
      <c r="J1047" s="216" t="s">
        <v>330</v>
      </c>
      <c r="K1047" s="215" t="s">
        <v>322</v>
      </c>
      <c r="L1047" s="215" t="s">
        <v>419</v>
      </c>
    </row>
    <row r="1048" spans="1:12" s="215" customFormat="1" x14ac:dyDescent="0.25">
      <c r="A1048" s="215" t="s">
        <v>126</v>
      </c>
      <c r="B1048" s="215">
        <v>2308</v>
      </c>
      <c r="C1048" s="215" t="s">
        <v>300</v>
      </c>
      <c r="D1048" s="215">
        <v>192049548</v>
      </c>
      <c r="E1048" s="222">
        <v>1060</v>
      </c>
      <c r="F1048" s="215">
        <v>1271</v>
      </c>
      <c r="G1048" s="215">
        <v>1004</v>
      </c>
      <c r="H1048" s="222" t="s">
        <v>340</v>
      </c>
      <c r="I1048" s="215" t="s">
        <v>5497</v>
      </c>
      <c r="J1048" s="216" t="s">
        <v>330</v>
      </c>
      <c r="K1048" s="215" t="s">
        <v>322</v>
      </c>
      <c r="L1048" s="215" t="s">
        <v>419</v>
      </c>
    </row>
    <row r="1049" spans="1:12" s="215" customFormat="1" x14ac:dyDescent="0.25">
      <c r="A1049" s="215" t="s">
        <v>126</v>
      </c>
      <c r="B1049" s="215">
        <v>2308</v>
      </c>
      <c r="C1049" s="215" t="s">
        <v>300</v>
      </c>
      <c r="D1049" s="215">
        <v>192049764</v>
      </c>
      <c r="E1049" s="222">
        <v>1080</v>
      </c>
      <c r="F1049" s="215">
        <v>1252</v>
      </c>
      <c r="G1049" s="215">
        <v>1004</v>
      </c>
      <c r="H1049" s="222" t="s">
        <v>339</v>
      </c>
      <c r="I1049" s="215" t="s">
        <v>4102</v>
      </c>
      <c r="J1049" s="216" t="s">
        <v>330</v>
      </c>
      <c r="K1049" s="215" t="s">
        <v>322</v>
      </c>
      <c r="L1049" s="215" t="s">
        <v>420</v>
      </c>
    </row>
    <row r="1050" spans="1:12" s="215" customFormat="1" x14ac:dyDescent="0.25">
      <c r="A1050" s="215" t="s">
        <v>126</v>
      </c>
      <c r="B1050" s="215">
        <v>2308</v>
      </c>
      <c r="C1050" s="215" t="s">
        <v>300</v>
      </c>
      <c r="D1050" s="215">
        <v>192049901</v>
      </c>
      <c r="E1050" s="222">
        <v>1060</v>
      </c>
      <c r="F1050" s="215">
        <v>1242</v>
      </c>
      <c r="G1050" s="215">
        <v>1004</v>
      </c>
      <c r="H1050" s="222" t="s">
        <v>340</v>
      </c>
      <c r="I1050" s="215" t="s">
        <v>5498</v>
      </c>
      <c r="J1050" s="216" t="s">
        <v>330</v>
      </c>
      <c r="K1050" s="215" t="s">
        <v>322</v>
      </c>
      <c r="L1050" s="215" t="s">
        <v>419</v>
      </c>
    </row>
    <row r="1051" spans="1:12" s="215" customFormat="1" x14ac:dyDescent="0.25">
      <c r="A1051" s="215" t="s">
        <v>126</v>
      </c>
      <c r="B1051" s="215">
        <v>2308</v>
      </c>
      <c r="C1051" s="215" t="s">
        <v>300</v>
      </c>
      <c r="D1051" s="215">
        <v>192050313</v>
      </c>
      <c r="E1051" s="222">
        <v>1060</v>
      </c>
      <c r="F1051" s="215">
        <v>1274</v>
      </c>
      <c r="G1051" s="215">
        <v>1004</v>
      </c>
      <c r="H1051" s="222" t="s">
        <v>340</v>
      </c>
      <c r="I1051" s="215" t="s">
        <v>5499</v>
      </c>
      <c r="J1051" s="216" t="s">
        <v>330</v>
      </c>
      <c r="K1051" s="215" t="s">
        <v>322</v>
      </c>
      <c r="L1051" s="215" t="s">
        <v>419</v>
      </c>
    </row>
    <row r="1052" spans="1:12" s="215" customFormat="1" x14ac:dyDescent="0.25">
      <c r="A1052" s="215" t="s">
        <v>126</v>
      </c>
      <c r="B1052" s="215">
        <v>2308</v>
      </c>
      <c r="C1052" s="215" t="s">
        <v>300</v>
      </c>
      <c r="D1052" s="215">
        <v>192050316</v>
      </c>
      <c r="E1052" s="222">
        <v>1060</v>
      </c>
      <c r="F1052" s="215">
        <v>1274</v>
      </c>
      <c r="G1052" s="215">
        <v>1004</v>
      </c>
      <c r="H1052" s="222" t="s">
        <v>340</v>
      </c>
      <c r="I1052" s="215" t="s">
        <v>5500</v>
      </c>
      <c r="J1052" s="216" t="s">
        <v>330</v>
      </c>
      <c r="K1052" s="215" t="s">
        <v>322</v>
      </c>
      <c r="L1052" s="215" t="s">
        <v>419</v>
      </c>
    </row>
    <row r="1053" spans="1:12" s="215" customFormat="1" x14ac:dyDescent="0.25">
      <c r="A1053" s="215" t="s">
        <v>126</v>
      </c>
      <c r="B1053" s="215">
        <v>2308</v>
      </c>
      <c r="C1053" s="215" t="s">
        <v>300</v>
      </c>
      <c r="D1053" s="215">
        <v>192050418</v>
      </c>
      <c r="E1053" s="222">
        <v>1060</v>
      </c>
      <c r="F1053" s="215">
        <v>1274</v>
      </c>
      <c r="G1053" s="215">
        <v>1004</v>
      </c>
      <c r="H1053" s="222" t="s">
        <v>340</v>
      </c>
      <c r="I1053" s="215" t="s">
        <v>5501</v>
      </c>
      <c r="J1053" s="216" t="s">
        <v>330</v>
      </c>
      <c r="K1053" s="215" t="s">
        <v>322</v>
      </c>
      <c r="L1053" s="215" t="s">
        <v>419</v>
      </c>
    </row>
    <row r="1054" spans="1:12" s="215" customFormat="1" x14ac:dyDescent="0.25">
      <c r="A1054" s="215" t="s">
        <v>126</v>
      </c>
      <c r="B1054" s="215">
        <v>2308</v>
      </c>
      <c r="C1054" s="215" t="s">
        <v>300</v>
      </c>
      <c r="D1054" s="215">
        <v>192050419</v>
      </c>
      <c r="E1054" s="222">
        <v>1060</v>
      </c>
      <c r="F1054" s="215">
        <v>1274</v>
      </c>
      <c r="G1054" s="215">
        <v>1004</v>
      </c>
      <c r="H1054" s="222" t="s">
        <v>340</v>
      </c>
      <c r="I1054" s="215" t="s">
        <v>5502</v>
      </c>
      <c r="J1054" s="216" t="s">
        <v>330</v>
      </c>
      <c r="K1054" s="215" t="s">
        <v>322</v>
      </c>
      <c r="L1054" s="215" t="s">
        <v>419</v>
      </c>
    </row>
    <row r="1055" spans="1:12" s="215" customFormat="1" x14ac:dyDescent="0.25">
      <c r="A1055" s="215" t="s">
        <v>126</v>
      </c>
      <c r="B1055" s="215">
        <v>2308</v>
      </c>
      <c r="C1055" s="215" t="s">
        <v>300</v>
      </c>
      <c r="D1055" s="215">
        <v>192050479</v>
      </c>
      <c r="E1055" s="222">
        <v>1060</v>
      </c>
      <c r="F1055" s="215">
        <v>1271</v>
      </c>
      <c r="G1055" s="215">
        <v>1004</v>
      </c>
      <c r="H1055" s="222" t="s">
        <v>340</v>
      </c>
      <c r="I1055" s="215" t="s">
        <v>5503</v>
      </c>
      <c r="J1055" s="216" t="s">
        <v>330</v>
      </c>
      <c r="K1055" s="215" t="s">
        <v>322</v>
      </c>
      <c r="L1055" s="215" t="s">
        <v>419</v>
      </c>
    </row>
    <row r="1056" spans="1:12" s="215" customFormat="1" x14ac:dyDescent="0.25">
      <c r="A1056" s="215" t="s">
        <v>126</v>
      </c>
      <c r="B1056" s="215">
        <v>2308</v>
      </c>
      <c r="C1056" s="215" t="s">
        <v>300</v>
      </c>
      <c r="D1056" s="215">
        <v>192050533</v>
      </c>
      <c r="E1056" s="222">
        <v>1080</v>
      </c>
      <c r="F1056" s="215">
        <v>1252</v>
      </c>
      <c r="G1056" s="215">
        <v>1004</v>
      </c>
      <c r="H1056" s="222" t="s">
        <v>339</v>
      </c>
      <c r="I1056" s="215" t="s">
        <v>5504</v>
      </c>
      <c r="J1056" s="216" t="s">
        <v>330</v>
      </c>
      <c r="K1056" s="215" t="s">
        <v>322</v>
      </c>
      <c r="L1056" s="215" t="s">
        <v>420</v>
      </c>
    </row>
    <row r="1057" spans="1:12" s="215" customFormat="1" x14ac:dyDescent="0.25">
      <c r="A1057" s="215" t="s">
        <v>126</v>
      </c>
      <c r="B1057" s="215">
        <v>2308</v>
      </c>
      <c r="C1057" s="215" t="s">
        <v>300</v>
      </c>
      <c r="D1057" s="215">
        <v>192050546</v>
      </c>
      <c r="E1057" s="222">
        <v>1060</v>
      </c>
      <c r="F1057" s="215">
        <v>1274</v>
      </c>
      <c r="G1057" s="215">
        <v>1004</v>
      </c>
      <c r="H1057" s="222" t="s">
        <v>340</v>
      </c>
      <c r="I1057" s="215" t="s">
        <v>5505</v>
      </c>
      <c r="J1057" s="216" t="s">
        <v>330</v>
      </c>
      <c r="K1057" s="215" t="s">
        <v>322</v>
      </c>
      <c r="L1057" s="215" t="s">
        <v>419</v>
      </c>
    </row>
    <row r="1058" spans="1:12" s="215" customFormat="1" x14ac:dyDescent="0.25">
      <c r="A1058" s="215" t="s">
        <v>126</v>
      </c>
      <c r="B1058" s="215">
        <v>2308</v>
      </c>
      <c r="C1058" s="215" t="s">
        <v>300</v>
      </c>
      <c r="D1058" s="215">
        <v>192050548</v>
      </c>
      <c r="E1058" s="222">
        <v>1060</v>
      </c>
      <c r="F1058" s="215">
        <v>1274</v>
      </c>
      <c r="G1058" s="215">
        <v>1004</v>
      </c>
      <c r="H1058" s="222" t="s">
        <v>340</v>
      </c>
      <c r="I1058" s="215" t="s">
        <v>5506</v>
      </c>
      <c r="J1058" s="216" t="s">
        <v>330</v>
      </c>
      <c r="K1058" s="215" t="s">
        <v>322</v>
      </c>
      <c r="L1058" s="215" t="s">
        <v>419</v>
      </c>
    </row>
    <row r="1059" spans="1:12" s="215" customFormat="1" x14ac:dyDescent="0.25">
      <c r="A1059" s="215" t="s">
        <v>126</v>
      </c>
      <c r="B1059" s="215">
        <v>2308</v>
      </c>
      <c r="C1059" s="215" t="s">
        <v>300</v>
      </c>
      <c r="D1059" s="215">
        <v>192050549</v>
      </c>
      <c r="E1059" s="222">
        <v>1080</v>
      </c>
      <c r="F1059" s="215">
        <v>1274</v>
      </c>
      <c r="G1059" s="215">
        <v>1004</v>
      </c>
      <c r="H1059" s="222" t="s">
        <v>339</v>
      </c>
      <c r="I1059" s="215" t="s">
        <v>5507</v>
      </c>
      <c r="J1059" s="216" t="s">
        <v>330</v>
      </c>
      <c r="K1059" s="215" t="s">
        <v>322</v>
      </c>
      <c r="L1059" s="215" t="s">
        <v>420</v>
      </c>
    </row>
    <row r="1060" spans="1:12" s="215" customFormat="1" x14ac:dyDescent="0.25">
      <c r="A1060" s="215" t="s">
        <v>126</v>
      </c>
      <c r="B1060" s="215">
        <v>2308</v>
      </c>
      <c r="C1060" s="215" t="s">
        <v>300</v>
      </c>
      <c r="D1060" s="215">
        <v>192050628</v>
      </c>
      <c r="E1060" s="222">
        <v>1060</v>
      </c>
      <c r="F1060" s="215">
        <v>1274</v>
      </c>
      <c r="G1060" s="215">
        <v>1004</v>
      </c>
      <c r="H1060" s="222" t="s">
        <v>340</v>
      </c>
      <c r="I1060" s="215" t="s">
        <v>5508</v>
      </c>
      <c r="J1060" s="216" t="s">
        <v>330</v>
      </c>
      <c r="K1060" s="215" t="s">
        <v>322</v>
      </c>
      <c r="L1060" s="215" t="s">
        <v>419</v>
      </c>
    </row>
    <row r="1061" spans="1:12" s="215" customFormat="1" x14ac:dyDescent="0.25">
      <c r="A1061" s="215" t="s">
        <v>126</v>
      </c>
      <c r="B1061" s="215">
        <v>2308</v>
      </c>
      <c r="C1061" s="215" t="s">
        <v>300</v>
      </c>
      <c r="D1061" s="215">
        <v>192050655</v>
      </c>
      <c r="E1061" s="222">
        <v>1060</v>
      </c>
      <c r="F1061" s="215">
        <v>1274</v>
      </c>
      <c r="G1061" s="215">
        <v>1004</v>
      </c>
      <c r="H1061" s="222" t="s">
        <v>340</v>
      </c>
      <c r="I1061" s="215" t="s">
        <v>5509</v>
      </c>
      <c r="J1061" s="216" t="s">
        <v>330</v>
      </c>
      <c r="K1061" s="215" t="s">
        <v>322</v>
      </c>
      <c r="L1061" s="215" t="s">
        <v>419</v>
      </c>
    </row>
    <row r="1062" spans="1:12" s="215" customFormat="1" x14ac:dyDescent="0.25">
      <c r="A1062" s="215" t="s">
        <v>126</v>
      </c>
      <c r="B1062" s="215">
        <v>2308</v>
      </c>
      <c r="C1062" s="215" t="s">
        <v>300</v>
      </c>
      <c r="D1062" s="215">
        <v>504094650</v>
      </c>
      <c r="E1062" s="222">
        <v>1060</v>
      </c>
      <c r="F1062" s="215">
        <v>1242</v>
      </c>
      <c r="G1062" s="215">
        <v>1004</v>
      </c>
      <c r="H1062" s="222" t="s">
        <v>340</v>
      </c>
      <c r="I1062" s="215" t="s">
        <v>5510</v>
      </c>
      <c r="J1062" s="216" t="s">
        <v>330</v>
      </c>
      <c r="K1062" s="215" t="s">
        <v>322</v>
      </c>
      <c r="L1062" s="215" t="s">
        <v>419</v>
      </c>
    </row>
    <row r="1063" spans="1:12" s="215" customFormat="1" x14ac:dyDescent="0.25">
      <c r="A1063" s="215" t="s">
        <v>126</v>
      </c>
      <c r="B1063" s="215">
        <v>2308</v>
      </c>
      <c r="C1063" s="215" t="s">
        <v>300</v>
      </c>
      <c r="D1063" s="215">
        <v>504094687</v>
      </c>
      <c r="E1063" s="222">
        <v>1060</v>
      </c>
      <c r="F1063" s="215">
        <v>1265</v>
      </c>
      <c r="G1063" s="215">
        <v>1004</v>
      </c>
      <c r="H1063" s="222" t="s">
        <v>340</v>
      </c>
      <c r="I1063" s="215" t="s">
        <v>5511</v>
      </c>
      <c r="J1063" s="216" t="s">
        <v>330</v>
      </c>
      <c r="K1063" s="215" t="s">
        <v>322</v>
      </c>
      <c r="L1063" s="215" t="s">
        <v>419</v>
      </c>
    </row>
    <row r="1064" spans="1:12" s="215" customFormat="1" x14ac:dyDescent="0.25">
      <c r="A1064" s="215" t="s">
        <v>126</v>
      </c>
      <c r="B1064" s="215">
        <v>2309</v>
      </c>
      <c r="C1064" s="215" t="s">
        <v>301</v>
      </c>
      <c r="D1064" s="215">
        <v>1548466</v>
      </c>
      <c r="E1064" s="222">
        <v>1020</v>
      </c>
      <c r="F1064" s="215">
        <v>1121</v>
      </c>
      <c r="G1064" s="215">
        <v>1004</v>
      </c>
      <c r="H1064" s="222" t="s">
        <v>340</v>
      </c>
      <c r="I1064" s="215" t="s">
        <v>5512</v>
      </c>
      <c r="J1064" s="216" t="s">
        <v>330</v>
      </c>
      <c r="K1064" s="215" t="s">
        <v>322</v>
      </c>
      <c r="L1064" s="215" t="s">
        <v>418</v>
      </c>
    </row>
    <row r="1065" spans="1:12" s="215" customFormat="1" x14ac:dyDescent="0.25">
      <c r="A1065" s="215" t="s">
        <v>126</v>
      </c>
      <c r="B1065" s="215">
        <v>2309</v>
      </c>
      <c r="C1065" s="215" t="s">
        <v>301</v>
      </c>
      <c r="D1065" s="215">
        <v>191716620</v>
      </c>
      <c r="E1065" s="222">
        <v>1060</v>
      </c>
      <c r="F1065" s="215">
        <v>1242</v>
      </c>
      <c r="G1065" s="215">
        <v>1004</v>
      </c>
      <c r="H1065" s="222" t="s">
        <v>340</v>
      </c>
      <c r="I1065" s="215" t="s">
        <v>5513</v>
      </c>
      <c r="J1065" s="216" t="s">
        <v>330</v>
      </c>
      <c r="K1065" s="215" t="s">
        <v>322</v>
      </c>
      <c r="L1065" s="215" t="s">
        <v>419</v>
      </c>
    </row>
    <row r="1066" spans="1:12" s="215" customFormat="1" x14ac:dyDescent="0.25">
      <c r="A1066" s="215" t="s">
        <v>126</v>
      </c>
      <c r="B1066" s="215">
        <v>2309</v>
      </c>
      <c r="C1066" s="215" t="s">
        <v>301</v>
      </c>
      <c r="D1066" s="215">
        <v>191737892</v>
      </c>
      <c r="E1066" s="222">
        <v>1060</v>
      </c>
      <c r="F1066" s="215">
        <v>1242</v>
      </c>
      <c r="G1066" s="215">
        <v>1004</v>
      </c>
      <c r="H1066" s="222" t="s">
        <v>340</v>
      </c>
      <c r="I1066" s="215" t="s">
        <v>5514</v>
      </c>
      <c r="J1066" s="216" t="s">
        <v>330</v>
      </c>
      <c r="K1066" s="215" t="s">
        <v>322</v>
      </c>
      <c r="L1066" s="215" t="s">
        <v>419</v>
      </c>
    </row>
    <row r="1067" spans="1:12" s="215" customFormat="1" x14ac:dyDescent="0.25">
      <c r="A1067" s="215" t="s">
        <v>126</v>
      </c>
      <c r="B1067" s="215">
        <v>2309</v>
      </c>
      <c r="C1067" s="215" t="s">
        <v>301</v>
      </c>
      <c r="D1067" s="215">
        <v>191737911</v>
      </c>
      <c r="E1067" s="222">
        <v>1060</v>
      </c>
      <c r="F1067" s="215">
        <v>1242</v>
      </c>
      <c r="G1067" s="215">
        <v>1004</v>
      </c>
      <c r="H1067" s="222" t="s">
        <v>340</v>
      </c>
      <c r="I1067" s="215" t="s">
        <v>5515</v>
      </c>
      <c r="J1067" s="216" t="s">
        <v>330</v>
      </c>
      <c r="K1067" s="215" t="s">
        <v>322</v>
      </c>
      <c r="L1067" s="215" t="s">
        <v>419</v>
      </c>
    </row>
    <row r="1068" spans="1:12" s="215" customFormat="1" x14ac:dyDescent="0.25">
      <c r="A1068" s="215" t="s">
        <v>126</v>
      </c>
      <c r="B1068" s="215">
        <v>2309</v>
      </c>
      <c r="C1068" s="215" t="s">
        <v>301</v>
      </c>
      <c r="D1068" s="215">
        <v>191847880</v>
      </c>
      <c r="E1068" s="222">
        <v>1060</v>
      </c>
      <c r="F1068" s="215">
        <v>1242</v>
      </c>
      <c r="G1068" s="215">
        <v>1004</v>
      </c>
      <c r="H1068" s="222" t="s">
        <v>340</v>
      </c>
      <c r="I1068" s="215" t="s">
        <v>5516</v>
      </c>
      <c r="J1068" s="216" t="s">
        <v>330</v>
      </c>
      <c r="K1068" s="215" t="s">
        <v>322</v>
      </c>
      <c r="L1068" s="215" t="s">
        <v>419</v>
      </c>
    </row>
    <row r="1069" spans="1:12" s="215" customFormat="1" x14ac:dyDescent="0.25">
      <c r="A1069" s="215" t="s">
        <v>126</v>
      </c>
      <c r="B1069" s="215">
        <v>2309</v>
      </c>
      <c r="C1069" s="215" t="s">
        <v>301</v>
      </c>
      <c r="D1069" s="215">
        <v>191860663</v>
      </c>
      <c r="E1069" s="222">
        <v>1060</v>
      </c>
      <c r="F1069" s="215">
        <v>1242</v>
      </c>
      <c r="G1069" s="215">
        <v>1004</v>
      </c>
      <c r="H1069" s="222" t="s">
        <v>340</v>
      </c>
      <c r="I1069" s="215" t="s">
        <v>5517</v>
      </c>
      <c r="J1069" s="216" t="s">
        <v>330</v>
      </c>
      <c r="K1069" s="215" t="s">
        <v>322</v>
      </c>
      <c r="L1069" s="215" t="s">
        <v>419</v>
      </c>
    </row>
    <row r="1070" spans="1:12" s="215" customFormat="1" x14ac:dyDescent="0.25">
      <c r="A1070" s="215" t="s">
        <v>126</v>
      </c>
      <c r="B1070" s="215">
        <v>2309</v>
      </c>
      <c r="C1070" s="215" t="s">
        <v>301</v>
      </c>
      <c r="D1070" s="215">
        <v>191962754</v>
      </c>
      <c r="E1070" s="222">
        <v>1060</v>
      </c>
      <c r="F1070" s="215">
        <v>1274</v>
      </c>
      <c r="G1070" s="215">
        <v>1004</v>
      </c>
      <c r="H1070" s="222" t="s">
        <v>340</v>
      </c>
      <c r="I1070" s="215" t="s">
        <v>5518</v>
      </c>
      <c r="J1070" s="216" t="s">
        <v>330</v>
      </c>
      <c r="K1070" s="215" t="s">
        <v>322</v>
      </c>
      <c r="L1070" s="215" t="s">
        <v>419</v>
      </c>
    </row>
    <row r="1071" spans="1:12" s="215" customFormat="1" x14ac:dyDescent="0.25">
      <c r="A1071" s="215" t="s">
        <v>126</v>
      </c>
      <c r="B1071" s="215">
        <v>2309</v>
      </c>
      <c r="C1071" s="215" t="s">
        <v>301</v>
      </c>
      <c r="D1071" s="215">
        <v>191980422</v>
      </c>
      <c r="E1071" s="222">
        <v>1060</v>
      </c>
      <c r="F1071" s="215">
        <v>1271</v>
      </c>
      <c r="G1071" s="215">
        <v>1004</v>
      </c>
      <c r="H1071" s="222" t="s">
        <v>340</v>
      </c>
      <c r="I1071" s="215" t="s">
        <v>5519</v>
      </c>
      <c r="J1071" s="216" t="s">
        <v>330</v>
      </c>
      <c r="K1071" s="215" t="s">
        <v>322</v>
      </c>
      <c r="L1071" s="215" t="s">
        <v>419</v>
      </c>
    </row>
    <row r="1072" spans="1:12" s="215" customFormat="1" x14ac:dyDescent="0.25">
      <c r="A1072" s="215" t="s">
        <v>126</v>
      </c>
      <c r="B1072" s="215">
        <v>2309</v>
      </c>
      <c r="C1072" s="215" t="s">
        <v>301</v>
      </c>
      <c r="D1072" s="215">
        <v>191985315</v>
      </c>
      <c r="E1072" s="222">
        <v>1080</v>
      </c>
      <c r="F1072" s="215">
        <v>1274</v>
      </c>
      <c r="G1072" s="215">
        <v>1004</v>
      </c>
      <c r="H1072" s="222" t="s">
        <v>339</v>
      </c>
      <c r="I1072" s="215" t="s">
        <v>5520</v>
      </c>
      <c r="J1072" s="216" t="s">
        <v>330</v>
      </c>
      <c r="K1072" s="215" t="s">
        <v>322</v>
      </c>
      <c r="L1072" s="215" t="s">
        <v>420</v>
      </c>
    </row>
    <row r="1073" spans="1:12" s="215" customFormat="1" x14ac:dyDescent="0.25">
      <c r="A1073" s="215" t="s">
        <v>126</v>
      </c>
      <c r="B1073" s="215">
        <v>2309</v>
      </c>
      <c r="C1073" s="215" t="s">
        <v>301</v>
      </c>
      <c r="D1073" s="215">
        <v>192005515</v>
      </c>
      <c r="E1073" s="222">
        <v>1080</v>
      </c>
      <c r="F1073" s="215">
        <v>1274</v>
      </c>
      <c r="G1073" s="215">
        <v>1004</v>
      </c>
      <c r="H1073" s="222" t="s">
        <v>339</v>
      </c>
      <c r="I1073" s="215" t="s">
        <v>5521</v>
      </c>
      <c r="J1073" s="216" t="s">
        <v>330</v>
      </c>
      <c r="K1073" s="215" t="s">
        <v>322</v>
      </c>
      <c r="L1073" s="215" t="s">
        <v>420</v>
      </c>
    </row>
    <row r="1074" spans="1:12" s="215" customFormat="1" x14ac:dyDescent="0.25">
      <c r="A1074" s="215" t="s">
        <v>126</v>
      </c>
      <c r="B1074" s="215">
        <v>2309</v>
      </c>
      <c r="C1074" s="215" t="s">
        <v>301</v>
      </c>
      <c r="D1074" s="215">
        <v>192011792</v>
      </c>
      <c r="E1074" s="222">
        <v>1080</v>
      </c>
      <c r="F1074" s="215">
        <v>1274</v>
      </c>
      <c r="G1074" s="215">
        <v>1004</v>
      </c>
      <c r="H1074" s="222" t="s">
        <v>339</v>
      </c>
      <c r="I1074" s="215" t="s">
        <v>5522</v>
      </c>
      <c r="J1074" s="216" t="s">
        <v>330</v>
      </c>
      <c r="K1074" s="215" t="s">
        <v>322</v>
      </c>
      <c r="L1074" s="215" t="s">
        <v>420</v>
      </c>
    </row>
    <row r="1075" spans="1:12" s="215" customFormat="1" x14ac:dyDescent="0.25">
      <c r="A1075" s="215" t="s">
        <v>126</v>
      </c>
      <c r="B1075" s="215">
        <v>2309</v>
      </c>
      <c r="C1075" s="215" t="s">
        <v>301</v>
      </c>
      <c r="D1075" s="215">
        <v>192020572</v>
      </c>
      <c r="E1075" s="222">
        <v>1080</v>
      </c>
      <c r="G1075" s="215">
        <v>1004</v>
      </c>
      <c r="H1075" s="222" t="s">
        <v>339</v>
      </c>
      <c r="I1075" s="215" t="s">
        <v>5523</v>
      </c>
      <c r="J1075" s="216" t="s">
        <v>330</v>
      </c>
      <c r="K1075" s="215" t="s">
        <v>322</v>
      </c>
      <c r="L1075" s="215" t="s">
        <v>420</v>
      </c>
    </row>
    <row r="1076" spans="1:12" s="215" customFormat="1" x14ac:dyDescent="0.25">
      <c r="A1076" s="215" t="s">
        <v>126</v>
      </c>
      <c r="B1076" s="215">
        <v>2309</v>
      </c>
      <c r="C1076" s="215" t="s">
        <v>301</v>
      </c>
      <c r="D1076" s="215">
        <v>192022416</v>
      </c>
      <c r="E1076" s="222">
        <v>1080</v>
      </c>
      <c r="F1076" s="215">
        <v>1242</v>
      </c>
      <c r="G1076" s="215">
        <v>1004</v>
      </c>
      <c r="H1076" s="222" t="s">
        <v>339</v>
      </c>
      <c r="I1076" s="215" t="s">
        <v>5524</v>
      </c>
      <c r="J1076" s="216" t="s">
        <v>330</v>
      </c>
      <c r="K1076" s="215" t="s">
        <v>322</v>
      </c>
      <c r="L1076" s="215" t="s">
        <v>420</v>
      </c>
    </row>
    <row r="1077" spans="1:12" s="215" customFormat="1" x14ac:dyDescent="0.25">
      <c r="A1077" s="215" t="s">
        <v>126</v>
      </c>
      <c r="B1077" s="215">
        <v>2309</v>
      </c>
      <c r="C1077" s="215" t="s">
        <v>301</v>
      </c>
      <c r="D1077" s="215">
        <v>192022418</v>
      </c>
      <c r="E1077" s="222">
        <v>1080</v>
      </c>
      <c r="F1077" s="215">
        <v>1274</v>
      </c>
      <c r="G1077" s="215">
        <v>1004</v>
      </c>
      <c r="H1077" s="222" t="s">
        <v>339</v>
      </c>
      <c r="I1077" s="215" t="s">
        <v>5525</v>
      </c>
      <c r="J1077" s="216" t="s">
        <v>330</v>
      </c>
      <c r="K1077" s="215" t="s">
        <v>322</v>
      </c>
      <c r="L1077" s="215" t="s">
        <v>420</v>
      </c>
    </row>
    <row r="1078" spans="1:12" s="215" customFormat="1" x14ac:dyDescent="0.25">
      <c r="A1078" s="215" t="s">
        <v>126</v>
      </c>
      <c r="B1078" s="215">
        <v>2309</v>
      </c>
      <c r="C1078" s="215" t="s">
        <v>301</v>
      </c>
      <c r="D1078" s="215">
        <v>504093705</v>
      </c>
      <c r="E1078" s="222">
        <v>1080</v>
      </c>
      <c r="F1078" s="215">
        <v>1274</v>
      </c>
      <c r="G1078" s="215">
        <v>1004</v>
      </c>
      <c r="H1078" s="222" t="s">
        <v>339</v>
      </c>
      <c r="I1078" s="215" t="s">
        <v>5526</v>
      </c>
      <c r="J1078" s="216" t="s">
        <v>330</v>
      </c>
      <c r="K1078" s="215" t="s">
        <v>322</v>
      </c>
      <c r="L1078" s="215" t="s">
        <v>420</v>
      </c>
    </row>
    <row r="1079" spans="1:12" s="215" customFormat="1" x14ac:dyDescent="0.25">
      <c r="A1079" s="215" t="s">
        <v>126</v>
      </c>
      <c r="B1079" s="215">
        <v>2309</v>
      </c>
      <c r="C1079" s="215" t="s">
        <v>301</v>
      </c>
      <c r="D1079" s="215">
        <v>504093740</v>
      </c>
      <c r="E1079" s="222">
        <v>1060</v>
      </c>
      <c r="F1079" s="215">
        <v>1251</v>
      </c>
      <c r="G1079" s="215">
        <v>1004</v>
      </c>
      <c r="H1079" s="222" t="s">
        <v>340</v>
      </c>
      <c r="I1079" s="215" t="s">
        <v>5527</v>
      </c>
      <c r="J1079" s="216" t="s">
        <v>330</v>
      </c>
      <c r="K1079" s="215" t="s">
        <v>322</v>
      </c>
      <c r="L1079" s="215" t="s">
        <v>419</v>
      </c>
    </row>
    <row r="1080" spans="1:12" s="215" customFormat="1" x14ac:dyDescent="0.25">
      <c r="A1080" s="215" t="s">
        <v>126</v>
      </c>
      <c r="B1080" s="215">
        <v>2309</v>
      </c>
      <c r="C1080" s="215" t="s">
        <v>301</v>
      </c>
      <c r="D1080" s="215">
        <v>504093766</v>
      </c>
      <c r="E1080" s="222">
        <v>1080</v>
      </c>
      <c r="F1080" s="215">
        <v>1242</v>
      </c>
      <c r="G1080" s="215">
        <v>1004</v>
      </c>
      <c r="H1080" s="222" t="s">
        <v>339</v>
      </c>
      <c r="I1080" s="215" t="s">
        <v>5528</v>
      </c>
      <c r="J1080" s="216" t="s">
        <v>330</v>
      </c>
      <c r="K1080" s="215" t="s">
        <v>322</v>
      </c>
      <c r="L1080" s="215" t="s">
        <v>420</v>
      </c>
    </row>
    <row r="1081" spans="1:12" s="215" customFormat="1" x14ac:dyDescent="0.25">
      <c r="A1081" s="215" t="s">
        <v>126</v>
      </c>
      <c r="B1081" s="215">
        <v>2309</v>
      </c>
      <c r="C1081" s="215" t="s">
        <v>301</v>
      </c>
      <c r="D1081" s="215">
        <v>504093805</v>
      </c>
      <c r="E1081" s="222">
        <v>1060</v>
      </c>
      <c r="F1081" s="215">
        <v>1271</v>
      </c>
      <c r="G1081" s="215">
        <v>1004</v>
      </c>
      <c r="H1081" s="222" t="s">
        <v>340</v>
      </c>
      <c r="I1081" s="215" t="s">
        <v>5529</v>
      </c>
      <c r="J1081" s="216" t="s">
        <v>330</v>
      </c>
      <c r="K1081" s="215" t="s">
        <v>322</v>
      </c>
      <c r="L1081" s="215" t="s">
        <v>419</v>
      </c>
    </row>
    <row r="1082" spans="1:12" s="215" customFormat="1" x14ac:dyDescent="0.25">
      <c r="A1082" s="215" t="s">
        <v>126</v>
      </c>
      <c r="B1082" s="215">
        <v>2309</v>
      </c>
      <c r="C1082" s="215" t="s">
        <v>301</v>
      </c>
      <c r="D1082" s="215">
        <v>504093833</v>
      </c>
      <c r="E1082" s="222">
        <v>1080</v>
      </c>
      <c r="F1082" s="215">
        <v>1274</v>
      </c>
      <c r="G1082" s="215">
        <v>1004</v>
      </c>
      <c r="H1082" s="222" t="s">
        <v>339</v>
      </c>
      <c r="I1082" s="215" t="s">
        <v>5530</v>
      </c>
      <c r="J1082" s="216" t="s">
        <v>330</v>
      </c>
      <c r="K1082" s="215" t="s">
        <v>322</v>
      </c>
      <c r="L1082" s="215" t="s">
        <v>420</v>
      </c>
    </row>
    <row r="1083" spans="1:12" s="215" customFormat="1" x14ac:dyDescent="0.25">
      <c r="A1083" s="215" t="s">
        <v>126</v>
      </c>
      <c r="B1083" s="215">
        <v>2309</v>
      </c>
      <c r="C1083" s="215" t="s">
        <v>301</v>
      </c>
      <c r="D1083" s="215">
        <v>504093913</v>
      </c>
      <c r="E1083" s="222">
        <v>1060</v>
      </c>
      <c r="F1083" s="215">
        <v>1242</v>
      </c>
      <c r="G1083" s="215">
        <v>1004</v>
      </c>
      <c r="H1083" s="222" t="s">
        <v>340</v>
      </c>
      <c r="I1083" s="215" t="s">
        <v>5531</v>
      </c>
      <c r="J1083" s="216" t="s">
        <v>330</v>
      </c>
      <c r="K1083" s="215" t="s">
        <v>322</v>
      </c>
      <c r="L1083" s="215" t="s">
        <v>419</v>
      </c>
    </row>
    <row r="1084" spans="1:12" s="215" customFormat="1" x14ac:dyDescent="0.25">
      <c r="A1084" s="215" t="s">
        <v>126</v>
      </c>
      <c r="B1084" s="215">
        <v>2309</v>
      </c>
      <c r="C1084" s="215" t="s">
        <v>301</v>
      </c>
      <c r="D1084" s="215">
        <v>504093946</v>
      </c>
      <c r="E1084" s="222">
        <v>1060</v>
      </c>
      <c r="F1084" s="215">
        <v>1271</v>
      </c>
      <c r="G1084" s="215">
        <v>1004</v>
      </c>
      <c r="H1084" s="222" t="s">
        <v>340</v>
      </c>
      <c r="I1084" s="215" t="s">
        <v>5532</v>
      </c>
      <c r="J1084" s="216" t="s">
        <v>330</v>
      </c>
      <c r="K1084" s="215" t="s">
        <v>322</v>
      </c>
      <c r="L1084" s="215" t="s">
        <v>419</v>
      </c>
    </row>
    <row r="1085" spans="1:12" s="215" customFormat="1" x14ac:dyDescent="0.25">
      <c r="A1085" s="215" t="s">
        <v>126</v>
      </c>
      <c r="B1085" s="215">
        <v>2309</v>
      </c>
      <c r="C1085" s="215" t="s">
        <v>301</v>
      </c>
      <c r="D1085" s="215">
        <v>504093947</v>
      </c>
      <c r="E1085" s="222">
        <v>1060</v>
      </c>
      <c r="F1085" s="215">
        <v>1271</v>
      </c>
      <c r="G1085" s="215">
        <v>1004</v>
      </c>
      <c r="H1085" s="222" t="s">
        <v>340</v>
      </c>
      <c r="I1085" s="215" t="s">
        <v>5533</v>
      </c>
      <c r="J1085" s="216" t="s">
        <v>330</v>
      </c>
      <c r="K1085" s="215" t="s">
        <v>322</v>
      </c>
      <c r="L1085" s="215" t="s">
        <v>419</v>
      </c>
    </row>
    <row r="1086" spans="1:12" s="215" customFormat="1" x14ac:dyDescent="0.25">
      <c r="A1086" s="215" t="s">
        <v>126</v>
      </c>
      <c r="B1086" s="215">
        <v>2309</v>
      </c>
      <c r="C1086" s="215" t="s">
        <v>301</v>
      </c>
      <c r="D1086" s="215">
        <v>504093989</v>
      </c>
      <c r="E1086" s="222">
        <v>1060</v>
      </c>
      <c r="F1086" s="215">
        <v>1274</v>
      </c>
      <c r="G1086" s="215">
        <v>1004</v>
      </c>
      <c r="H1086" s="222" t="s">
        <v>340</v>
      </c>
      <c r="I1086" s="215" t="s">
        <v>5534</v>
      </c>
      <c r="J1086" s="216" t="s">
        <v>330</v>
      </c>
      <c r="K1086" s="215" t="s">
        <v>322</v>
      </c>
      <c r="L1086" s="215" t="s">
        <v>419</v>
      </c>
    </row>
    <row r="1087" spans="1:12" s="215" customFormat="1" x14ac:dyDescent="0.25">
      <c r="A1087" s="215" t="s">
        <v>126</v>
      </c>
      <c r="B1087" s="215">
        <v>2309</v>
      </c>
      <c r="C1087" s="215" t="s">
        <v>301</v>
      </c>
      <c r="D1087" s="215">
        <v>504094408</v>
      </c>
      <c r="E1087" s="222">
        <v>1060</v>
      </c>
      <c r="F1087" s="215">
        <v>1274</v>
      </c>
      <c r="G1087" s="215">
        <v>1004</v>
      </c>
      <c r="H1087" s="222" t="s">
        <v>340</v>
      </c>
      <c r="I1087" s="215" t="s">
        <v>5535</v>
      </c>
      <c r="J1087" s="216" t="s">
        <v>330</v>
      </c>
      <c r="K1087" s="215" t="s">
        <v>322</v>
      </c>
      <c r="L1087" s="215" t="s">
        <v>419</v>
      </c>
    </row>
    <row r="1088" spans="1:12" s="215" customFormat="1" x14ac:dyDescent="0.25">
      <c r="A1088" s="215" t="s">
        <v>126</v>
      </c>
      <c r="B1088" s="215">
        <v>2309</v>
      </c>
      <c r="C1088" s="215" t="s">
        <v>301</v>
      </c>
      <c r="D1088" s="215">
        <v>504094606</v>
      </c>
      <c r="E1088" s="222">
        <v>1060</v>
      </c>
      <c r="F1088" s="215">
        <v>1271</v>
      </c>
      <c r="G1088" s="215">
        <v>1004</v>
      </c>
      <c r="H1088" s="222" t="s">
        <v>340</v>
      </c>
      <c r="I1088" s="215" t="s">
        <v>5536</v>
      </c>
      <c r="J1088" s="216" t="s">
        <v>330</v>
      </c>
      <c r="K1088" s="215" t="s">
        <v>322</v>
      </c>
      <c r="L1088" s="215" t="s">
        <v>419</v>
      </c>
    </row>
    <row r="1089" spans="1:12" s="215" customFormat="1" x14ac:dyDescent="0.25">
      <c r="A1089" s="215" t="s">
        <v>126</v>
      </c>
      <c r="B1089" s="215">
        <v>2321</v>
      </c>
      <c r="C1089" s="215" t="s">
        <v>302</v>
      </c>
      <c r="D1089" s="215">
        <v>9015958</v>
      </c>
      <c r="E1089" s="222">
        <v>1060</v>
      </c>
      <c r="G1089" s="215">
        <v>1004</v>
      </c>
      <c r="H1089" s="222" t="s">
        <v>340</v>
      </c>
      <c r="I1089" s="215" t="s">
        <v>5537</v>
      </c>
      <c r="J1089" s="216" t="s">
        <v>330</v>
      </c>
      <c r="K1089" s="215" t="s">
        <v>322</v>
      </c>
      <c r="L1089" s="215" t="s">
        <v>419</v>
      </c>
    </row>
    <row r="1090" spans="1:12" s="215" customFormat="1" x14ac:dyDescent="0.25">
      <c r="A1090" s="215" t="s">
        <v>126</v>
      </c>
      <c r="B1090" s="215">
        <v>2321</v>
      </c>
      <c r="C1090" s="215" t="s">
        <v>302</v>
      </c>
      <c r="D1090" s="215">
        <v>191961593</v>
      </c>
      <c r="E1090" s="222">
        <v>1060</v>
      </c>
      <c r="F1090" s="215">
        <v>1242</v>
      </c>
      <c r="G1090" s="215">
        <v>1004</v>
      </c>
      <c r="H1090" s="222" t="s">
        <v>340</v>
      </c>
      <c r="I1090" s="215" t="s">
        <v>5538</v>
      </c>
      <c r="J1090" s="216" t="s">
        <v>330</v>
      </c>
      <c r="K1090" s="215" t="s">
        <v>322</v>
      </c>
      <c r="L1090" s="215" t="s">
        <v>419</v>
      </c>
    </row>
    <row r="1091" spans="1:12" s="215" customFormat="1" x14ac:dyDescent="0.25">
      <c r="A1091" s="215" t="s">
        <v>126</v>
      </c>
      <c r="B1091" s="215">
        <v>2321</v>
      </c>
      <c r="C1091" s="215" t="s">
        <v>302</v>
      </c>
      <c r="D1091" s="215">
        <v>235554434</v>
      </c>
      <c r="E1091" s="222">
        <v>1020</v>
      </c>
      <c r="F1091" s="215">
        <v>1110</v>
      </c>
      <c r="G1091" s="215">
        <v>1004</v>
      </c>
      <c r="H1091" s="222" t="s">
        <v>340</v>
      </c>
      <c r="I1091" s="215" t="s">
        <v>5539</v>
      </c>
      <c r="J1091" s="216" t="s">
        <v>330</v>
      </c>
      <c r="K1091" s="215" t="s">
        <v>322</v>
      </c>
      <c r="L1091" s="215" t="s">
        <v>418</v>
      </c>
    </row>
    <row r="1092" spans="1:12" s="215" customFormat="1" x14ac:dyDescent="0.25">
      <c r="A1092" s="215" t="s">
        <v>126</v>
      </c>
      <c r="B1092" s="215">
        <v>2321</v>
      </c>
      <c r="C1092" s="215" t="s">
        <v>302</v>
      </c>
      <c r="D1092" s="215">
        <v>504099502</v>
      </c>
      <c r="E1092" s="222">
        <v>1060</v>
      </c>
      <c r="F1092" s="215">
        <v>1274</v>
      </c>
      <c r="G1092" s="215">
        <v>1004</v>
      </c>
      <c r="H1092" s="222" t="s">
        <v>340</v>
      </c>
      <c r="I1092" s="215" t="s">
        <v>5540</v>
      </c>
      <c r="J1092" s="216" t="s">
        <v>330</v>
      </c>
      <c r="K1092" s="215" t="s">
        <v>322</v>
      </c>
      <c r="L1092" s="215" t="s">
        <v>419</v>
      </c>
    </row>
    <row r="1093" spans="1:12" s="215" customFormat="1" x14ac:dyDescent="0.25">
      <c r="A1093" s="215" t="s">
        <v>126</v>
      </c>
      <c r="B1093" s="215">
        <v>2323</v>
      </c>
      <c r="C1093" s="215" t="s">
        <v>303</v>
      </c>
      <c r="D1093" s="215">
        <v>191839856</v>
      </c>
      <c r="E1093" s="222">
        <v>1060</v>
      </c>
      <c r="F1093" s="215">
        <v>1242</v>
      </c>
      <c r="G1093" s="215">
        <v>1004</v>
      </c>
      <c r="H1093" s="222" t="s">
        <v>340</v>
      </c>
      <c r="I1093" s="215" t="s">
        <v>5541</v>
      </c>
      <c r="J1093" s="216" t="s">
        <v>330</v>
      </c>
      <c r="K1093" s="215" t="s">
        <v>322</v>
      </c>
      <c r="L1093" s="215" t="s">
        <v>419</v>
      </c>
    </row>
    <row r="1094" spans="1:12" s="215" customFormat="1" x14ac:dyDescent="0.25">
      <c r="A1094" s="215" t="s">
        <v>126</v>
      </c>
      <c r="B1094" s="215">
        <v>2325</v>
      </c>
      <c r="C1094" s="215" t="s">
        <v>304</v>
      </c>
      <c r="D1094" s="215">
        <v>9025027</v>
      </c>
      <c r="E1094" s="222">
        <v>1060</v>
      </c>
      <c r="G1094" s="215">
        <v>1004</v>
      </c>
      <c r="H1094" s="222" t="s">
        <v>340</v>
      </c>
      <c r="I1094" s="215" t="s">
        <v>4173</v>
      </c>
      <c r="J1094" s="216" t="s">
        <v>330</v>
      </c>
      <c r="K1094" s="215" t="s">
        <v>322</v>
      </c>
      <c r="L1094" s="215" t="s">
        <v>1759</v>
      </c>
    </row>
    <row r="1095" spans="1:12" s="215" customFormat="1" x14ac:dyDescent="0.25">
      <c r="A1095" s="215" t="s">
        <v>126</v>
      </c>
      <c r="B1095" s="215">
        <v>2325</v>
      </c>
      <c r="C1095" s="215" t="s">
        <v>304</v>
      </c>
      <c r="D1095" s="215">
        <v>190787110</v>
      </c>
      <c r="E1095" s="222">
        <v>1020</v>
      </c>
      <c r="F1095" s="215">
        <v>1122</v>
      </c>
      <c r="G1095" s="215">
        <v>1004</v>
      </c>
      <c r="H1095" s="222" t="s">
        <v>340</v>
      </c>
      <c r="I1095" s="215" t="s">
        <v>5542</v>
      </c>
      <c r="J1095" s="216" t="s">
        <v>330</v>
      </c>
      <c r="K1095" s="215" t="s">
        <v>322</v>
      </c>
      <c r="L1095" s="215" t="s">
        <v>418</v>
      </c>
    </row>
    <row r="1096" spans="1:12" s="215" customFormat="1" x14ac:dyDescent="0.25">
      <c r="A1096" s="215" t="s">
        <v>126</v>
      </c>
      <c r="B1096" s="215">
        <v>2325</v>
      </c>
      <c r="C1096" s="215" t="s">
        <v>304</v>
      </c>
      <c r="D1096" s="215">
        <v>191718542</v>
      </c>
      <c r="E1096" s="222">
        <v>1020</v>
      </c>
      <c r="F1096" s="215">
        <v>1122</v>
      </c>
      <c r="G1096" s="215">
        <v>1004</v>
      </c>
      <c r="H1096" s="222" t="s">
        <v>340</v>
      </c>
      <c r="I1096" s="215" t="s">
        <v>5543</v>
      </c>
      <c r="J1096" s="216" t="s">
        <v>330</v>
      </c>
      <c r="K1096" s="215" t="s">
        <v>322</v>
      </c>
      <c r="L1096" s="215" t="s">
        <v>418</v>
      </c>
    </row>
    <row r="1097" spans="1:12" s="215" customFormat="1" x14ac:dyDescent="0.25">
      <c r="A1097" s="215" t="s">
        <v>126</v>
      </c>
      <c r="B1097" s="215">
        <v>2325</v>
      </c>
      <c r="C1097" s="215" t="s">
        <v>304</v>
      </c>
      <c r="D1097" s="215">
        <v>191865614</v>
      </c>
      <c r="E1097" s="222">
        <v>1060</v>
      </c>
      <c r="F1097" s="215">
        <v>1242</v>
      </c>
      <c r="G1097" s="215">
        <v>1004</v>
      </c>
      <c r="H1097" s="222" t="s">
        <v>340</v>
      </c>
      <c r="I1097" s="215" t="s">
        <v>5544</v>
      </c>
      <c r="J1097" s="216" t="s">
        <v>330</v>
      </c>
      <c r="K1097" s="215" t="s">
        <v>322</v>
      </c>
      <c r="L1097" s="215" t="s">
        <v>419</v>
      </c>
    </row>
    <row r="1098" spans="1:12" s="215" customFormat="1" x14ac:dyDescent="0.25">
      <c r="A1098" s="215" t="s">
        <v>126</v>
      </c>
      <c r="B1098" s="215">
        <v>2325</v>
      </c>
      <c r="C1098" s="215" t="s">
        <v>304</v>
      </c>
      <c r="D1098" s="215">
        <v>191876917</v>
      </c>
      <c r="E1098" s="222">
        <v>1060</v>
      </c>
      <c r="F1098" s="215">
        <v>1242</v>
      </c>
      <c r="G1098" s="215">
        <v>1004</v>
      </c>
      <c r="H1098" s="222" t="s">
        <v>340</v>
      </c>
      <c r="I1098" s="215" t="s">
        <v>5545</v>
      </c>
      <c r="J1098" s="216" t="s">
        <v>330</v>
      </c>
      <c r="K1098" s="215" t="s">
        <v>322</v>
      </c>
      <c r="L1098" s="215" t="s">
        <v>419</v>
      </c>
    </row>
    <row r="1099" spans="1:12" s="215" customFormat="1" x14ac:dyDescent="0.25">
      <c r="A1099" s="215" t="s">
        <v>126</v>
      </c>
      <c r="B1099" s="215">
        <v>2325</v>
      </c>
      <c r="C1099" s="215" t="s">
        <v>304</v>
      </c>
      <c r="D1099" s="215">
        <v>192005031</v>
      </c>
      <c r="E1099" s="222">
        <v>1060</v>
      </c>
      <c r="F1099" s="215">
        <v>1271</v>
      </c>
      <c r="G1099" s="215">
        <v>1003</v>
      </c>
      <c r="H1099" s="222" t="s">
        <v>340</v>
      </c>
      <c r="I1099" s="215" t="s">
        <v>5546</v>
      </c>
      <c r="J1099" s="216" t="s">
        <v>330</v>
      </c>
      <c r="K1099" s="215" t="s">
        <v>322</v>
      </c>
      <c r="L1099" s="215" t="s">
        <v>419</v>
      </c>
    </row>
    <row r="1100" spans="1:12" s="215" customFormat="1" x14ac:dyDescent="0.25">
      <c r="A1100" s="215" t="s">
        <v>126</v>
      </c>
      <c r="B1100" s="215">
        <v>2325</v>
      </c>
      <c r="C1100" s="215" t="s">
        <v>304</v>
      </c>
      <c r="D1100" s="215">
        <v>192047558</v>
      </c>
      <c r="E1100" s="222">
        <v>1080</v>
      </c>
      <c r="F1100" s="215">
        <v>1274</v>
      </c>
      <c r="G1100" s="215">
        <v>1004</v>
      </c>
      <c r="H1100" s="222" t="s">
        <v>339</v>
      </c>
      <c r="I1100" s="215" t="s">
        <v>5547</v>
      </c>
      <c r="J1100" s="216" t="s">
        <v>330</v>
      </c>
      <c r="K1100" s="215" t="s">
        <v>322</v>
      </c>
      <c r="L1100" s="215" t="s">
        <v>420</v>
      </c>
    </row>
    <row r="1101" spans="1:12" s="215" customFormat="1" x14ac:dyDescent="0.25">
      <c r="A1101" s="215" t="s">
        <v>126</v>
      </c>
      <c r="B1101" s="215">
        <v>2325</v>
      </c>
      <c r="C1101" s="215" t="s">
        <v>304</v>
      </c>
      <c r="D1101" s="215">
        <v>192047565</v>
      </c>
      <c r="E1101" s="222">
        <v>1060</v>
      </c>
      <c r="F1101" s="215">
        <v>1242</v>
      </c>
      <c r="G1101" s="215">
        <v>1004</v>
      </c>
      <c r="H1101" s="222" t="s">
        <v>340</v>
      </c>
      <c r="I1101" s="215" t="s">
        <v>5548</v>
      </c>
      <c r="J1101" s="216" t="s">
        <v>330</v>
      </c>
      <c r="K1101" s="215" t="s">
        <v>322</v>
      </c>
      <c r="L1101" s="215" t="s">
        <v>419</v>
      </c>
    </row>
    <row r="1102" spans="1:12" s="215" customFormat="1" x14ac:dyDescent="0.25">
      <c r="A1102" s="215" t="s">
        <v>126</v>
      </c>
      <c r="B1102" s="215">
        <v>2325</v>
      </c>
      <c r="C1102" s="215" t="s">
        <v>304</v>
      </c>
      <c r="D1102" s="215">
        <v>192047625</v>
      </c>
      <c r="E1102" s="222">
        <v>1080</v>
      </c>
      <c r="F1102" s="215">
        <v>1274</v>
      </c>
      <c r="G1102" s="215">
        <v>1004</v>
      </c>
      <c r="H1102" s="222" t="s">
        <v>339</v>
      </c>
      <c r="I1102" s="215" t="s">
        <v>5549</v>
      </c>
      <c r="J1102" s="216" t="s">
        <v>330</v>
      </c>
      <c r="K1102" s="215" t="s">
        <v>322</v>
      </c>
      <c r="L1102" s="215" t="s">
        <v>420</v>
      </c>
    </row>
    <row r="1103" spans="1:12" s="215" customFormat="1" x14ac:dyDescent="0.25">
      <c r="A1103" s="215" t="s">
        <v>126</v>
      </c>
      <c r="B1103" s="215">
        <v>2325</v>
      </c>
      <c r="C1103" s="215" t="s">
        <v>304</v>
      </c>
      <c r="D1103" s="215">
        <v>192047637</v>
      </c>
      <c r="E1103" s="222">
        <v>1060</v>
      </c>
      <c r="F1103" s="215">
        <v>1242</v>
      </c>
      <c r="G1103" s="215">
        <v>1004</v>
      </c>
      <c r="H1103" s="222" t="s">
        <v>340</v>
      </c>
      <c r="I1103" s="215" t="s">
        <v>4173</v>
      </c>
      <c r="J1103" s="216" t="s">
        <v>330</v>
      </c>
      <c r="K1103" s="215" t="s">
        <v>322</v>
      </c>
      <c r="L1103" s="215" t="s">
        <v>1759</v>
      </c>
    </row>
    <row r="1104" spans="1:12" s="215" customFormat="1" x14ac:dyDescent="0.25">
      <c r="A1104" s="215" t="s">
        <v>126</v>
      </c>
      <c r="B1104" s="215">
        <v>2325</v>
      </c>
      <c r="C1104" s="215" t="s">
        <v>304</v>
      </c>
      <c r="D1104" s="215">
        <v>504098204</v>
      </c>
      <c r="E1104" s="222">
        <v>1060</v>
      </c>
      <c r="F1104" s="215">
        <v>1274</v>
      </c>
      <c r="G1104" s="215">
        <v>1004</v>
      </c>
      <c r="H1104" s="222" t="s">
        <v>340</v>
      </c>
      <c r="I1104" s="215" t="s">
        <v>5550</v>
      </c>
      <c r="J1104" s="216" t="s">
        <v>330</v>
      </c>
      <c r="K1104" s="215" t="s">
        <v>322</v>
      </c>
      <c r="L1104" s="215" t="s">
        <v>419</v>
      </c>
    </row>
    <row r="1105" spans="1:12" s="215" customFormat="1" x14ac:dyDescent="0.25">
      <c r="A1105" s="215" t="s">
        <v>126</v>
      </c>
      <c r="B1105" s="215">
        <v>2325</v>
      </c>
      <c r="C1105" s="215" t="s">
        <v>304</v>
      </c>
      <c r="D1105" s="215">
        <v>504098209</v>
      </c>
      <c r="E1105" s="222">
        <v>1080</v>
      </c>
      <c r="F1105" s="215">
        <v>1242</v>
      </c>
      <c r="G1105" s="215">
        <v>1004</v>
      </c>
      <c r="H1105" s="222" t="s">
        <v>339</v>
      </c>
      <c r="I1105" s="215" t="s">
        <v>5551</v>
      </c>
      <c r="J1105" s="216" t="s">
        <v>330</v>
      </c>
      <c r="K1105" s="215" t="s">
        <v>322</v>
      </c>
      <c r="L1105" s="215" t="s">
        <v>420</v>
      </c>
    </row>
    <row r="1106" spans="1:12" s="215" customFormat="1" x14ac:dyDescent="0.25">
      <c r="A1106" s="215" t="s">
        <v>126</v>
      </c>
      <c r="B1106" s="215">
        <v>2325</v>
      </c>
      <c r="C1106" s="215" t="s">
        <v>304</v>
      </c>
      <c r="D1106" s="215">
        <v>504098238</v>
      </c>
      <c r="E1106" s="222">
        <v>1060</v>
      </c>
      <c r="F1106" s="215">
        <v>1230</v>
      </c>
      <c r="G1106" s="215">
        <v>1004</v>
      </c>
      <c r="H1106" s="222" t="s">
        <v>340</v>
      </c>
      <c r="I1106" s="215" t="s">
        <v>5552</v>
      </c>
      <c r="J1106" s="216" t="s">
        <v>330</v>
      </c>
      <c r="K1106" s="215" t="s">
        <v>322</v>
      </c>
      <c r="L1106" s="215" t="s">
        <v>419</v>
      </c>
    </row>
    <row r="1107" spans="1:12" s="215" customFormat="1" x14ac:dyDescent="0.25">
      <c r="A1107" s="215" t="s">
        <v>126</v>
      </c>
      <c r="B1107" s="215">
        <v>2325</v>
      </c>
      <c r="C1107" s="215" t="s">
        <v>304</v>
      </c>
      <c r="D1107" s="215">
        <v>504098262</v>
      </c>
      <c r="E1107" s="222">
        <v>1060</v>
      </c>
      <c r="F1107" s="215">
        <v>1251</v>
      </c>
      <c r="G1107" s="215">
        <v>1004</v>
      </c>
      <c r="H1107" s="222" t="s">
        <v>340</v>
      </c>
      <c r="I1107" s="215" t="s">
        <v>5553</v>
      </c>
      <c r="J1107" s="216" t="s">
        <v>330</v>
      </c>
      <c r="K1107" s="215" t="s">
        <v>322</v>
      </c>
      <c r="L1107" s="215" t="s">
        <v>419</v>
      </c>
    </row>
    <row r="1108" spans="1:12" s="215" customFormat="1" x14ac:dyDescent="0.25">
      <c r="A1108" s="215" t="s">
        <v>126</v>
      </c>
      <c r="B1108" s="215">
        <v>2325</v>
      </c>
      <c r="C1108" s="215" t="s">
        <v>304</v>
      </c>
      <c r="D1108" s="215">
        <v>504098269</v>
      </c>
      <c r="E1108" s="222">
        <v>1060</v>
      </c>
      <c r="F1108" s="215">
        <v>1251</v>
      </c>
      <c r="G1108" s="215">
        <v>1004</v>
      </c>
      <c r="H1108" s="222" t="s">
        <v>340</v>
      </c>
      <c r="I1108" s="215" t="s">
        <v>5554</v>
      </c>
      <c r="J1108" s="216" t="s">
        <v>330</v>
      </c>
      <c r="K1108" s="215" t="s">
        <v>322</v>
      </c>
      <c r="L1108" s="215" t="s">
        <v>419</v>
      </c>
    </row>
    <row r="1109" spans="1:12" s="215" customFormat="1" x14ac:dyDescent="0.25">
      <c r="A1109" s="215" t="s">
        <v>126</v>
      </c>
      <c r="B1109" s="215">
        <v>2325</v>
      </c>
      <c r="C1109" s="215" t="s">
        <v>304</v>
      </c>
      <c r="D1109" s="215">
        <v>504098279</v>
      </c>
      <c r="E1109" s="222">
        <v>1080</v>
      </c>
      <c r="F1109" s="215">
        <v>1271</v>
      </c>
      <c r="G1109" s="215">
        <v>1004</v>
      </c>
      <c r="H1109" s="222" t="s">
        <v>339</v>
      </c>
      <c r="I1109" s="215" t="s">
        <v>5555</v>
      </c>
      <c r="J1109" s="216" t="s">
        <v>330</v>
      </c>
      <c r="K1109" s="215" t="s">
        <v>322</v>
      </c>
      <c r="L1109" s="215" t="s">
        <v>420</v>
      </c>
    </row>
    <row r="1110" spans="1:12" s="215" customFormat="1" x14ac:dyDescent="0.25">
      <c r="A1110" s="215" t="s">
        <v>126</v>
      </c>
      <c r="B1110" s="215">
        <v>2325</v>
      </c>
      <c r="C1110" s="215" t="s">
        <v>304</v>
      </c>
      <c r="D1110" s="215">
        <v>504098380</v>
      </c>
      <c r="E1110" s="222">
        <v>1080</v>
      </c>
      <c r="F1110" s="215">
        <v>1274</v>
      </c>
      <c r="G1110" s="215">
        <v>1004</v>
      </c>
      <c r="H1110" s="222" t="s">
        <v>339</v>
      </c>
      <c r="I1110" s="215" t="s">
        <v>5556</v>
      </c>
      <c r="J1110" s="216" t="s">
        <v>330</v>
      </c>
      <c r="K1110" s="215" t="s">
        <v>322</v>
      </c>
      <c r="L1110" s="215" t="s">
        <v>420</v>
      </c>
    </row>
    <row r="1111" spans="1:12" s="215" customFormat="1" x14ac:dyDescent="0.25">
      <c r="A1111" s="215" t="s">
        <v>126</v>
      </c>
      <c r="B1111" s="215">
        <v>2325</v>
      </c>
      <c r="C1111" s="215" t="s">
        <v>304</v>
      </c>
      <c r="D1111" s="215">
        <v>504098427</v>
      </c>
      <c r="E1111" s="222">
        <v>1080</v>
      </c>
      <c r="F1111" s="215">
        <v>1274</v>
      </c>
      <c r="G1111" s="215">
        <v>1004</v>
      </c>
      <c r="H1111" s="222" t="s">
        <v>339</v>
      </c>
      <c r="I1111" s="215" t="s">
        <v>5557</v>
      </c>
      <c r="J1111" s="216" t="s">
        <v>330</v>
      </c>
      <c r="K1111" s="215" t="s">
        <v>322</v>
      </c>
      <c r="L1111" s="215" t="s">
        <v>420</v>
      </c>
    </row>
    <row r="1112" spans="1:12" s="215" customFormat="1" x14ac:dyDescent="0.25">
      <c r="A1112" s="215" t="s">
        <v>126</v>
      </c>
      <c r="B1112" s="215">
        <v>2325</v>
      </c>
      <c r="C1112" s="215" t="s">
        <v>304</v>
      </c>
      <c r="D1112" s="215">
        <v>504098505</v>
      </c>
      <c r="E1112" s="222">
        <v>1060</v>
      </c>
      <c r="F1112" s="215">
        <v>1265</v>
      </c>
      <c r="G1112" s="215">
        <v>1004</v>
      </c>
      <c r="H1112" s="222" t="s">
        <v>340</v>
      </c>
      <c r="I1112" s="215" t="s">
        <v>5558</v>
      </c>
      <c r="J1112" s="216" t="s">
        <v>330</v>
      </c>
      <c r="K1112" s="215" t="s">
        <v>322</v>
      </c>
      <c r="L1112" s="215" t="s">
        <v>419</v>
      </c>
    </row>
    <row r="1113" spans="1:12" s="215" customFormat="1" x14ac:dyDescent="0.25">
      <c r="A1113" s="215" t="s">
        <v>126</v>
      </c>
      <c r="B1113" s="215">
        <v>2325</v>
      </c>
      <c r="C1113" s="215" t="s">
        <v>304</v>
      </c>
      <c r="D1113" s="215">
        <v>504098530</v>
      </c>
      <c r="E1113" s="222">
        <v>1060</v>
      </c>
      <c r="F1113" s="215">
        <v>1274</v>
      </c>
      <c r="G1113" s="215">
        <v>1004</v>
      </c>
      <c r="H1113" s="222" t="s">
        <v>340</v>
      </c>
      <c r="I1113" s="215" t="s">
        <v>5559</v>
      </c>
      <c r="J1113" s="216" t="s">
        <v>330</v>
      </c>
      <c r="K1113" s="215" t="s">
        <v>322</v>
      </c>
      <c r="L1113" s="215" t="s">
        <v>419</v>
      </c>
    </row>
    <row r="1114" spans="1:12" s="215" customFormat="1" x14ac:dyDescent="0.25">
      <c r="A1114" s="215" t="s">
        <v>126</v>
      </c>
      <c r="B1114" s="215">
        <v>2325</v>
      </c>
      <c r="C1114" s="215" t="s">
        <v>304</v>
      </c>
      <c r="D1114" s="215">
        <v>504098698</v>
      </c>
      <c r="E1114" s="222">
        <v>1080</v>
      </c>
      <c r="F1114" s="215">
        <v>1274</v>
      </c>
      <c r="G1114" s="215">
        <v>1004</v>
      </c>
      <c r="H1114" s="222" t="s">
        <v>339</v>
      </c>
      <c r="I1114" s="215" t="s">
        <v>5560</v>
      </c>
      <c r="J1114" s="216" t="s">
        <v>330</v>
      </c>
      <c r="K1114" s="215" t="s">
        <v>322</v>
      </c>
      <c r="L1114" s="215" t="s">
        <v>420</v>
      </c>
    </row>
    <row r="1115" spans="1:12" s="215" customFormat="1" x14ac:dyDescent="0.25">
      <c r="A1115" s="215" t="s">
        <v>126</v>
      </c>
      <c r="B1115" s="215">
        <v>2325</v>
      </c>
      <c r="C1115" s="215" t="s">
        <v>304</v>
      </c>
      <c r="D1115" s="215">
        <v>504098754</v>
      </c>
      <c r="E1115" s="222">
        <v>1060</v>
      </c>
      <c r="F1115" s="215">
        <v>1274</v>
      </c>
      <c r="G1115" s="215">
        <v>1004</v>
      </c>
      <c r="H1115" s="222" t="s">
        <v>340</v>
      </c>
      <c r="I1115" s="215" t="s">
        <v>5561</v>
      </c>
      <c r="J1115" s="216" t="s">
        <v>330</v>
      </c>
      <c r="K1115" s="215" t="s">
        <v>322</v>
      </c>
      <c r="L1115" s="215" t="s">
        <v>419</v>
      </c>
    </row>
    <row r="1116" spans="1:12" s="215" customFormat="1" x14ac:dyDescent="0.25">
      <c r="A1116" s="215" t="s">
        <v>126</v>
      </c>
      <c r="B1116" s="215">
        <v>2325</v>
      </c>
      <c r="C1116" s="215" t="s">
        <v>304</v>
      </c>
      <c r="D1116" s="215">
        <v>504199350</v>
      </c>
      <c r="E1116" s="222">
        <v>1060</v>
      </c>
      <c r="F1116" s="215">
        <v>1242</v>
      </c>
      <c r="G1116" s="215">
        <v>1004</v>
      </c>
      <c r="H1116" s="222" t="s">
        <v>340</v>
      </c>
      <c r="I1116" s="215" t="s">
        <v>5562</v>
      </c>
      <c r="J1116" s="216" t="s">
        <v>330</v>
      </c>
      <c r="K1116" s="215" t="s">
        <v>322</v>
      </c>
      <c r="L1116" s="215" t="s">
        <v>419</v>
      </c>
    </row>
    <row r="1117" spans="1:12" s="215" customFormat="1" x14ac:dyDescent="0.25">
      <c r="A1117" s="215" t="s">
        <v>126</v>
      </c>
      <c r="B1117" s="215">
        <v>2325</v>
      </c>
      <c r="C1117" s="215" t="s">
        <v>304</v>
      </c>
      <c r="D1117" s="215">
        <v>504199351</v>
      </c>
      <c r="E1117" s="222">
        <v>1060</v>
      </c>
      <c r="F1117" s="215">
        <v>1274</v>
      </c>
      <c r="G1117" s="215">
        <v>1004</v>
      </c>
      <c r="H1117" s="222" t="s">
        <v>340</v>
      </c>
      <c r="I1117" s="215" t="s">
        <v>5563</v>
      </c>
      <c r="J1117" s="216" t="s">
        <v>330</v>
      </c>
      <c r="K1117" s="215" t="s">
        <v>322</v>
      </c>
      <c r="L1117" s="215" t="s">
        <v>419</v>
      </c>
    </row>
    <row r="1118" spans="1:12" s="215" customFormat="1" x14ac:dyDescent="0.25">
      <c r="A1118" s="215" t="s">
        <v>126</v>
      </c>
      <c r="B1118" s="215">
        <v>2325</v>
      </c>
      <c r="C1118" s="215" t="s">
        <v>304</v>
      </c>
      <c r="D1118" s="215">
        <v>504199357</v>
      </c>
      <c r="E1118" s="222">
        <v>1060</v>
      </c>
      <c r="F1118" s="215">
        <v>1274</v>
      </c>
      <c r="G1118" s="215">
        <v>1004</v>
      </c>
      <c r="H1118" s="222" t="s">
        <v>340</v>
      </c>
      <c r="I1118" s="215" t="s">
        <v>5564</v>
      </c>
      <c r="J1118" s="216" t="s">
        <v>330</v>
      </c>
      <c r="K1118" s="215" t="s">
        <v>322</v>
      </c>
      <c r="L1118" s="215" t="s">
        <v>419</v>
      </c>
    </row>
    <row r="1119" spans="1:12" s="215" customFormat="1" x14ac:dyDescent="0.25">
      <c r="A1119" s="215" t="s">
        <v>126</v>
      </c>
      <c r="B1119" s="215">
        <v>2325</v>
      </c>
      <c r="C1119" s="215" t="s">
        <v>304</v>
      </c>
      <c r="D1119" s="215">
        <v>504199369</v>
      </c>
      <c r="E1119" s="222">
        <v>1060</v>
      </c>
      <c r="F1119" s="215">
        <v>1242</v>
      </c>
      <c r="G1119" s="215">
        <v>1004</v>
      </c>
      <c r="H1119" s="222" t="s">
        <v>340</v>
      </c>
      <c r="I1119" s="215" t="s">
        <v>5565</v>
      </c>
      <c r="J1119" s="216" t="s">
        <v>330</v>
      </c>
      <c r="K1119" s="215" t="s">
        <v>322</v>
      </c>
      <c r="L1119" s="215" t="s">
        <v>419</v>
      </c>
    </row>
    <row r="1120" spans="1:12" s="215" customFormat="1" x14ac:dyDescent="0.25">
      <c r="A1120" s="215" t="s">
        <v>126</v>
      </c>
      <c r="B1120" s="215">
        <v>2325</v>
      </c>
      <c r="C1120" s="215" t="s">
        <v>304</v>
      </c>
      <c r="D1120" s="215">
        <v>504199375</v>
      </c>
      <c r="E1120" s="222">
        <v>1060</v>
      </c>
      <c r="F1120" s="215">
        <v>1274</v>
      </c>
      <c r="G1120" s="215">
        <v>1004</v>
      </c>
      <c r="H1120" s="222" t="s">
        <v>340</v>
      </c>
      <c r="I1120" s="215" t="s">
        <v>5566</v>
      </c>
      <c r="J1120" s="216" t="s">
        <v>330</v>
      </c>
      <c r="K1120" s="215" t="s">
        <v>322</v>
      </c>
      <c r="L1120" s="215" t="s">
        <v>419</v>
      </c>
    </row>
    <row r="1121" spans="1:12" s="215" customFormat="1" x14ac:dyDescent="0.25">
      <c r="A1121" s="215" t="s">
        <v>126</v>
      </c>
      <c r="B1121" s="215">
        <v>2325</v>
      </c>
      <c r="C1121" s="215" t="s">
        <v>304</v>
      </c>
      <c r="D1121" s="215">
        <v>504199376</v>
      </c>
      <c r="E1121" s="222">
        <v>1060</v>
      </c>
      <c r="F1121" s="215">
        <v>1274</v>
      </c>
      <c r="G1121" s="215">
        <v>1004</v>
      </c>
      <c r="H1121" s="222" t="s">
        <v>340</v>
      </c>
      <c r="I1121" s="215" t="s">
        <v>5567</v>
      </c>
      <c r="J1121" s="216" t="s">
        <v>330</v>
      </c>
      <c r="K1121" s="215" t="s">
        <v>322</v>
      </c>
      <c r="L1121" s="215" t="s">
        <v>419</v>
      </c>
    </row>
    <row r="1122" spans="1:12" s="215" customFormat="1" x14ac:dyDescent="0.25">
      <c r="A1122" s="215" t="s">
        <v>126</v>
      </c>
      <c r="B1122" s="215">
        <v>2325</v>
      </c>
      <c r="C1122" s="215" t="s">
        <v>304</v>
      </c>
      <c r="D1122" s="215">
        <v>504199379</v>
      </c>
      <c r="E1122" s="222">
        <v>1060</v>
      </c>
      <c r="F1122" s="215">
        <v>1242</v>
      </c>
      <c r="G1122" s="215">
        <v>1004</v>
      </c>
      <c r="H1122" s="222" t="s">
        <v>340</v>
      </c>
      <c r="I1122" s="215" t="s">
        <v>5568</v>
      </c>
      <c r="J1122" s="216" t="s">
        <v>330</v>
      </c>
      <c r="K1122" s="215" t="s">
        <v>322</v>
      </c>
      <c r="L1122" s="215" t="s">
        <v>419</v>
      </c>
    </row>
    <row r="1123" spans="1:12" s="215" customFormat="1" x14ac:dyDescent="0.25">
      <c r="A1123" s="215" t="s">
        <v>126</v>
      </c>
      <c r="B1123" s="215">
        <v>2325</v>
      </c>
      <c r="C1123" s="215" t="s">
        <v>304</v>
      </c>
      <c r="D1123" s="215">
        <v>504199381</v>
      </c>
      <c r="E1123" s="222">
        <v>1060</v>
      </c>
      <c r="F1123" s="215">
        <v>1242</v>
      </c>
      <c r="G1123" s="215">
        <v>1004</v>
      </c>
      <c r="H1123" s="222" t="s">
        <v>340</v>
      </c>
      <c r="I1123" s="215" t="s">
        <v>5569</v>
      </c>
      <c r="J1123" s="216" t="s">
        <v>330</v>
      </c>
      <c r="K1123" s="215" t="s">
        <v>322</v>
      </c>
      <c r="L1123" s="215" t="s">
        <v>419</v>
      </c>
    </row>
    <row r="1124" spans="1:12" s="215" customFormat="1" x14ac:dyDescent="0.25">
      <c r="A1124" s="215" t="s">
        <v>126</v>
      </c>
      <c r="B1124" s="215">
        <v>2325</v>
      </c>
      <c r="C1124" s="215" t="s">
        <v>304</v>
      </c>
      <c r="D1124" s="215">
        <v>504199387</v>
      </c>
      <c r="E1124" s="222">
        <v>1060</v>
      </c>
      <c r="F1124" s="215">
        <v>1242</v>
      </c>
      <c r="G1124" s="215">
        <v>1004</v>
      </c>
      <c r="H1124" s="222" t="s">
        <v>340</v>
      </c>
      <c r="I1124" s="215" t="s">
        <v>5570</v>
      </c>
      <c r="J1124" s="216" t="s">
        <v>330</v>
      </c>
      <c r="K1124" s="215" t="s">
        <v>322</v>
      </c>
      <c r="L1124" s="215" t="s">
        <v>419</v>
      </c>
    </row>
    <row r="1125" spans="1:12" s="215" customFormat="1" x14ac:dyDescent="0.25">
      <c r="A1125" s="215" t="s">
        <v>126</v>
      </c>
      <c r="B1125" s="215">
        <v>2325</v>
      </c>
      <c r="C1125" s="215" t="s">
        <v>304</v>
      </c>
      <c r="D1125" s="215">
        <v>504199388</v>
      </c>
      <c r="E1125" s="222">
        <v>1060</v>
      </c>
      <c r="F1125" s="215">
        <v>1274</v>
      </c>
      <c r="G1125" s="215">
        <v>1004</v>
      </c>
      <c r="H1125" s="222" t="s">
        <v>340</v>
      </c>
      <c r="I1125" s="215" t="s">
        <v>5571</v>
      </c>
      <c r="J1125" s="216" t="s">
        <v>330</v>
      </c>
      <c r="K1125" s="215" t="s">
        <v>322</v>
      </c>
      <c r="L1125" s="215" t="s">
        <v>419</v>
      </c>
    </row>
    <row r="1126" spans="1:12" s="215" customFormat="1" x14ac:dyDescent="0.25">
      <c r="A1126" s="215" t="s">
        <v>126</v>
      </c>
      <c r="B1126" s="215">
        <v>2328</v>
      </c>
      <c r="C1126" s="215" t="s">
        <v>305</v>
      </c>
      <c r="D1126" s="215">
        <v>191871268</v>
      </c>
      <c r="E1126" s="222">
        <v>1020</v>
      </c>
      <c r="F1126" s="215">
        <v>1122</v>
      </c>
      <c r="G1126" s="215">
        <v>1004</v>
      </c>
      <c r="H1126" s="222" t="s">
        <v>340</v>
      </c>
      <c r="I1126" s="215" t="s">
        <v>5572</v>
      </c>
      <c r="J1126" s="216" t="s">
        <v>330</v>
      </c>
      <c r="K1126" s="215" t="s">
        <v>322</v>
      </c>
      <c r="L1126" s="215" t="s">
        <v>417</v>
      </c>
    </row>
    <row r="1127" spans="1:12" s="215" customFormat="1" x14ac:dyDescent="0.25">
      <c r="A1127" s="215" t="s">
        <v>126</v>
      </c>
      <c r="B1127" s="215">
        <v>2328</v>
      </c>
      <c r="C1127" s="215" t="s">
        <v>305</v>
      </c>
      <c r="D1127" s="215">
        <v>191871273</v>
      </c>
      <c r="E1127" s="222">
        <v>1020</v>
      </c>
      <c r="F1127" s="215">
        <v>1121</v>
      </c>
      <c r="G1127" s="215">
        <v>1004</v>
      </c>
      <c r="H1127" s="222" t="s">
        <v>340</v>
      </c>
      <c r="I1127" s="215" t="s">
        <v>5572</v>
      </c>
      <c r="J1127" s="216" t="s">
        <v>330</v>
      </c>
      <c r="K1127" s="215" t="s">
        <v>322</v>
      </c>
      <c r="L1127" s="215" t="s">
        <v>417</v>
      </c>
    </row>
    <row r="1128" spans="1:12" s="215" customFormat="1" x14ac:dyDescent="0.25">
      <c r="A1128" s="215" t="s">
        <v>126</v>
      </c>
      <c r="B1128" s="215">
        <v>2328</v>
      </c>
      <c r="C1128" s="215" t="s">
        <v>305</v>
      </c>
      <c r="D1128" s="215">
        <v>504100065</v>
      </c>
      <c r="E1128" s="222">
        <v>1080</v>
      </c>
      <c r="F1128" s="215">
        <v>1274</v>
      </c>
      <c r="G1128" s="215">
        <v>1004</v>
      </c>
      <c r="H1128" s="222" t="s">
        <v>339</v>
      </c>
      <c r="I1128" s="215" t="s">
        <v>5573</v>
      </c>
      <c r="J1128" s="216" t="s">
        <v>330</v>
      </c>
      <c r="K1128" s="215" t="s">
        <v>322</v>
      </c>
      <c r="L1128" s="215" t="s">
        <v>1750</v>
      </c>
    </row>
    <row r="1129" spans="1:12" s="215" customFormat="1" x14ac:dyDescent="0.25">
      <c r="A1129" s="215" t="s">
        <v>126</v>
      </c>
      <c r="B1129" s="215">
        <v>2333</v>
      </c>
      <c r="C1129" s="215" t="s">
        <v>306</v>
      </c>
      <c r="D1129" s="215">
        <v>191803535</v>
      </c>
      <c r="E1129" s="222">
        <v>1020</v>
      </c>
      <c r="F1129" s="215">
        <v>1121</v>
      </c>
      <c r="G1129" s="215">
        <v>1004</v>
      </c>
      <c r="H1129" s="222" t="s">
        <v>340</v>
      </c>
      <c r="I1129" s="215" t="s">
        <v>5574</v>
      </c>
      <c r="J1129" s="216" t="s">
        <v>330</v>
      </c>
      <c r="K1129" s="215" t="s">
        <v>322</v>
      </c>
      <c r="L1129" s="215" t="s">
        <v>1556</v>
      </c>
    </row>
    <row r="1130" spans="1:12" s="215" customFormat="1" x14ac:dyDescent="0.25">
      <c r="A1130" s="215" t="s">
        <v>126</v>
      </c>
      <c r="B1130" s="215">
        <v>2333</v>
      </c>
      <c r="C1130" s="215" t="s">
        <v>306</v>
      </c>
      <c r="D1130" s="215">
        <v>191854343</v>
      </c>
      <c r="E1130" s="222">
        <v>1020</v>
      </c>
      <c r="F1130" s="215">
        <v>1121</v>
      </c>
      <c r="G1130" s="215">
        <v>1004</v>
      </c>
      <c r="H1130" s="222" t="s">
        <v>340</v>
      </c>
      <c r="I1130" s="215" t="s">
        <v>5574</v>
      </c>
      <c r="J1130" s="216" t="s">
        <v>330</v>
      </c>
      <c r="K1130" s="215" t="s">
        <v>322</v>
      </c>
      <c r="L1130" s="215" t="s">
        <v>1556</v>
      </c>
    </row>
    <row r="1131" spans="1:12" s="215" customFormat="1" x14ac:dyDescent="0.25">
      <c r="A1131" s="215" t="s">
        <v>126</v>
      </c>
      <c r="B1131" s="215">
        <v>2333</v>
      </c>
      <c r="C1131" s="215" t="s">
        <v>306</v>
      </c>
      <c r="D1131" s="215">
        <v>192025769</v>
      </c>
      <c r="E1131" s="222">
        <v>1060</v>
      </c>
      <c r="F1131" s="215">
        <v>1271</v>
      </c>
      <c r="G1131" s="215">
        <v>1004</v>
      </c>
      <c r="H1131" s="222" t="s">
        <v>340</v>
      </c>
      <c r="I1131" s="215" t="s">
        <v>5575</v>
      </c>
      <c r="J1131" s="216" t="s">
        <v>330</v>
      </c>
      <c r="K1131" s="215" t="s">
        <v>322</v>
      </c>
      <c r="L1131" s="215" t="s">
        <v>419</v>
      </c>
    </row>
    <row r="1132" spans="1:12" s="215" customFormat="1" x14ac:dyDescent="0.25">
      <c r="A1132" s="215" t="s">
        <v>126</v>
      </c>
      <c r="B1132" s="215">
        <v>2333</v>
      </c>
      <c r="C1132" s="215" t="s">
        <v>306</v>
      </c>
      <c r="D1132" s="215">
        <v>192025770</v>
      </c>
      <c r="E1132" s="222">
        <v>1060</v>
      </c>
      <c r="F1132" s="215">
        <v>1252</v>
      </c>
      <c r="G1132" s="215">
        <v>1004</v>
      </c>
      <c r="H1132" s="222" t="s">
        <v>340</v>
      </c>
      <c r="I1132" s="215" t="s">
        <v>5576</v>
      </c>
      <c r="J1132" s="216" t="s">
        <v>330</v>
      </c>
      <c r="K1132" s="215" t="s">
        <v>322</v>
      </c>
      <c r="L1132" s="215" t="s">
        <v>419</v>
      </c>
    </row>
    <row r="1133" spans="1:12" s="215" customFormat="1" x14ac:dyDescent="0.25">
      <c r="A1133" s="215" t="s">
        <v>126</v>
      </c>
      <c r="B1133" s="215">
        <v>2333</v>
      </c>
      <c r="C1133" s="215" t="s">
        <v>306</v>
      </c>
      <c r="D1133" s="215">
        <v>192025772</v>
      </c>
      <c r="E1133" s="222">
        <v>1060</v>
      </c>
      <c r="F1133" s="215">
        <v>1271</v>
      </c>
      <c r="G1133" s="215">
        <v>1003</v>
      </c>
      <c r="H1133" s="222" t="s">
        <v>340</v>
      </c>
      <c r="I1133" s="215" t="s">
        <v>5577</v>
      </c>
      <c r="J1133" s="216" t="s">
        <v>330</v>
      </c>
      <c r="K1133" s="215" t="s">
        <v>322</v>
      </c>
      <c r="L1133" s="215" t="s">
        <v>419</v>
      </c>
    </row>
    <row r="1134" spans="1:12" s="215" customFormat="1" x14ac:dyDescent="0.25">
      <c r="A1134" s="215" t="s">
        <v>126</v>
      </c>
      <c r="B1134" s="215">
        <v>2333</v>
      </c>
      <c r="C1134" s="215" t="s">
        <v>306</v>
      </c>
      <c r="D1134" s="215">
        <v>504100482</v>
      </c>
      <c r="E1134" s="222">
        <v>1060</v>
      </c>
      <c r="F1134" s="215">
        <v>1252</v>
      </c>
      <c r="G1134" s="215">
        <v>1004</v>
      </c>
      <c r="H1134" s="222" t="s">
        <v>340</v>
      </c>
      <c r="I1134" s="215" t="s">
        <v>5578</v>
      </c>
      <c r="J1134" s="216" t="s">
        <v>330</v>
      </c>
      <c r="K1134" s="215" t="s">
        <v>322</v>
      </c>
      <c r="L1134" s="215" t="s">
        <v>419</v>
      </c>
    </row>
    <row r="1135" spans="1:12" s="215" customFormat="1" x14ac:dyDescent="0.25">
      <c r="A1135" s="215" t="s">
        <v>126</v>
      </c>
      <c r="B1135" s="215">
        <v>2336</v>
      </c>
      <c r="C1135" s="215" t="s">
        <v>308</v>
      </c>
      <c r="D1135" s="215">
        <v>190470791</v>
      </c>
      <c r="E1135" s="222">
        <v>1060</v>
      </c>
      <c r="F1135" s="215">
        <v>1230</v>
      </c>
      <c r="G1135" s="215">
        <v>1004</v>
      </c>
      <c r="H1135" s="222" t="s">
        <v>340</v>
      </c>
      <c r="I1135" s="215" t="s">
        <v>5579</v>
      </c>
      <c r="J1135" s="216" t="s">
        <v>330</v>
      </c>
      <c r="K1135" s="215" t="s">
        <v>322</v>
      </c>
      <c r="L1135" s="215" t="s">
        <v>419</v>
      </c>
    </row>
    <row r="1136" spans="1:12" s="215" customFormat="1" x14ac:dyDescent="0.25">
      <c r="A1136" s="215" t="s">
        <v>126</v>
      </c>
      <c r="B1136" s="215">
        <v>2336</v>
      </c>
      <c r="C1136" s="215" t="s">
        <v>308</v>
      </c>
      <c r="D1136" s="215">
        <v>191786675</v>
      </c>
      <c r="E1136" s="222">
        <v>1060</v>
      </c>
      <c r="F1136" s="215">
        <v>1242</v>
      </c>
      <c r="G1136" s="215">
        <v>1004</v>
      </c>
      <c r="H1136" s="222" t="s">
        <v>340</v>
      </c>
      <c r="I1136" s="215" t="s">
        <v>5580</v>
      </c>
      <c r="J1136" s="216" t="s">
        <v>330</v>
      </c>
      <c r="K1136" s="215" t="s">
        <v>322</v>
      </c>
      <c r="L1136" s="215" t="s">
        <v>419</v>
      </c>
    </row>
    <row r="1137" spans="1:12" s="215" customFormat="1" x14ac:dyDescent="0.25">
      <c r="A1137" s="215" t="s">
        <v>126</v>
      </c>
      <c r="B1137" s="215">
        <v>2336</v>
      </c>
      <c r="C1137" s="215" t="s">
        <v>308</v>
      </c>
      <c r="D1137" s="215">
        <v>191973746</v>
      </c>
      <c r="E1137" s="222">
        <v>1060</v>
      </c>
      <c r="F1137" s="215">
        <v>1230</v>
      </c>
      <c r="G1137" s="215">
        <v>1004</v>
      </c>
      <c r="H1137" s="222" t="s">
        <v>340</v>
      </c>
      <c r="I1137" s="215" t="s">
        <v>5581</v>
      </c>
      <c r="J1137" s="216" t="s">
        <v>330</v>
      </c>
      <c r="K1137" s="215" t="s">
        <v>322</v>
      </c>
      <c r="L1137" s="215" t="s">
        <v>419</v>
      </c>
    </row>
    <row r="1138" spans="1:12" s="215" customFormat="1" x14ac:dyDescent="0.25">
      <c r="A1138" s="215" t="s">
        <v>126</v>
      </c>
      <c r="B1138" s="215">
        <v>2336</v>
      </c>
      <c r="C1138" s="215" t="s">
        <v>308</v>
      </c>
      <c r="D1138" s="215">
        <v>191979379</v>
      </c>
      <c r="E1138" s="222">
        <v>1060</v>
      </c>
      <c r="F1138" s="215">
        <v>1242</v>
      </c>
      <c r="G1138" s="215">
        <v>1004</v>
      </c>
      <c r="H1138" s="222" t="s">
        <v>340</v>
      </c>
      <c r="I1138" s="215" t="s">
        <v>5582</v>
      </c>
      <c r="J1138" s="216" t="s">
        <v>330</v>
      </c>
      <c r="K1138" s="215" t="s">
        <v>322</v>
      </c>
      <c r="L1138" s="215" t="s">
        <v>419</v>
      </c>
    </row>
    <row r="1139" spans="1:12" s="215" customFormat="1" x14ac:dyDescent="0.25">
      <c r="A1139" s="215" t="s">
        <v>126</v>
      </c>
      <c r="B1139" s="215">
        <v>2336</v>
      </c>
      <c r="C1139" s="215" t="s">
        <v>308</v>
      </c>
      <c r="D1139" s="215">
        <v>191994293</v>
      </c>
      <c r="E1139" s="222">
        <v>1060</v>
      </c>
      <c r="F1139" s="215">
        <v>1242</v>
      </c>
      <c r="G1139" s="215">
        <v>1004</v>
      </c>
      <c r="H1139" s="222" t="s">
        <v>340</v>
      </c>
      <c r="I1139" s="215" t="s">
        <v>5583</v>
      </c>
      <c r="J1139" s="216" t="s">
        <v>330</v>
      </c>
      <c r="K1139" s="215" t="s">
        <v>322</v>
      </c>
      <c r="L1139" s="215" t="s">
        <v>419</v>
      </c>
    </row>
    <row r="1140" spans="1:12" s="215" customFormat="1" x14ac:dyDescent="0.25">
      <c r="A1140" s="215" t="s">
        <v>126</v>
      </c>
      <c r="B1140" s="215">
        <v>2336</v>
      </c>
      <c r="C1140" s="215" t="s">
        <v>308</v>
      </c>
      <c r="D1140" s="215">
        <v>191994378</v>
      </c>
      <c r="E1140" s="222">
        <v>1060</v>
      </c>
      <c r="F1140" s="215">
        <v>1242</v>
      </c>
      <c r="G1140" s="215">
        <v>1004</v>
      </c>
      <c r="H1140" s="222" t="s">
        <v>340</v>
      </c>
      <c r="I1140" s="215" t="s">
        <v>5584</v>
      </c>
      <c r="J1140" s="216" t="s">
        <v>330</v>
      </c>
      <c r="K1140" s="215" t="s">
        <v>322</v>
      </c>
      <c r="L1140" s="215" t="s">
        <v>419</v>
      </c>
    </row>
    <row r="1141" spans="1:12" s="215" customFormat="1" x14ac:dyDescent="0.25">
      <c r="A1141" s="215" t="s">
        <v>126</v>
      </c>
      <c r="B1141" s="215">
        <v>2336</v>
      </c>
      <c r="C1141" s="215" t="s">
        <v>308</v>
      </c>
      <c r="D1141" s="215">
        <v>504101027</v>
      </c>
      <c r="E1141" s="222">
        <v>1080</v>
      </c>
      <c r="F1141" s="215">
        <v>1274</v>
      </c>
      <c r="G1141" s="215">
        <v>1004</v>
      </c>
      <c r="H1141" s="222" t="s">
        <v>339</v>
      </c>
      <c r="I1141" s="215" t="s">
        <v>5585</v>
      </c>
      <c r="J1141" s="216" t="s">
        <v>330</v>
      </c>
      <c r="K1141" s="215" t="s">
        <v>322</v>
      </c>
      <c r="L1141" s="215" t="s">
        <v>420</v>
      </c>
    </row>
    <row r="1142" spans="1:12" s="215" customFormat="1" x14ac:dyDescent="0.25">
      <c r="A1142" s="215" t="s">
        <v>126</v>
      </c>
      <c r="B1142" s="215">
        <v>2336</v>
      </c>
      <c r="C1142" s="215" t="s">
        <v>308</v>
      </c>
      <c r="D1142" s="215">
        <v>504101036</v>
      </c>
      <c r="E1142" s="222">
        <v>1080</v>
      </c>
      <c r="F1142" s="215">
        <v>1274</v>
      </c>
      <c r="G1142" s="215">
        <v>1004</v>
      </c>
      <c r="H1142" s="222" t="s">
        <v>339</v>
      </c>
      <c r="I1142" s="215" t="s">
        <v>5586</v>
      </c>
      <c r="J1142" s="216" t="s">
        <v>330</v>
      </c>
      <c r="K1142" s="215" t="s">
        <v>322</v>
      </c>
      <c r="L1142" s="215" t="s">
        <v>420</v>
      </c>
    </row>
    <row r="1143" spans="1:12" s="215" customFormat="1" x14ac:dyDescent="0.25">
      <c r="A1143" s="215" t="s">
        <v>126</v>
      </c>
      <c r="B1143" s="215">
        <v>2336</v>
      </c>
      <c r="C1143" s="215" t="s">
        <v>308</v>
      </c>
      <c r="D1143" s="215">
        <v>504101291</v>
      </c>
      <c r="E1143" s="222">
        <v>1060</v>
      </c>
      <c r="F1143" s="215">
        <v>1242</v>
      </c>
      <c r="G1143" s="215">
        <v>1004</v>
      </c>
      <c r="H1143" s="222" t="s">
        <v>340</v>
      </c>
      <c r="I1143" s="215" t="s">
        <v>5587</v>
      </c>
      <c r="J1143" s="216" t="s">
        <v>330</v>
      </c>
      <c r="K1143" s="215" t="s">
        <v>322</v>
      </c>
      <c r="L1143" s="215" t="s">
        <v>419</v>
      </c>
    </row>
    <row r="1144" spans="1:12" s="215" customFormat="1" x14ac:dyDescent="0.25">
      <c r="A1144" s="215" t="s">
        <v>126</v>
      </c>
      <c r="B1144" s="215">
        <v>2337</v>
      </c>
      <c r="C1144" s="215" t="s">
        <v>309</v>
      </c>
      <c r="D1144" s="215">
        <v>504101534</v>
      </c>
      <c r="E1144" s="222">
        <v>1060</v>
      </c>
      <c r="F1144" s="215">
        <v>1251</v>
      </c>
      <c r="G1144" s="215">
        <v>1004</v>
      </c>
      <c r="H1144" s="222" t="s">
        <v>340</v>
      </c>
      <c r="I1144" s="215" t="s">
        <v>5588</v>
      </c>
      <c r="J1144" s="216" t="s">
        <v>330</v>
      </c>
      <c r="K1144" s="215" t="s">
        <v>322</v>
      </c>
      <c r="L1144" s="215" t="s">
        <v>419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Voir les instructions" xr:uid="{00000000-0004-0000-0800-000000000000}"/>
    <hyperlink ref="D3:F3" r:id="rId2" display="Instructions" xr:uid="{00000000-0004-0000-0800-000001000000}"/>
    <hyperlink ref="I3" r:id="rId3" location="GKAT" xr:uid="{00000000-0004-0000-0800-000002000000}"/>
    <hyperlink ref="J6" r:id="rId4" xr:uid="{4098E9C6-6A7E-4EA9-ABBF-BCC512F9D827}"/>
    <hyperlink ref="J7" r:id="rId5" xr:uid="{C7F2333E-A80A-4F4A-97E5-A37AD1A41255}"/>
    <hyperlink ref="J8" r:id="rId6" xr:uid="{8E2365B0-2118-497A-B6C1-E00B0A23BF05}"/>
    <hyperlink ref="J9" r:id="rId7" xr:uid="{286926BC-C925-4021-A3F5-F07943959A35}"/>
    <hyperlink ref="J10" r:id="rId8" xr:uid="{5720D843-BD29-4058-98C3-128B9EE48C67}"/>
    <hyperlink ref="J11" r:id="rId9" xr:uid="{AE1CF3C1-5020-463E-8484-5D5FF399EC43}"/>
    <hyperlink ref="J12" r:id="rId10" xr:uid="{11A2E2B8-0FDC-4247-A44D-E5FF5DB5D256}"/>
    <hyperlink ref="J13" r:id="rId11" xr:uid="{9D83B12B-F81C-45D3-B295-AE63AF2DE33A}"/>
    <hyperlink ref="J14" r:id="rId12" xr:uid="{A9BF69AB-1A24-4594-B6B0-A1D813130E89}"/>
    <hyperlink ref="J15" r:id="rId13" xr:uid="{809C4053-AB83-4801-9910-33D99794C453}"/>
    <hyperlink ref="J16" r:id="rId14" xr:uid="{9059613A-334C-4394-B96F-0F77DFE92D15}"/>
    <hyperlink ref="J17" r:id="rId15" xr:uid="{B085FAED-6A6C-4BF1-87DD-1D927F972721}"/>
    <hyperlink ref="J18" r:id="rId16" xr:uid="{7416EB4A-5561-47A8-85A9-81BFE4C04672}"/>
    <hyperlink ref="J19" r:id="rId17" xr:uid="{DF2064DD-5D6A-49D4-9468-ECAA38709EE0}"/>
    <hyperlink ref="J20" r:id="rId18" xr:uid="{41C14360-619D-4961-BE17-4D260E8E3365}"/>
    <hyperlink ref="J21" r:id="rId19" xr:uid="{60518501-33E3-435D-8E8D-3E83FAC6E85B}"/>
    <hyperlink ref="J22" r:id="rId20" xr:uid="{6E46A630-0719-49E2-B2F3-FB3D2850EE5D}"/>
    <hyperlink ref="J23" r:id="rId21" xr:uid="{80C52200-8FB3-45EA-8925-459E84368973}"/>
    <hyperlink ref="J24" r:id="rId22" xr:uid="{39717C57-C714-4929-9870-E970D09696D5}"/>
    <hyperlink ref="J25" r:id="rId23" xr:uid="{67C949F2-C89E-4C65-97A8-976F06988571}"/>
    <hyperlink ref="J26" r:id="rId24" xr:uid="{36C00C6F-EB71-43F9-8697-3759BF311939}"/>
    <hyperlink ref="J27" r:id="rId25" xr:uid="{D9CD3135-D1AB-4278-B7C3-73E2BF353D7B}"/>
    <hyperlink ref="J28" r:id="rId26" xr:uid="{D3E51C79-15BF-4533-9F9A-05638D4B7FEE}"/>
    <hyperlink ref="J29" r:id="rId27" xr:uid="{51FE0DA5-ECF8-4E1A-B08A-AB572BB7DEF3}"/>
    <hyperlink ref="J30" r:id="rId28" xr:uid="{61AAE794-E147-4F98-B1D2-448BF90D966D}"/>
    <hyperlink ref="J31" r:id="rId29" xr:uid="{8F3C2D9D-DE73-4CE4-ABBC-ABA6753A234E}"/>
    <hyperlink ref="J32" r:id="rId30" xr:uid="{695CBC23-6678-46E5-A11C-4C9A3232D559}"/>
    <hyperlink ref="J33" r:id="rId31" xr:uid="{5673E371-3EF2-4F37-A465-7995E311227E}"/>
    <hyperlink ref="J34" r:id="rId32" xr:uid="{490D0D3F-12B2-4430-9E0B-9ABDD192A041}"/>
    <hyperlink ref="J35" r:id="rId33" xr:uid="{19BAF908-3CD8-463A-A330-6A0934E9011C}"/>
    <hyperlink ref="J36" r:id="rId34" xr:uid="{DF7EFFA5-91F0-4820-975B-F24F58678FED}"/>
    <hyperlink ref="J37" r:id="rId35" xr:uid="{6BC409CD-85E8-4F2D-94FE-D8C91E2DB182}"/>
    <hyperlink ref="J38" r:id="rId36" xr:uid="{8CD92245-AFE2-49C8-BDF9-A4332FE4DD38}"/>
    <hyperlink ref="J39" r:id="rId37" xr:uid="{76113C0A-1B8B-4909-B2DD-69A6E7410117}"/>
    <hyperlink ref="J40" r:id="rId38" xr:uid="{4549C7AC-0A28-44D2-AB89-81BF446C6AB3}"/>
    <hyperlink ref="J41" r:id="rId39" xr:uid="{BF1785C5-BC9D-4B6F-9560-8047AF21A150}"/>
    <hyperlink ref="J42" r:id="rId40" xr:uid="{4E76628B-FB34-4020-A113-533ECD32C1EC}"/>
    <hyperlink ref="J43" r:id="rId41" xr:uid="{650A4BA2-F107-413F-8264-373E0BDFBFB6}"/>
    <hyperlink ref="J44" r:id="rId42" xr:uid="{97C6D51E-F5BD-4AF8-B670-151EE20DD607}"/>
    <hyperlink ref="J45" r:id="rId43" xr:uid="{78FA6318-80F1-4558-BE18-4E699561AAC8}"/>
    <hyperlink ref="J46" r:id="rId44" xr:uid="{41640B10-9061-4092-BD5F-5DB8776CF4DE}"/>
    <hyperlink ref="J47" r:id="rId45" xr:uid="{5EF9B2A2-CAF5-4616-8205-18CA34AFF3C6}"/>
    <hyperlink ref="J48" r:id="rId46" xr:uid="{48E84985-2DBD-4CCD-929B-333EDFCCD14D}"/>
    <hyperlink ref="J49" r:id="rId47" xr:uid="{74DEA572-6A66-49FB-A356-DD619082EB39}"/>
    <hyperlink ref="J50" r:id="rId48" xr:uid="{1267A7DC-3FE7-42FB-92EB-2C1213D7A6C2}"/>
    <hyperlink ref="J51" r:id="rId49" xr:uid="{4BE75430-2318-4BB6-ABD4-03FEA739C79B}"/>
    <hyperlink ref="J52" r:id="rId50" xr:uid="{9F675D33-BD29-489A-A5AA-D09324FB9BFF}"/>
    <hyperlink ref="J53" r:id="rId51" xr:uid="{0F5AD16A-32A4-47A2-B704-D6B8DA3687F2}"/>
    <hyperlink ref="J54" r:id="rId52" xr:uid="{20DBEC80-D62B-43D4-BE5F-0E5D9FCB9049}"/>
    <hyperlink ref="J55" r:id="rId53" xr:uid="{D0A8153F-707F-435E-ABA5-3460C396513C}"/>
    <hyperlink ref="J56" r:id="rId54" xr:uid="{49A79FDF-B5E8-4408-B3F6-D501A8730CFC}"/>
    <hyperlink ref="J57" r:id="rId55" xr:uid="{03005BC4-B0B6-4128-96A5-5DC9360A27D0}"/>
    <hyperlink ref="J58" r:id="rId56" xr:uid="{50DF43E2-77D8-4187-9130-4EF9D97BB04B}"/>
    <hyperlink ref="J59" r:id="rId57" xr:uid="{BF13CC70-8EA7-4894-8EE8-3811E814A3F6}"/>
    <hyperlink ref="J60" r:id="rId58" xr:uid="{413C4041-9959-45B0-87A2-6ABD3AA91BFB}"/>
    <hyperlink ref="J61" r:id="rId59" xr:uid="{5471DE42-C0A5-43AC-8C80-BDA97DD3A68D}"/>
    <hyperlink ref="J62" r:id="rId60" xr:uid="{50253EC6-F1F2-46BF-8C12-777F73D238CB}"/>
    <hyperlink ref="J63" r:id="rId61" xr:uid="{194311AF-EDE6-4110-AACD-C0A7D08F7DA5}"/>
    <hyperlink ref="J64" r:id="rId62" xr:uid="{DED784F1-CE73-4DEE-ABA0-5E6759623F7A}"/>
    <hyperlink ref="J65" r:id="rId63" xr:uid="{E361BD67-C079-4FF8-A6B6-93EEE130D8DA}"/>
    <hyperlink ref="J66" r:id="rId64" xr:uid="{46C4C812-AF19-4F2E-8F8D-CC1C4EBA938B}"/>
    <hyperlink ref="J67" r:id="rId65" xr:uid="{82AC64A4-79E6-4976-9FAA-FA61EFD977C4}"/>
    <hyperlink ref="J68" r:id="rId66" xr:uid="{21465B75-5FB5-4BC2-8A61-2D2E59EC1981}"/>
    <hyperlink ref="J69" r:id="rId67" xr:uid="{DABDCFCE-EF01-42A4-B36A-D8FEA0E17722}"/>
    <hyperlink ref="J70" r:id="rId68" xr:uid="{1666073D-059A-476D-8234-4239A0B11669}"/>
    <hyperlink ref="J71" r:id="rId69" xr:uid="{690244EB-0F6E-4C41-A0FC-1BD944B8084F}"/>
    <hyperlink ref="J72" r:id="rId70" xr:uid="{13536E6F-89EE-4E0B-A4F0-70279BBD7F31}"/>
    <hyperlink ref="J73" r:id="rId71" xr:uid="{AFCD757A-D19D-4BEC-A7C8-71F5CD0A8B38}"/>
    <hyperlink ref="J74" r:id="rId72" xr:uid="{057FE6BC-6BC3-4A52-9243-92DCF3301170}"/>
    <hyperlink ref="J75" r:id="rId73" xr:uid="{61D80410-AEDE-4EEB-A8E1-89DBE030CC23}"/>
    <hyperlink ref="J76" r:id="rId74" xr:uid="{DE2943EE-E7BB-4E35-A935-B041D25C1813}"/>
    <hyperlink ref="J77" r:id="rId75" xr:uid="{737D5CD7-DAE9-44CB-B90C-5A6BF8D9A57F}"/>
    <hyperlink ref="J78" r:id="rId76" xr:uid="{8AF2FEE7-90D1-4DA1-9578-4DEF03AFD0F1}"/>
    <hyperlink ref="J79" r:id="rId77" xr:uid="{A8F6FA41-C3D9-4DB9-A5B0-A02DE31E9EB1}"/>
    <hyperlink ref="J80" r:id="rId78" xr:uid="{E5E886E3-EFEA-43A5-A7B7-AB291D125C56}"/>
    <hyperlink ref="J81" r:id="rId79" xr:uid="{8CC358BF-2495-4BBC-9BDF-0A23BB723943}"/>
    <hyperlink ref="J82" r:id="rId80" xr:uid="{57D15D23-13F4-4564-890B-A99B7FEA7AF4}"/>
    <hyperlink ref="J83" r:id="rId81" xr:uid="{43C43016-FD7B-404B-96C4-73112159AB01}"/>
    <hyperlink ref="J84" r:id="rId82" xr:uid="{B10E8242-B937-412C-B24B-5399C02695A1}"/>
    <hyperlink ref="J85" r:id="rId83" xr:uid="{D65453E7-54E3-4D77-9A9E-5E0AFAB75A42}"/>
    <hyperlink ref="J86" r:id="rId84" xr:uid="{8F671EA6-7BCB-4EE6-B3AD-089B9BD5961E}"/>
    <hyperlink ref="J87" r:id="rId85" xr:uid="{785E7774-A0D2-4966-9AE6-F39CC1D4B81E}"/>
    <hyperlink ref="J88" r:id="rId86" xr:uid="{3F428CB5-9343-442A-94B7-2653D6E9E119}"/>
    <hyperlink ref="J89" r:id="rId87" xr:uid="{8A7066BB-2EDD-4B7A-8150-3F0BC02542A6}"/>
    <hyperlink ref="J90" r:id="rId88" xr:uid="{6D484C27-A25B-47A5-B1C8-ADBAB40E4CCF}"/>
    <hyperlink ref="J91" r:id="rId89" xr:uid="{5AF7B126-DA46-4A0A-996F-A65238452362}"/>
    <hyperlink ref="J92" r:id="rId90" xr:uid="{6E8CE746-B5FE-4776-8FF3-526A8D799909}"/>
    <hyperlink ref="J93" r:id="rId91" xr:uid="{1C7D5F7B-E264-4A11-BDD5-AE287610E80E}"/>
    <hyperlink ref="J94" r:id="rId92" xr:uid="{9D5A6757-4798-42AB-A1CD-6B51802006DB}"/>
    <hyperlink ref="J95" r:id="rId93" xr:uid="{5F1912F1-B0C7-4F0C-BE6B-183DBDEEDF05}"/>
    <hyperlink ref="J96" r:id="rId94" xr:uid="{BE640809-6892-44E8-8804-D18ABBED20CC}"/>
    <hyperlink ref="J97" r:id="rId95" xr:uid="{65DC94F1-9D7A-41B9-9399-9F4855F57C7F}"/>
    <hyperlink ref="J98" r:id="rId96" xr:uid="{6500DC07-1824-4D33-813C-3EAB7815D8EC}"/>
    <hyperlink ref="J99" r:id="rId97" xr:uid="{9D7408B0-69C4-4D3E-A585-82C74AD132DF}"/>
    <hyperlink ref="J100" r:id="rId98" xr:uid="{3FAC05C8-D1BB-45CE-8750-F29523631A03}"/>
    <hyperlink ref="J101" r:id="rId99" xr:uid="{4E391C4E-997A-48D8-9207-DCF5319D3D73}"/>
    <hyperlink ref="J102" r:id="rId100" xr:uid="{1D7C910A-6D71-4CC8-9813-15FCE27456C6}"/>
    <hyperlink ref="J103" r:id="rId101" xr:uid="{5077EFEE-90D8-423E-ABDB-1B063EB93EC9}"/>
    <hyperlink ref="J104" r:id="rId102" xr:uid="{C361B697-8713-43B6-9FBD-6C5B62AFBCEE}"/>
    <hyperlink ref="J105" r:id="rId103" xr:uid="{0F26A2AE-1A43-452E-8DA4-2FFA8DBD3CE9}"/>
    <hyperlink ref="J106" r:id="rId104" xr:uid="{1A465D7A-20C1-4AD4-A893-48DDD8A3D737}"/>
    <hyperlink ref="J107" r:id="rId105" xr:uid="{C0F854D2-2C84-435D-8B1A-42DEE90B4D29}"/>
    <hyperlink ref="J108" r:id="rId106" xr:uid="{DFF02A33-55A5-489B-971C-3A00B84F6CEF}"/>
    <hyperlink ref="J109" r:id="rId107" xr:uid="{86B23EDE-F404-484F-96DF-47F51765B078}"/>
    <hyperlink ref="J110" r:id="rId108" xr:uid="{D9187F07-40A4-40B0-BB1A-A41187D29527}"/>
    <hyperlink ref="J111" r:id="rId109" xr:uid="{2BA9CF8F-AA80-45CC-A830-8042315CC257}"/>
    <hyperlink ref="J112" r:id="rId110" xr:uid="{EC1AFB04-7CF3-4DA3-9C8E-3E2FCB5732F7}"/>
    <hyperlink ref="J113" r:id="rId111" xr:uid="{8FD2BB32-C2C0-4219-B48C-1C0C83176756}"/>
    <hyperlink ref="J114" r:id="rId112" xr:uid="{56D79C66-50F8-43CE-91E1-189D47050672}"/>
    <hyperlink ref="J115" r:id="rId113" xr:uid="{69BB0D72-F235-4578-AC9F-87DD402F879F}"/>
    <hyperlink ref="J116" r:id="rId114" xr:uid="{C84A2569-365B-4769-9B50-D8CAB9E030C8}"/>
    <hyperlink ref="J117" r:id="rId115" xr:uid="{4F359E32-6CCB-45FD-82BE-EC1745340FC0}"/>
    <hyperlink ref="J118" r:id="rId116" xr:uid="{6E3924C9-3734-433C-B76A-CEA082B60EC9}"/>
    <hyperlink ref="J119" r:id="rId117" xr:uid="{1E6434DE-C36A-40D5-96C9-58572E4265CF}"/>
    <hyperlink ref="J120" r:id="rId118" xr:uid="{082EB609-48F0-45AB-AF0A-DB8CF4E7921E}"/>
    <hyperlink ref="J121" r:id="rId119" xr:uid="{5EEF7779-3A9D-467E-8E6D-B46147B46F09}"/>
    <hyperlink ref="J122" r:id="rId120" xr:uid="{ECF98D30-461D-4737-BA06-B97C8A8ECF54}"/>
    <hyperlink ref="J123" r:id="rId121" xr:uid="{5A1A38B9-E363-467D-B0C8-120E508C3527}"/>
    <hyperlink ref="J124" r:id="rId122" xr:uid="{8669C639-D7A4-4493-93FB-854BD52BB106}"/>
    <hyperlink ref="J125" r:id="rId123" xr:uid="{647AC831-3687-4803-8D83-EA5C1F9E1D5E}"/>
    <hyperlink ref="J126" r:id="rId124" xr:uid="{0DD92F6A-F23B-4B09-83AC-FE5B448DB0CB}"/>
    <hyperlink ref="J127" r:id="rId125" xr:uid="{AE1B938B-D37B-47B5-937D-01AA24AEAE27}"/>
    <hyperlink ref="J128" r:id="rId126" xr:uid="{3E28F2EE-B3BB-47FB-8F75-96965B86A5FE}"/>
    <hyperlink ref="J129" r:id="rId127" xr:uid="{2E289268-6A56-4520-8A5A-3F1851E05E36}"/>
    <hyperlink ref="J130" r:id="rId128" xr:uid="{E3E7C710-64AA-46B9-A1F0-88DA8C9F4C1A}"/>
    <hyperlink ref="J131" r:id="rId129" xr:uid="{F8AA8C28-F5A8-4C51-AFB0-A1A4CE69D1E9}"/>
    <hyperlink ref="J132" r:id="rId130" xr:uid="{48489C04-3A5F-438D-8AD9-07483415E109}"/>
    <hyperlink ref="J133" r:id="rId131" xr:uid="{A89D2F65-E69A-4C65-B166-C490CBD68827}"/>
    <hyperlink ref="J134" r:id="rId132" xr:uid="{B3B91B68-69BC-422F-A921-6E1B1A257A99}"/>
    <hyperlink ref="J135" r:id="rId133" xr:uid="{6B584113-75E7-46D7-88FA-4DF7FE4EB992}"/>
    <hyperlink ref="J136" r:id="rId134" xr:uid="{23530C18-FC96-436B-A1A4-96A54AA03E52}"/>
    <hyperlink ref="J137" r:id="rId135" xr:uid="{B373449C-0B53-4AB2-99F1-33117DE3DDEB}"/>
    <hyperlink ref="J138" r:id="rId136" xr:uid="{9E1A6AFB-526A-4EB5-9E6E-D7017CA9D03A}"/>
    <hyperlink ref="J139" r:id="rId137" xr:uid="{1C88201B-1891-4EB4-836E-C6BC982931D6}"/>
    <hyperlink ref="J140" r:id="rId138" xr:uid="{B996DB4D-F6E1-44EE-AB8A-9AFCCD016F94}"/>
    <hyperlink ref="J141" r:id="rId139" xr:uid="{30C53DEC-5CDB-4266-B4C2-87E498BE9461}"/>
    <hyperlink ref="J142" r:id="rId140" xr:uid="{A2AD2AD4-B163-48DE-A715-5856BBF30C66}"/>
    <hyperlink ref="J143" r:id="rId141" xr:uid="{38BFF4C0-AFEB-46AB-9751-D6EB4BB3D333}"/>
    <hyperlink ref="J144" r:id="rId142" xr:uid="{E4BF58A4-6212-4DCF-9D28-308B5450102E}"/>
    <hyperlink ref="J145" r:id="rId143" xr:uid="{B794E9E7-34E0-4881-8F40-ADBCD6C70522}"/>
    <hyperlink ref="J146" r:id="rId144" xr:uid="{3F234325-0D0E-48DF-A439-ECA4C760DC46}"/>
    <hyperlink ref="J147" r:id="rId145" xr:uid="{B3FB46ED-B1BA-4B75-AAB0-8B39B68B3908}"/>
    <hyperlink ref="J148" r:id="rId146" xr:uid="{B7948E5C-DF75-4F7F-980B-A251319383A2}"/>
    <hyperlink ref="J149" r:id="rId147" xr:uid="{026D510C-69FE-401B-B25E-49EF1CA6B5F0}"/>
    <hyperlink ref="J150" r:id="rId148" xr:uid="{2585B1E7-0C51-493D-9E84-C644258321AD}"/>
    <hyperlink ref="J151" r:id="rId149" xr:uid="{7F899AAE-716B-48F5-AF05-0AC8F3CC66C2}"/>
    <hyperlink ref="J152" r:id="rId150" xr:uid="{2160AC96-C634-4162-8DB8-4F1A42916C19}"/>
    <hyperlink ref="J153" r:id="rId151" xr:uid="{3ECE3824-DEF7-4452-B1E3-FCDF400C1B77}"/>
    <hyperlink ref="J154" r:id="rId152" xr:uid="{953C3535-6612-44B0-AE6F-0A7B4047E450}"/>
    <hyperlink ref="J155" r:id="rId153" xr:uid="{B88A2A32-F575-4BCA-8D8C-0A53311AFB87}"/>
    <hyperlink ref="J156" r:id="rId154" xr:uid="{B7A98095-C726-41BA-9BA2-6AF00CB58E40}"/>
    <hyperlink ref="J157" r:id="rId155" xr:uid="{879C4052-8DCC-496C-B27F-22A7807BBBBF}"/>
    <hyperlink ref="J158" r:id="rId156" xr:uid="{89183772-0AF7-4BA3-811B-6293F36E9DE0}"/>
    <hyperlink ref="J159" r:id="rId157" xr:uid="{D21A2D30-0ECA-4DA4-A1A8-205E742EE0D8}"/>
    <hyperlink ref="J160" r:id="rId158" xr:uid="{AB549A55-93E9-41EC-A2A4-F620C114BEB1}"/>
    <hyperlink ref="J161" r:id="rId159" xr:uid="{A17F3EF4-A5CD-4DE4-B890-3AE33F655086}"/>
    <hyperlink ref="J162" r:id="rId160" xr:uid="{95051F69-5F9B-45C0-AAB5-3F715D14C1AC}"/>
    <hyperlink ref="J163" r:id="rId161" xr:uid="{08602AD1-E9B1-4E77-92E5-1B8E0A25434D}"/>
    <hyperlink ref="J164" r:id="rId162" xr:uid="{599BF3D1-A62E-4AD2-9B55-6A80798F7DB2}"/>
    <hyperlink ref="J165" r:id="rId163" xr:uid="{B6527062-003F-4AAC-9FD2-7A89349EBD22}"/>
    <hyperlink ref="J166" r:id="rId164" xr:uid="{644BF8B3-34ED-43DE-B98E-01FB1688C6CA}"/>
    <hyperlink ref="J167" r:id="rId165" xr:uid="{BC05C1DC-A5E2-4C15-8ADF-A00D76D4EA16}"/>
    <hyperlink ref="J168" r:id="rId166" xr:uid="{9EB26705-9426-44C4-95BB-5965731BC188}"/>
    <hyperlink ref="J169" r:id="rId167" xr:uid="{D86D5FD2-9C51-4801-9E59-DAD3F06C4324}"/>
    <hyperlink ref="J170" r:id="rId168" xr:uid="{001EE16C-B4BC-4D16-8179-9D0E0CCF2C57}"/>
    <hyperlink ref="J171" r:id="rId169" xr:uid="{11D17CFE-B901-4C26-B226-104DFB935B82}"/>
    <hyperlink ref="J172" r:id="rId170" xr:uid="{FB6CC0D6-8FAE-4880-B695-3B87DF956DB8}"/>
    <hyperlink ref="J173" r:id="rId171" xr:uid="{737A5CFD-B235-4963-978A-C5D94F039119}"/>
    <hyperlink ref="J174" r:id="rId172" xr:uid="{027B2F63-D85E-47C0-BB3E-B860844F77FB}"/>
    <hyperlink ref="J175" r:id="rId173" xr:uid="{DBE0A7C2-AFAD-46A5-86B6-E25B26D034DA}"/>
    <hyperlink ref="J176" r:id="rId174" xr:uid="{E18A5059-957D-489B-BDA4-046F6E9D8176}"/>
    <hyperlink ref="J177" r:id="rId175" xr:uid="{418702C0-47A3-406A-8601-58BBE7B42C78}"/>
    <hyperlink ref="J178" r:id="rId176" xr:uid="{240A04D4-1E3B-4E37-9657-457F58B1EB95}"/>
    <hyperlink ref="J179" r:id="rId177" xr:uid="{205CD8E9-1FCB-4524-8546-94FCB8A9246A}"/>
    <hyperlink ref="J180" r:id="rId178" xr:uid="{E724A123-B196-4F05-AADA-1EBCA5E7BF9F}"/>
    <hyperlink ref="J181" r:id="rId179" xr:uid="{58FBCF51-5ABC-4AC7-B5DC-45371355E3F1}"/>
    <hyperlink ref="J182" r:id="rId180" xr:uid="{602426B1-2BA7-48D9-B73B-10F18ACE0E83}"/>
    <hyperlink ref="J183" r:id="rId181" xr:uid="{AB05C85F-F681-420B-9305-D7B46A2BBEC0}"/>
    <hyperlink ref="J184" r:id="rId182" xr:uid="{DEABB11E-23F9-4187-B800-C3775C5B6250}"/>
    <hyperlink ref="J185" r:id="rId183" xr:uid="{3B0DE454-74D0-4DAF-BB4B-A30F72154C31}"/>
    <hyperlink ref="J186" r:id="rId184" xr:uid="{E9EA07AA-9120-45BE-BC9E-3BF1F4EEC598}"/>
    <hyperlink ref="J187" r:id="rId185" xr:uid="{6F04FBC4-6FB7-4531-BA51-921E2D11FCB0}"/>
    <hyperlink ref="J188" r:id="rId186" xr:uid="{807A87F1-D390-4DB9-9A61-7981F7DED21C}"/>
    <hyperlink ref="J189" r:id="rId187" xr:uid="{606FCF45-8582-432C-81F0-B25AA53AC25C}"/>
    <hyperlink ref="J190" r:id="rId188" xr:uid="{DA65997B-2893-4E84-8658-2D845FE043BD}"/>
    <hyperlink ref="J191" r:id="rId189" xr:uid="{A8FB7E83-9093-4E69-84A3-25C88F0017FA}"/>
    <hyperlink ref="J192" r:id="rId190" xr:uid="{A115CBAD-F3A8-4715-A6C5-4D408FE0CF1A}"/>
    <hyperlink ref="J193" r:id="rId191" xr:uid="{0CFB2B32-958D-45A4-AF6B-5FD04C996597}"/>
    <hyperlink ref="J194" r:id="rId192" xr:uid="{1A070A97-1497-4D40-A732-50CC51454F14}"/>
    <hyperlink ref="J195" r:id="rId193" xr:uid="{8A24B31C-DCCF-41D9-B532-F2C798C3B938}"/>
    <hyperlink ref="J196" r:id="rId194" xr:uid="{F272A3C5-B22E-4D73-BE86-37E290DEAD04}"/>
    <hyperlink ref="J197" r:id="rId195" xr:uid="{BB447F93-F0DB-4847-AC87-781051457248}"/>
    <hyperlink ref="J198" r:id="rId196" xr:uid="{16D9D0EE-53A9-4258-8FBA-C86587E5B05C}"/>
    <hyperlink ref="J199" r:id="rId197" xr:uid="{8A6B2559-CED9-4A41-B227-E2349F6A305C}"/>
    <hyperlink ref="J200" r:id="rId198" xr:uid="{06A1AF18-20C2-44CD-893E-2B5032A654DC}"/>
    <hyperlink ref="J201" r:id="rId199" xr:uid="{02361BDA-AF2E-4A13-ADDC-B8BBC849A891}"/>
    <hyperlink ref="J202" r:id="rId200" xr:uid="{26C0CB79-5701-4086-B69B-9A752353C9E9}"/>
    <hyperlink ref="J203" r:id="rId201" xr:uid="{2760A82D-4B01-473A-B8B4-6BCA4F995A9E}"/>
    <hyperlink ref="J204" r:id="rId202" xr:uid="{5FF2C4FE-B485-40A0-8F67-BE780A7B4AA1}"/>
    <hyperlink ref="J205" r:id="rId203" xr:uid="{0B6899C5-3AD5-42C6-B21E-E2E448E10A30}"/>
    <hyperlink ref="J206" r:id="rId204" xr:uid="{90B9A3CA-E959-4B47-BE07-78284F482FAA}"/>
    <hyperlink ref="J207" r:id="rId205" xr:uid="{E08634D3-F65F-414B-A4DA-DD2DE582842C}"/>
    <hyperlink ref="J208" r:id="rId206" xr:uid="{A54051AE-986B-4FC4-8846-E0A32DFC00C9}"/>
    <hyperlink ref="J209" r:id="rId207" xr:uid="{C859C0E2-15E9-446F-A8D1-A9190F8D53FD}"/>
    <hyperlink ref="J210" r:id="rId208" xr:uid="{65F4C5F4-C49C-4FAA-9EAC-8117C4F656D9}"/>
    <hyperlink ref="J211" r:id="rId209" xr:uid="{745A3217-0414-40EF-BF60-A4A937B19FDF}"/>
    <hyperlink ref="J212" r:id="rId210" xr:uid="{DB218BA6-2407-4D3E-9031-56381DE792B5}"/>
    <hyperlink ref="J213" r:id="rId211" xr:uid="{E98CBE22-0E08-46C8-BD38-18D2DF4B4346}"/>
    <hyperlink ref="J214" r:id="rId212" xr:uid="{0AFD025F-3AFD-4C46-A953-735A43CF4272}"/>
    <hyperlink ref="J215" r:id="rId213" xr:uid="{6FAE9133-2B89-4E41-BA5B-E9E3AE031913}"/>
    <hyperlink ref="J216" r:id="rId214" xr:uid="{B25FE8CA-4296-453A-B2F4-F59CBCA48E7C}"/>
    <hyperlink ref="J217" r:id="rId215" xr:uid="{EF54B009-803E-4392-BD24-C8A93955DBCC}"/>
    <hyperlink ref="J218" r:id="rId216" xr:uid="{C36EE9C2-35C2-4C96-BFE5-A3B88748591A}"/>
    <hyperlink ref="J219" r:id="rId217" xr:uid="{A91C7379-1448-419D-AA40-34774267FF01}"/>
    <hyperlink ref="J220" r:id="rId218" xr:uid="{C06E6856-82B4-44DD-9516-EDD0CAAC2091}"/>
    <hyperlink ref="J221" r:id="rId219" xr:uid="{DCEB2769-129E-4CEC-9F31-C6BF502E154E}"/>
    <hyperlink ref="J222" r:id="rId220" xr:uid="{66495CB0-2719-4ADA-AE0D-9E6EB37DCEF5}"/>
    <hyperlink ref="J223" r:id="rId221" xr:uid="{86C31B28-889E-4629-9011-2BF852793416}"/>
    <hyperlink ref="J224" r:id="rId222" xr:uid="{7D0240C0-4FB3-4989-9108-FB37C4E3C86C}"/>
    <hyperlink ref="J225" r:id="rId223" xr:uid="{63C88C7F-1CB8-411B-A98B-0BD8678E0467}"/>
    <hyperlink ref="J226" r:id="rId224" xr:uid="{33D5A8D9-1CA2-411E-A941-74021E8A19C7}"/>
    <hyperlink ref="J227" r:id="rId225" xr:uid="{CEE8CEB1-6D77-466D-BB2A-FEC4AB0DD75E}"/>
    <hyperlink ref="J228" r:id="rId226" xr:uid="{DB5AD775-7E9A-4BBB-B1DB-1A8940BEF41D}"/>
    <hyperlink ref="J229" r:id="rId227" xr:uid="{BF6E6764-DD3D-48B2-B29E-680448B2E4F3}"/>
    <hyperlink ref="J230" r:id="rId228" xr:uid="{93F8AC83-C5F5-49DE-9216-F918AD1A7157}"/>
    <hyperlink ref="J231" r:id="rId229" xr:uid="{20D9AAC9-E7E1-43F3-8667-A7F9C5398744}"/>
    <hyperlink ref="J232" r:id="rId230" xr:uid="{E626782F-C98B-4972-9CDA-DFAB0E7404DC}"/>
    <hyperlink ref="J233" r:id="rId231" xr:uid="{C55A2BC7-61D5-4C9E-8C8E-CCF0FD79CC94}"/>
    <hyperlink ref="J234" r:id="rId232" xr:uid="{D00D03E4-E3FE-45AB-8E65-7C2C866887B4}"/>
    <hyperlink ref="J235" r:id="rId233" xr:uid="{476D776A-8CDE-49BB-BC78-A5C0AD95F134}"/>
    <hyperlink ref="J236" r:id="rId234" xr:uid="{E6DBC5B7-F4B1-4347-BB30-300EC076AF4C}"/>
    <hyperlink ref="J237" r:id="rId235" xr:uid="{C4CEC39A-1E2E-44EF-B598-236CC9005B4A}"/>
    <hyperlink ref="J238" r:id="rId236" xr:uid="{598BA3FE-8813-4B0E-8DD7-9C5F9BE4AFD7}"/>
    <hyperlink ref="J239" r:id="rId237" xr:uid="{7DE4C01B-9A52-4435-A3CC-90B6B05DD8D1}"/>
    <hyperlink ref="J240" r:id="rId238" xr:uid="{48115DB9-FAA5-44FD-BC0D-FE4E896168DE}"/>
    <hyperlink ref="J241" r:id="rId239" xr:uid="{08778BB7-7042-4826-9AF1-E006FE5782ED}"/>
    <hyperlink ref="J242" r:id="rId240" xr:uid="{FAE735C9-9E53-43BF-B4C7-8C30D613BF9D}"/>
    <hyperlink ref="J243" r:id="rId241" xr:uid="{F862BBB1-F4E4-4C85-B108-1D1D2493948C}"/>
    <hyperlink ref="J244" r:id="rId242" xr:uid="{6312A48A-62FD-428B-9240-184D054A3AB3}"/>
    <hyperlink ref="J245" r:id="rId243" xr:uid="{7870C51A-E967-40ED-B677-228671ACD730}"/>
    <hyperlink ref="J246" r:id="rId244" xr:uid="{86460721-2E07-4A25-9826-1477B2B5BE7D}"/>
    <hyperlink ref="J247" r:id="rId245" xr:uid="{85B0AF38-03EB-48AD-B7A2-87839329F934}"/>
    <hyperlink ref="J248" r:id="rId246" xr:uid="{29AAEFAC-C8EE-4E1D-8B44-7CF6B4925CB6}"/>
    <hyperlink ref="J249" r:id="rId247" xr:uid="{75BA4F52-4AC4-4046-90A2-842BCC97F5EC}"/>
    <hyperlink ref="J250" r:id="rId248" xr:uid="{81263B91-DB84-45FB-B24F-CAF2817DE4BF}"/>
    <hyperlink ref="J251" r:id="rId249" xr:uid="{9E680978-2624-4972-8FF2-10E7F83C4921}"/>
    <hyperlink ref="J252" r:id="rId250" xr:uid="{BD1C88FE-0874-4992-B4ED-7D4316390B96}"/>
    <hyperlink ref="J253" r:id="rId251" xr:uid="{7C09FFA4-81D2-415E-8CA0-D8020F259250}"/>
    <hyperlink ref="J254" r:id="rId252" xr:uid="{4E2A57D3-2A9E-4E50-8CBD-058D843DCFC1}"/>
    <hyperlink ref="J255" r:id="rId253" xr:uid="{EDA4C71E-721F-4EBA-8F5D-A426DA42B8C1}"/>
    <hyperlink ref="J256" r:id="rId254" xr:uid="{F26BA919-7521-401D-AADF-D23F6FBE9A65}"/>
    <hyperlink ref="J257" r:id="rId255" xr:uid="{B48B38DB-AE30-4DEE-8FA0-3F86885CC999}"/>
    <hyperlink ref="J258" r:id="rId256" xr:uid="{B345187B-DC8E-47ED-A276-AC17E546C78D}"/>
    <hyperlink ref="J259" r:id="rId257" xr:uid="{327165A1-7FCB-483D-8E8B-6704F2E6B398}"/>
    <hyperlink ref="J260" r:id="rId258" xr:uid="{E65E4A97-84EB-4F9A-8944-9317A934E845}"/>
    <hyperlink ref="J261" r:id="rId259" xr:uid="{34C62368-52F7-4D8F-842A-B7102734504B}"/>
    <hyperlink ref="J262" r:id="rId260" xr:uid="{ACFCB3CD-C44A-4C5D-829B-CB3D4106D3FA}"/>
    <hyperlink ref="J263" r:id="rId261" xr:uid="{EAE84278-26E4-4658-9E5C-A077DD496F6E}"/>
    <hyperlink ref="J264" r:id="rId262" xr:uid="{A3064D0C-CE2E-4ED0-BBE9-FAF991CEC879}"/>
    <hyperlink ref="J265" r:id="rId263" xr:uid="{64672508-4090-4E4C-BC58-F6E0F21C01C3}"/>
    <hyperlink ref="J266" r:id="rId264" xr:uid="{A087293B-7098-493B-89B1-0DE73D8EBA9B}"/>
    <hyperlink ref="J267" r:id="rId265" xr:uid="{72CF7588-B75E-4374-8FE6-139474337A7C}"/>
    <hyperlink ref="J268" r:id="rId266" xr:uid="{B090A1B0-9126-4A03-A29E-3F5F5AA3C578}"/>
    <hyperlink ref="J269" r:id="rId267" xr:uid="{7719F0F5-4517-47EF-AD07-A7462249C3AB}"/>
    <hyperlink ref="J270" r:id="rId268" xr:uid="{75DA4396-E1E9-46CD-B57F-1B8AD6B57376}"/>
    <hyperlink ref="J271" r:id="rId269" xr:uid="{22507901-3C71-4EDE-962E-1B3C910C8655}"/>
    <hyperlink ref="J272" r:id="rId270" xr:uid="{A9E08FF6-1871-4EF4-A95D-9E94E1989534}"/>
    <hyperlink ref="J273" r:id="rId271" xr:uid="{8AE97089-F51A-4BF3-8D35-5DF0A5FB6E0B}"/>
    <hyperlink ref="J274" r:id="rId272" xr:uid="{4BF6902C-C3FA-448C-8C3E-6045B56BE4F0}"/>
    <hyperlink ref="J275" r:id="rId273" xr:uid="{84B0C27A-719B-4D93-B4B2-71593A4A1CB9}"/>
    <hyperlink ref="J276" r:id="rId274" xr:uid="{33D22312-BA0B-4081-97B5-AE8BA2A12889}"/>
    <hyperlink ref="J277" r:id="rId275" xr:uid="{6D48A491-CB03-462B-8C3D-47CBC932C9D0}"/>
    <hyperlink ref="J278" r:id="rId276" xr:uid="{B6ECB246-A5D8-43FB-85B8-089E6DB2117B}"/>
    <hyperlink ref="J279" r:id="rId277" xr:uid="{A4815F7F-6EAF-49E2-90EE-45796D153E0F}"/>
    <hyperlink ref="J280" r:id="rId278" xr:uid="{7910D682-1F85-4397-802A-BC7972BF3499}"/>
    <hyperlink ref="J281" r:id="rId279" xr:uid="{74B5892D-3D15-49AF-AEF9-B52EAC563068}"/>
    <hyperlink ref="J282" r:id="rId280" xr:uid="{F56EEE2F-86AA-48FF-A6BC-99F13E6086EE}"/>
    <hyperlink ref="J283" r:id="rId281" xr:uid="{775B5A17-EE18-45AB-AC30-A75975DC1C9B}"/>
    <hyperlink ref="J284" r:id="rId282" xr:uid="{2CE0DD1A-80E3-4724-AAD3-89F924A41467}"/>
    <hyperlink ref="J285" r:id="rId283" xr:uid="{A96DA3DA-4D11-4698-B2E1-30F580A73E58}"/>
    <hyperlink ref="J286" r:id="rId284" xr:uid="{7E2C90BA-3C86-4311-8EFF-A4E04A9F76E7}"/>
    <hyperlink ref="J287" r:id="rId285" xr:uid="{3D461E17-A3FD-4CD6-B1F3-59AA855B7884}"/>
    <hyperlink ref="J288" r:id="rId286" xr:uid="{1216B7EC-2536-4915-9CA9-21FD14EC7E8E}"/>
    <hyperlink ref="J289" r:id="rId287" xr:uid="{0C69D931-F73B-45E5-A282-128DD2AE09E2}"/>
    <hyperlink ref="J290" r:id="rId288" xr:uid="{6242FA78-359E-40D1-A77D-8D60AE6A61A0}"/>
    <hyperlink ref="J291" r:id="rId289" xr:uid="{92106705-34AD-4621-8BBB-4F2E4E157DAE}"/>
    <hyperlink ref="J292" r:id="rId290" xr:uid="{CC0BC3ED-C715-40BD-BAAE-C6C5276A0592}"/>
    <hyperlink ref="J293" r:id="rId291" xr:uid="{CEB2F512-AF46-4AE1-B615-A4B76ACAB8B4}"/>
    <hyperlink ref="J294" r:id="rId292" xr:uid="{786A3E46-4DD3-4014-9F7B-C99405C4F6DB}"/>
    <hyperlink ref="J295" r:id="rId293" xr:uid="{6E969EF5-613D-4DCE-A89C-DC26F99FF98C}"/>
    <hyperlink ref="J296" r:id="rId294" xr:uid="{2E95775D-43E0-4A93-BD6E-36D3933ADA44}"/>
    <hyperlink ref="J297" r:id="rId295" xr:uid="{2F870A11-24B6-47A2-8BD9-9E2AFD0999E7}"/>
    <hyperlink ref="J298" r:id="rId296" xr:uid="{B55F78E5-3100-42EB-AC0F-66AB281F7BB1}"/>
    <hyperlink ref="J299" r:id="rId297" xr:uid="{C91A2CA2-0C41-48A9-A415-3F5F5957F9C4}"/>
    <hyperlink ref="J300" r:id="rId298" xr:uid="{B3378EDD-8287-41DF-A3BF-3CDD4227D0E9}"/>
    <hyperlink ref="J301" r:id="rId299" xr:uid="{5174BC3D-EA2E-44F9-80C9-3DB44E7E3928}"/>
    <hyperlink ref="J302" r:id="rId300" xr:uid="{D4D932CA-D6CF-4CED-8BAA-6B9859F0F431}"/>
    <hyperlink ref="J303" r:id="rId301" xr:uid="{E6E68135-E1F4-407E-B86E-9E2A98606E1C}"/>
    <hyperlink ref="J304" r:id="rId302" xr:uid="{11959328-3160-454F-87C0-01B7EBBDA90F}"/>
    <hyperlink ref="J305" r:id="rId303" xr:uid="{F9F8E3F0-B9D6-4002-8516-C83D43EA6683}"/>
    <hyperlink ref="J306" r:id="rId304" xr:uid="{5CE910FC-5B22-4FF7-A246-0EEF142ED381}"/>
    <hyperlink ref="J307" r:id="rId305" xr:uid="{D60DEA96-F71F-4D9F-BC37-C9909276B1D0}"/>
    <hyperlink ref="J308" r:id="rId306" xr:uid="{6B70A83C-EFC2-4CCF-BBC5-40692C5C3C68}"/>
    <hyperlink ref="J309" r:id="rId307" xr:uid="{10C34C2F-6F6D-4517-8908-C47FD659D7CF}"/>
    <hyperlink ref="J310" r:id="rId308" xr:uid="{E1D2C2EE-3D10-4E7A-A892-0E097B9C1700}"/>
    <hyperlink ref="J311" r:id="rId309" xr:uid="{BA3F25FC-AFC3-4E47-BE44-161EF9C70BA4}"/>
    <hyperlink ref="J312" r:id="rId310" xr:uid="{73235D4A-C949-48BC-AC15-A100691C3E23}"/>
    <hyperlink ref="J313" r:id="rId311" xr:uid="{C4CBE020-2B29-4E74-9EC4-04FE4C44D886}"/>
    <hyperlink ref="J314" r:id="rId312" xr:uid="{3707DFDB-E87D-40D3-9023-F2F5CF4796FC}"/>
    <hyperlink ref="J315" r:id="rId313" xr:uid="{A01D24CC-A370-4AED-8214-2588446C43EF}"/>
    <hyperlink ref="J316" r:id="rId314" xr:uid="{D90BE086-B62A-47FC-BA66-AC4D17FB7A21}"/>
    <hyperlink ref="J317" r:id="rId315" xr:uid="{23EEE4D2-4483-45CD-AAAC-F06AE8C0F6EF}"/>
    <hyperlink ref="J318" r:id="rId316" xr:uid="{5D666CA6-7DC6-4286-A8D4-0EA531523820}"/>
    <hyperlink ref="J319" r:id="rId317" xr:uid="{AB9E32A4-A57B-4FC3-87A8-90E470536C30}"/>
    <hyperlink ref="J320" r:id="rId318" xr:uid="{B2A31A7A-5389-4537-BC2B-93882165B047}"/>
    <hyperlink ref="J321" r:id="rId319" xr:uid="{775DF5FB-48BC-43F4-8BBB-EB5382DFBE93}"/>
    <hyperlink ref="J322" r:id="rId320" xr:uid="{33BB4258-6997-4EEB-B9EF-134FB772B302}"/>
    <hyperlink ref="J323" r:id="rId321" xr:uid="{A0118AAF-D2F6-4386-8860-D1DB3BC6E10E}"/>
    <hyperlink ref="J324" r:id="rId322" xr:uid="{7B1989AB-12A0-437A-AD21-DCAB262FA894}"/>
    <hyperlink ref="J325" r:id="rId323" xr:uid="{E387AA4A-5D45-417C-8769-E06EC82C1535}"/>
    <hyperlink ref="J326" r:id="rId324" xr:uid="{6BB5245C-F24D-41C3-9071-D3FA55EC34E3}"/>
    <hyperlink ref="J327" r:id="rId325" xr:uid="{6697C976-F07D-49D2-89DA-BE4B2BAA979C}"/>
    <hyperlink ref="J328" r:id="rId326" xr:uid="{D5AE7A6C-9F07-4F0A-B7EB-B739094F89AE}"/>
    <hyperlink ref="J329" r:id="rId327" xr:uid="{24651579-B706-4B10-8156-CA2BF47B936C}"/>
    <hyperlink ref="J330" r:id="rId328" xr:uid="{02A4A1FB-4062-45CE-9B20-9FC563475F4F}"/>
    <hyperlink ref="J331" r:id="rId329" xr:uid="{F68899B2-BE9D-473C-A0AC-1141D489336F}"/>
    <hyperlink ref="J332" r:id="rId330" xr:uid="{C9E1023F-1CC2-4129-A4A5-C30BDD5DB53D}"/>
    <hyperlink ref="J333" r:id="rId331" xr:uid="{AF1041FF-D387-425A-9BF5-1BC516FA1B5D}"/>
    <hyperlink ref="J334" r:id="rId332" xr:uid="{776FC9BD-3221-47B3-B9CA-FE6ED5B7127F}"/>
    <hyperlink ref="J335" r:id="rId333" xr:uid="{CB65A873-3AA4-48D9-8923-56E1A2456858}"/>
    <hyperlink ref="J336" r:id="rId334" xr:uid="{26B10C52-5360-4C0B-8EC7-F4A448C73B4F}"/>
    <hyperlink ref="J337" r:id="rId335" xr:uid="{48A79B69-1C6D-4404-81DB-927174CFEF7A}"/>
    <hyperlink ref="J338" r:id="rId336" xr:uid="{3BE575E4-27B8-4B44-8C26-9EC4F10A887C}"/>
    <hyperlink ref="J339" r:id="rId337" xr:uid="{4423ED85-5054-4996-8C9E-5F70058B120C}"/>
    <hyperlink ref="J340" r:id="rId338" xr:uid="{DF42919F-19C8-4AF9-A060-A1F533E9EFE2}"/>
    <hyperlink ref="J341" r:id="rId339" xr:uid="{2EBF4E37-0279-469A-835F-88606EBC57F5}"/>
    <hyperlink ref="J342" r:id="rId340" xr:uid="{7322AA85-54C0-48DC-9A31-81CD750D873F}"/>
    <hyperlink ref="J343" r:id="rId341" xr:uid="{346A11C3-A964-479E-BE10-49688D67A34C}"/>
    <hyperlink ref="J344" r:id="rId342" xr:uid="{6D4216BC-77F9-43F0-8EB2-47A7E10D5975}"/>
    <hyperlink ref="J345" r:id="rId343" xr:uid="{5E9FF829-4BED-4394-9F71-D9B8B964E210}"/>
    <hyperlink ref="J346" r:id="rId344" xr:uid="{074FD2B4-4891-4BD4-AABB-653B92EE0FF8}"/>
    <hyperlink ref="J347" r:id="rId345" xr:uid="{33E5B891-7F40-4DBB-833E-7545A8C2879E}"/>
    <hyperlink ref="J348" r:id="rId346" xr:uid="{1B7E78BE-955B-44F1-AD07-4A2B55C95F17}"/>
    <hyperlink ref="J349" r:id="rId347" xr:uid="{94A2B925-4139-4D43-9E4F-11795CF0CC66}"/>
    <hyperlink ref="J350" r:id="rId348" xr:uid="{DAD9AAF0-7B08-4CEE-9EED-08190C8A000A}"/>
    <hyperlink ref="J351" r:id="rId349" xr:uid="{C730A0B4-2AE8-4B40-AB19-02C50D2A735C}"/>
    <hyperlink ref="J352" r:id="rId350" xr:uid="{E020538F-4F6C-4FFC-87FE-0E714AF8FD8E}"/>
    <hyperlink ref="J353" r:id="rId351" xr:uid="{A8D9107D-AF2E-4F67-9FCB-A18D50EF8911}"/>
    <hyperlink ref="J354" r:id="rId352" xr:uid="{7FC4B02A-14C3-4FE1-AAF8-73D5788863FA}"/>
    <hyperlink ref="J355" r:id="rId353" xr:uid="{A2149484-ACCC-4D17-A2D8-07CC8C975249}"/>
    <hyperlink ref="J356" r:id="rId354" xr:uid="{414E194A-2F2F-4F8F-A4B6-8421E12BA66D}"/>
    <hyperlink ref="J357" r:id="rId355" xr:uid="{833BDFDB-AA7E-47D2-8CF4-DC1665D17041}"/>
    <hyperlink ref="J358" r:id="rId356" xr:uid="{5800A759-8C52-4CB6-B3E4-C082BA79DD0C}"/>
    <hyperlink ref="J359" r:id="rId357" xr:uid="{6AA444FB-4DF3-4A8A-880F-F2C96676BC3E}"/>
    <hyperlink ref="J360" r:id="rId358" xr:uid="{4ECE27E4-A6F8-4EE9-B41C-610306952EF9}"/>
    <hyperlink ref="J361" r:id="rId359" xr:uid="{CEA436B2-1C14-4DD3-8AC4-AFADA49BAC5A}"/>
    <hyperlink ref="J362" r:id="rId360" xr:uid="{47A667D0-6D6F-417F-9FA4-7149B8C9E1CB}"/>
    <hyperlink ref="J363" r:id="rId361" xr:uid="{5D07E00D-E25E-47CD-9DB2-18D970D02363}"/>
    <hyperlink ref="J364" r:id="rId362" xr:uid="{997BD5AE-76A1-4ADF-867F-2E7EEF71A601}"/>
    <hyperlink ref="J365" r:id="rId363" xr:uid="{C30FDB9C-861F-42E8-84B6-4458E252B54E}"/>
    <hyperlink ref="J366" r:id="rId364" xr:uid="{09683032-A395-46F8-9251-C4438A56C39C}"/>
    <hyperlink ref="J367" r:id="rId365" xr:uid="{08209BED-0298-431E-81D2-A103C77A95BD}"/>
    <hyperlink ref="J368" r:id="rId366" xr:uid="{9977CA6E-4FDF-4FB7-B9DF-FA3230215F99}"/>
    <hyperlink ref="J369" r:id="rId367" xr:uid="{1DC5DC2E-380E-4A0F-8FE4-E93501F17B54}"/>
    <hyperlink ref="J370" r:id="rId368" xr:uid="{7C1802EB-DE20-4505-B33F-E9B3E011845C}"/>
    <hyperlink ref="J371" r:id="rId369" xr:uid="{0DF0DA29-EC98-4EA4-A931-FBFB0FA4588A}"/>
    <hyperlink ref="J372" r:id="rId370" xr:uid="{D50F2E6F-67A5-4E73-B7AC-125B39CA0E43}"/>
    <hyperlink ref="J373" r:id="rId371" xr:uid="{D9B61C24-3B4C-43AE-9FFF-722BD5B292FE}"/>
    <hyperlink ref="J374" r:id="rId372" xr:uid="{900B0327-53A4-4F0B-8328-B7E4407EBBDA}"/>
    <hyperlink ref="J375" r:id="rId373" xr:uid="{5A4D13D4-8BD5-48F4-9592-901D802CCBB0}"/>
    <hyperlink ref="J376" r:id="rId374" xr:uid="{44001E08-D689-422E-A7C5-BADD70E0AE23}"/>
    <hyperlink ref="J377" r:id="rId375" xr:uid="{7840ABEA-8F40-44FA-A0E9-880B269BD5BE}"/>
    <hyperlink ref="J378" r:id="rId376" xr:uid="{F9168F99-7960-418F-A904-6F510B232B1E}"/>
    <hyperlink ref="J379" r:id="rId377" xr:uid="{F71815B9-1482-4230-A602-3C75F3174B4C}"/>
    <hyperlink ref="J380" r:id="rId378" xr:uid="{8A6D537F-AB60-4762-9260-F91927DC88C2}"/>
    <hyperlink ref="J381" r:id="rId379" xr:uid="{04719948-9E63-4635-8E1F-2B933C98F23F}"/>
    <hyperlink ref="J382" r:id="rId380" xr:uid="{3B31DCD0-F305-42C7-A2F0-CA36C924F198}"/>
    <hyperlink ref="J383" r:id="rId381" xr:uid="{066666FF-ACA1-49F1-99A9-E56B36BD6BC0}"/>
    <hyperlink ref="J384" r:id="rId382" xr:uid="{FDA8A98C-5393-4315-8950-559D31D8F7F4}"/>
    <hyperlink ref="J385" r:id="rId383" xr:uid="{69A99C44-EB65-45EC-BCD0-875885E9E9F5}"/>
    <hyperlink ref="J386" r:id="rId384" xr:uid="{54C35CF5-ACC8-41FD-8159-08A5B7651F56}"/>
    <hyperlink ref="J387" r:id="rId385" xr:uid="{82113FA1-CDFE-43E4-9A3B-0EB7415B1107}"/>
    <hyperlink ref="J388" r:id="rId386" xr:uid="{211DE972-93E6-4958-A4BE-6E5D1F9C0290}"/>
    <hyperlink ref="J389" r:id="rId387" xr:uid="{53C5F642-D8E7-40DF-A010-328CEAB8F518}"/>
    <hyperlink ref="J390" r:id="rId388" xr:uid="{4E2D1B2B-920F-4F01-AD2E-E779B15BB7D3}"/>
    <hyperlink ref="J391" r:id="rId389" xr:uid="{84D12858-8B6A-4A1A-B932-CB2B26936F6D}"/>
    <hyperlink ref="J392" r:id="rId390" xr:uid="{5A3D01C2-863B-4D7A-A4E6-A7C7E24F04D8}"/>
    <hyperlink ref="J393" r:id="rId391" xr:uid="{F9BB0DD3-5C9C-42EC-96E5-FD123DC541CD}"/>
    <hyperlink ref="J394" r:id="rId392" xr:uid="{A4E92CB8-ABB8-442D-B4CE-D3821ED3CAFD}"/>
    <hyperlink ref="J395" r:id="rId393" xr:uid="{CA31086C-50DB-4748-8350-7B39095F5283}"/>
    <hyperlink ref="J396" r:id="rId394" xr:uid="{64A94B69-4611-4254-A9B3-950442EC6CE9}"/>
    <hyperlink ref="J397" r:id="rId395" xr:uid="{D641C72D-2BBE-4A96-9BD8-B00B04BE923E}"/>
    <hyperlink ref="J398" r:id="rId396" xr:uid="{529B0BD2-4690-48F8-B1FD-B32E07338E56}"/>
    <hyperlink ref="J399" r:id="rId397" xr:uid="{6FBBA96E-BD50-48C2-955A-444D3F024E8E}"/>
    <hyperlink ref="J400" r:id="rId398" xr:uid="{568E9DFD-73E0-4C40-81C1-FBE3C3F968C4}"/>
    <hyperlink ref="J401" r:id="rId399" xr:uid="{DD48AAAC-E08E-4C97-B9DD-C275E6E0237F}"/>
    <hyperlink ref="J402" r:id="rId400" xr:uid="{0EBFE369-3F4D-4C4B-998C-B43E4D9882E6}"/>
    <hyperlink ref="J403" r:id="rId401" xr:uid="{C443B574-3879-489E-B22F-EF03A8E8EF37}"/>
    <hyperlink ref="J404" r:id="rId402" xr:uid="{693AF5B4-9051-43B6-ADD9-3D81780ACBB8}"/>
    <hyperlink ref="J405" r:id="rId403" xr:uid="{99C6BFC4-B9DC-48A1-A804-B601895E72BE}"/>
    <hyperlink ref="J406" r:id="rId404" xr:uid="{2D90DD0B-9EA5-43F2-AA47-D3879C3E4702}"/>
    <hyperlink ref="J407" r:id="rId405" xr:uid="{3B863526-8F3C-4ECB-987A-1FC00563B813}"/>
    <hyperlink ref="J408" r:id="rId406" xr:uid="{19742EA1-D896-4D56-9D90-E0796E1887DF}"/>
    <hyperlink ref="J409" r:id="rId407" xr:uid="{BB74B046-B7B8-4CCE-A3B4-E1E8E391F692}"/>
    <hyperlink ref="J410" r:id="rId408" xr:uid="{CB6928AA-E887-41F0-8812-BD0C8EC9F3F8}"/>
    <hyperlink ref="J411" r:id="rId409" xr:uid="{F27E8B9B-9975-4891-91DC-DDD4EFA784AC}"/>
    <hyperlink ref="J412" r:id="rId410" xr:uid="{E0559E07-5A4E-4D72-AFD0-0369592D6F02}"/>
    <hyperlink ref="J413" r:id="rId411" xr:uid="{B88012EA-ECB6-4B51-ADD4-22F04B4BE25F}"/>
    <hyperlink ref="J414" r:id="rId412" xr:uid="{FD1B35D3-09EE-4F4D-BE16-61C483F7775C}"/>
    <hyperlink ref="J415" r:id="rId413" xr:uid="{D60909C8-1D53-451C-971A-A8A2C66327EF}"/>
    <hyperlink ref="J416" r:id="rId414" xr:uid="{D4C4D1C2-ADE8-48F5-ABE1-35A201A67161}"/>
    <hyperlink ref="J417" r:id="rId415" xr:uid="{A7F6C1BE-CA5E-445D-BE4F-57AE1CA7CD31}"/>
    <hyperlink ref="J418" r:id="rId416" xr:uid="{1C4AE5CB-3EB5-41A2-81FE-3FCF4938C715}"/>
    <hyperlink ref="J419" r:id="rId417" xr:uid="{60B5BEF3-A57F-494E-8F2D-007A2F447B9B}"/>
    <hyperlink ref="J420" r:id="rId418" xr:uid="{659BF82F-841E-4F14-8FC7-984861DAD6B8}"/>
    <hyperlink ref="J421" r:id="rId419" xr:uid="{EB2E009F-1FE6-46CE-AF84-FD2D8ACC2270}"/>
    <hyperlink ref="J422" r:id="rId420" xr:uid="{A56013C1-E928-4159-AFF5-EF9BAD0927F1}"/>
    <hyperlink ref="J423" r:id="rId421" xr:uid="{8C9CCD0A-F345-4E9E-B7A7-618A2D235E85}"/>
    <hyperlink ref="J424" r:id="rId422" xr:uid="{9C508D5C-2911-4096-BE70-2DBC2AF5DF9B}"/>
    <hyperlink ref="J425" r:id="rId423" xr:uid="{63398532-7408-4DC0-A7AA-549F722F73A4}"/>
    <hyperlink ref="J426" r:id="rId424" xr:uid="{921F4DC7-FB36-49D5-AA4D-98339428A3A3}"/>
    <hyperlink ref="J427" r:id="rId425" xr:uid="{A0C7CB2C-C1C3-468D-911E-BB5B2A8D17BB}"/>
    <hyperlink ref="J428" r:id="rId426" xr:uid="{1026E665-A3B4-4705-A551-24F911D07A00}"/>
    <hyperlink ref="J429" r:id="rId427" xr:uid="{71A1BB49-4EAE-4BBE-8A0E-B1EB8FC5145D}"/>
    <hyperlink ref="J430" r:id="rId428" xr:uid="{A2E46915-88FE-4364-A07F-844847A3DCF5}"/>
    <hyperlink ref="J431" r:id="rId429" xr:uid="{9E167792-E682-4CAA-9854-2010EE55D5FF}"/>
    <hyperlink ref="J432" r:id="rId430" xr:uid="{0DB3FDA6-1F72-40E2-9253-735FAAA05D8E}"/>
    <hyperlink ref="J433" r:id="rId431" xr:uid="{4D725514-825A-4F39-847B-F99B12F2BB8C}"/>
    <hyperlink ref="J434" r:id="rId432" xr:uid="{C2C40725-F5F0-461F-995A-3C4D846AAD60}"/>
    <hyperlink ref="J435" r:id="rId433" xr:uid="{3B9BB260-4A49-4815-9D79-52807A1E12D0}"/>
    <hyperlink ref="J436" r:id="rId434" xr:uid="{1A48954C-6732-4D57-83EC-5599DEBF1F9F}"/>
    <hyperlink ref="J437" r:id="rId435" xr:uid="{8397A77A-538B-4AF4-8BAE-22755306C247}"/>
    <hyperlink ref="J438" r:id="rId436" xr:uid="{0B95E19A-BA9E-45FB-A9E3-00A2AA530A37}"/>
    <hyperlink ref="J439" r:id="rId437" xr:uid="{C1C9F5CF-08C4-4A6C-A815-6069DE7A1538}"/>
    <hyperlink ref="J440" r:id="rId438" xr:uid="{4C9F26AF-5CFC-4512-9330-2A80EF07719F}"/>
    <hyperlink ref="J441" r:id="rId439" xr:uid="{E32BE25A-6A20-4192-83AC-D19D2F725546}"/>
    <hyperlink ref="J442" r:id="rId440" xr:uid="{9754863B-D7DC-41C7-8D98-93ED358C33F2}"/>
    <hyperlink ref="J443" r:id="rId441" xr:uid="{8D8CD578-3948-422F-80B2-EA447D6A9E04}"/>
    <hyperlink ref="J444" r:id="rId442" xr:uid="{7E6367A5-6F08-422F-AA64-B4C02FE1877B}"/>
    <hyperlink ref="J445" r:id="rId443" xr:uid="{B5854DAC-8342-433E-9FEC-7F2B4F6F5B8D}"/>
    <hyperlink ref="J446" r:id="rId444" xr:uid="{46E8E161-742C-496C-80E1-13451067B6C6}"/>
    <hyperlink ref="J447" r:id="rId445" xr:uid="{EE33A076-9279-422B-B735-321B1027964F}"/>
    <hyperlink ref="J448" r:id="rId446" xr:uid="{99EB5843-1A71-4B31-AAEC-1F70C733C745}"/>
    <hyperlink ref="J449" r:id="rId447" xr:uid="{DF29D20C-A9DB-4558-A8C4-71ED96EAA741}"/>
    <hyperlink ref="J450" r:id="rId448" xr:uid="{E4248E17-6944-4D08-8C42-E07A0FF2E1F3}"/>
    <hyperlink ref="J451" r:id="rId449" xr:uid="{802D6C82-DB9A-4CC7-BD56-B62DF60FC6BB}"/>
    <hyperlink ref="J452" r:id="rId450" xr:uid="{815D1F35-F796-4424-AE18-3C019F201606}"/>
    <hyperlink ref="J453" r:id="rId451" xr:uid="{5B295240-F16E-4F46-9BF9-639EFFD4A465}"/>
    <hyperlink ref="J454" r:id="rId452" xr:uid="{E2B7B97E-AEBB-43C9-B689-CD4C41FF60E4}"/>
    <hyperlink ref="J455" r:id="rId453" xr:uid="{D8DAB79C-06E8-438F-93A3-9154D3947820}"/>
    <hyperlink ref="J456" r:id="rId454" xr:uid="{0C7258BD-162D-4F32-B1E1-97F33916004A}"/>
    <hyperlink ref="J457" r:id="rId455" xr:uid="{7311AEE9-9D8D-475C-8F55-9B668B3461B4}"/>
    <hyperlink ref="J458" r:id="rId456" xr:uid="{AAAA227E-B7CD-4298-BF3B-C435881F4F60}"/>
    <hyperlink ref="J459" r:id="rId457" xr:uid="{228E0EAB-9C05-404A-A3EA-CFEFC52D740F}"/>
    <hyperlink ref="J460" r:id="rId458" xr:uid="{5B9229B1-C08A-4F78-A837-77CC1B3D2904}"/>
    <hyperlink ref="J461" r:id="rId459" xr:uid="{60584ABD-C03B-4ECE-ADE8-7CB00220B029}"/>
    <hyperlink ref="J462" r:id="rId460" xr:uid="{53D74901-B9B7-40B7-8F5F-4FAF04AAA78B}"/>
    <hyperlink ref="J463" r:id="rId461" xr:uid="{DFABFDE6-5FAB-4ECF-8E85-98326DA0D3D7}"/>
    <hyperlink ref="J464" r:id="rId462" xr:uid="{595BC000-6457-42FF-B0D3-27211D7BD70A}"/>
    <hyperlink ref="J465" r:id="rId463" xr:uid="{AF5C7443-24ED-44F0-A5FB-018D41C38D18}"/>
    <hyperlink ref="J466" r:id="rId464" xr:uid="{ECFBA158-4D11-4EDB-9D41-9F71A9389E0A}"/>
    <hyperlink ref="J467" r:id="rId465" xr:uid="{B89ADB10-B060-4778-9704-BE4330108983}"/>
    <hyperlink ref="J468" r:id="rId466" xr:uid="{0CF22F75-5521-4BB3-A846-2624C90DE485}"/>
    <hyperlink ref="J469" r:id="rId467" xr:uid="{A7360BC7-F026-452C-8DD3-030FBCE2157D}"/>
    <hyperlink ref="J470" r:id="rId468" xr:uid="{66F71791-E7C3-4EC1-A946-ECE30F9015A0}"/>
    <hyperlink ref="J471" r:id="rId469" xr:uid="{CD996C74-41EE-4BFC-8F59-DCA5D488586C}"/>
    <hyperlink ref="J472" r:id="rId470" xr:uid="{F63A9C86-95BD-4F62-865E-EE4B19703E03}"/>
    <hyperlink ref="J473" r:id="rId471" xr:uid="{9EA74B32-7A26-4C67-9F03-89BE9C8A696E}"/>
    <hyperlink ref="J474" r:id="rId472" xr:uid="{1B570D7C-5389-4164-9E90-45500A8E9CF1}"/>
    <hyperlink ref="J475" r:id="rId473" xr:uid="{371C5861-04A9-4469-897C-ADEB06B6683F}"/>
    <hyperlink ref="J476" r:id="rId474" xr:uid="{E4CCC6EE-0538-4389-BA91-8ED2211DE677}"/>
    <hyperlink ref="J477" r:id="rId475" xr:uid="{288E24E9-7F2A-4BF1-9239-B1D1F547D702}"/>
    <hyperlink ref="J478" r:id="rId476" xr:uid="{BC6E1D09-D188-4122-8B18-B8B808EC19FC}"/>
    <hyperlink ref="J479" r:id="rId477" xr:uid="{1FD68DFE-DF2F-4283-B5EA-AEF59B497227}"/>
    <hyperlink ref="J480" r:id="rId478" xr:uid="{F7EA01BA-1977-4617-87C9-9BBFC96F1D35}"/>
    <hyperlink ref="J481" r:id="rId479" xr:uid="{38543ACF-0154-4D89-B7CD-C952A84C4224}"/>
    <hyperlink ref="J482" r:id="rId480" xr:uid="{DCF493C2-8867-4F16-BB41-61FEAAF4659B}"/>
    <hyperlink ref="J483" r:id="rId481" xr:uid="{A3F5AFBB-D3BC-4B5F-927A-11EADAB78233}"/>
    <hyperlink ref="J484" r:id="rId482" xr:uid="{A6F23712-419B-4E48-99C7-99A4DB46BE13}"/>
    <hyperlink ref="J485" r:id="rId483" xr:uid="{D01AAE4A-5025-433F-AFD8-3242D9868155}"/>
    <hyperlink ref="J486" r:id="rId484" xr:uid="{75175C37-2A2A-48E6-97D7-7B0894000050}"/>
    <hyperlink ref="J487" r:id="rId485" xr:uid="{9F2F99C2-4679-42B4-92ED-CEA5DCFC8F7C}"/>
    <hyperlink ref="J488" r:id="rId486" xr:uid="{0237DD57-F5AB-4199-B2AC-FACCE206C69E}"/>
    <hyperlink ref="J489" r:id="rId487" xr:uid="{17287CBB-2287-4B67-8A7E-C10C5619AFF1}"/>
    <hyperlink ref="J490" r:id="rId488" xr:uid="{E37D9DD6-C2C3-4400-9FC3-5C0F21B67716}"/>
    <hyperlink ref="J491" r:id="rId489" xr:uid="{1DB8352D-1EE7-4073-B2CD-402E2F3B9D62}"/>
    <hyperlink ref="J492" r:id="rId490" xr:uid="{D6E8135E-EE42-4748-9B51-9F06A45491E5}"/>
    <hyperlink ref="J493" r:id="rId491" xr:uid="{45452A0F-EA34-4A59-A829-CFF4D51D2DD1}"/>
    <hyperlink ref="J494" r:id="rId492" xr:uid="{29BE2FD7-3F00-4250-96A8-7F5FDFE7DBB5}"/>
    <hyperlink ref="J495" r:id="rId493" xr:uid="{76AD663D-63E3-4BFE-B791-59B3AF8DD627}"/>
    <hyperlink ref="J496" r:id="rId494" xr:uid="{BA37CE31-C632-46A2-A256-001D3FD8695A}"/>
    <hyperlink ref="J497" r:id="rId495" xr:uid="{C61EDBE3-E600-4CD6-B801-D49771ABDB4D}"/>
    <hyperlink ref="J498" r:id="rId496" xr:uid="{D8068CBE-96B3-4041-AD48-8DE81F53AE2A}"/>
    <hyperlink ref="J499" r:id="rId497" xr:uid="{ADE08339-B207-4347-8279-2051C8E5FA9F}"/>
    <hyperlink ref="J500" r:id="rId498" xr:uid="{EB264D8A-44FF-4E36-A0F0-810D7F651CE0}"/>
    <hyperlink ref="J501" r:id="rId499" xr:uid="{F7AB42E2-BAB2-41D3-9A8D-897803C9A8E8}"/>
    <hyperlink ref="J502" r:id="rId500" xr:uid="{A2F59E51-CCBF-4AA6-B644-A277471294B9}"/>
    <hyperlink ref="J503" r:id="rId501" xr:uid="{4693D6CE-F7A1-4797-883B-24487545EA3B}"/>
    <hyperlink ref="J504" r:id="rId502" xr:uid="{936D6B0C-5829-4CC4-8587-F119C38E9EB1}"/>
    <hyperlink ref="J505" r:id="rId503" xr:uid="{D736591F-07B2-4CA0-B082-A2EFA8DCF4A4}"/>
    <hyperlink ref="J506" r:id="rId504" xr:uid="{6E0A70B5-CB53-4DC0-9555-4B0EE3279FBB}"/>
    <hyperlink ref="J507" r:id="rId505" xr:uid="{9B3AC01E-D1D7-427F-AA64-961ADB45FCA8}"/>
    <hyperlink ref="J508" r:id="rId506" xr:uid="{FE778353-5C63-40CA-B6CE-8F227ACF0669}"/>
    <hyperlink ref="J509" r:id="rId507" xr:uid="{E2A5CE3A-17C1-419C-B6C3-842D8508BF33}"/>
    <hyperlink ref="J510" r:id="rId508" xr:uid="{90A9B1B9-0F31-4A18-8887-6D159AA24230}"/>
    <hyperlink ref="J511" r:id="rId509" xr:uid="{03807EEA-E687-4909-908D-35BD6DA888FD}"/>
    <hyperlink ref="J512" r:id="rId510" xr:uid="{207A8966-8291-497F-9CF1-B113C25C4C54}"/>
    <hyperlink ref="J513" r:id="rId511" xr:uid="{655C65E5-1223-43D5-B32E-5060AB6E8AC2}"/>
    <hyperlink ref="J514" r:id="rId512" xr:uid="{3FEEA6E5-7813-48C5-AA19-970D335523C9}"/>
    <hyperlink ref="J515" r:id="rId513" xr:uid="{7A7BFA51-20B2-4D11-9B32-1C9F79A0B590}"/>
    <hyperlink ref="J516" r:id="rId514" xr:uid="{05A6A54A-938B-439B-AD37-81FDC1835A34}"/>
    <hyperlink ref="J517" r:id="rId515" xr:uid="{308B4C50-DE4C-452D-8D6B-4AA7DB581A1E}"/>
    <hyperlink ref="J518" r:id="rId516" xr:uid="{85EAA5A3-7922-45C8-A766-0BC5D488711F}"/>
    <hyperlink ref="J519" r:id="rId517" xr:uid="{E508C0B2-D1EE-4972-A6E0-1D1CD64121D6}"/>
    <hyperlink ref="J520" r:id="rId518" xr:uid="{23472891-C5B7-4F7C-A88C-B9CD0935588C}"/>
    <hyperlink ref="J521" r:id="rId519" xr:uid="{31D7EB34-4CC4-4575-B8DE-9B955950A092}"/>
    <hyperlink ref="J522" r:id="rId520" xr:uid="{11FFD0D2-85DA-47C7-847B-03D4528F681C}"/>
    <hyperlink ref="J523" r:id="rId521" xr:uid="{89187467-ECA5-407E-8ACE-A760D0284936}"/>
    <hyperlink ref="J524" r:id="rId522" xr:uid="{6CEBA278-F52E-42E8-8960-794D71052E16}"/>
    <hyperlink ref="J525" r:id="rId523" xr:uid="{09A16205-4296-4EA8-BAEC-F3933AE4FE5F}"/>
    <hyperlink ref="J526" r:id="rId524" xr:uid="{FA298436-FC3B-497A-B7DF-EFB35AF94DFB}"/>
    <hyperlink ref="J527" r:id="rId525" xr:uid="{D175D6C6-80CE-4B35-BFC8-16C4CF20A522}"/>
    <hyperlink ref="J528" r:id="rId526" xr:uid="{81BFA9AA-45BD-4775-A4F2-07024C456CA5}"/>
    <hyperlink ref="J529" r:id="rId527" xr:uid="{D4D0B3B3-FC1E-4BDA-9A5D-9B9215D46C48}"/>
    <hyperlink ref="J530" r:id="rId528" xr:uid="{01E0F703-7DEF-4370-BD37-4C7BC4B87211}"/>
    <hyperlink ref="J531" r:id="rId529" xr:uid="{EB1634A2-AED2-4AD6-BCB5-EE7B7E211C44}"/>
    <hyperlink ref="J532" r:id="rId530" xr:uid="{F7D97073-47CF-4C6D-B8FE-43E5D4AFD01A}"/>
    <hyperlink ref="J533" r:id="rId531" xr:uid="{010F2CD7-1868-4A10-93EF-A987A3D57721}"/>
    <hyperlink ref="J534" r:id="rId532" xr:uid="{23ED961E-C6F7-4178-B258-8712F689B37A}"/>
    <hyperlink ref="J535" r:id="rId533" xr:uid="{093E5936-5B61-4943-8685-7D5CE9E1AA79}"/>
    <hyperlink ref="J536" r:id="rId534" xr:uid="{7393F40D-5B2D-4AE5-8E89-C14969C2A511}"/>
    <hyperlink ref="J537" r:id="rId535" xr:uid="{386ED732-29ED-4661-A08D-E760F3188DF6}"/>
    <hyperlink ref="J538" r:id="rId536" xr:uid="{1DCB4FB0-5F9A-4A42-85EF-CD7F26480CA1}"/>
    <hyperlink ref="J539" r:id="rId537" xr:uid="{EB37D362-E783-453C-8C75-71A4CB72CF10}"/>
    <hyperlink ref="J540" r:id="rId538" xr:uid="{67CD2EA5-839F-4222-AC72-C649C1513FA0}"/>
    <hyperlink ref="J541" r:id="rId539" xr:uid="{5CFEC656-8D91-445E-8581-4E2069C2A9FA}"/>
    <hyperlink ref="J542" r:id="rId540" xr:uid="{67188716-11F2-467C-88FA-4AC743D9906C}"/>
    <hyperlink ref="J543" r:id="rId541" xr:uid="{1F2EA197-F8DA-4E74-9D85-A7DEC86E1BC0}"/>
    <hyperlink ref="J544" r:id="rId542" xr:uid="{D1026CCB-B494-4F09-9BCF-E49C761FBF5B}"/>
    <hyperlink ref="J545" r:id="rId543" xr:uid="{6BB1C836-1D1F-4331-B7CD-44D6C2597AFB}"/>
    <hyperlink ref="J546" r:id="rId544" xr:uid="{029AF489-EAAD-4095-8214-7BE5D17F07C2}"/>
    <hyperlink ref="J547" r:id="rId545" xr:uid="{10BE3C2C-AD24-4C9E-93F5-405C2F5B97C3}"/>
    <hyperlink ref="J548" r:id="rId546" xr:uid="{1FE8B5B0-A6BF-4B03-ADAB-6B2D3E7BB7AA}"/>
    <hyperlink ref="J549" r:id="rId547" xr:uid="{FDCE183F-CBF4-452D-AB4A-4C1D94B32DAF}"/>
    <hyperlink ref="J550" r:id="rId548" xr:uid="{0C90021D-20CD-4A7B-96A0-AB5886A48B1E}"/>
    <hyperlink ref="J551" r:id="rId549" xr:uid="{E898A56D-6A7F-4DBC-BA84-4866E8AF9CCF}"/>
    <hyperlink ref="J552" r:id="rId550" xr:uid="{48A1078E-863E-4B36-A378-E4E71F606EF3}"/>
    <hyperlink ref="J553" r:id="rId551" xr:uid="{AE24E29B-856D-4356-A0D7-98E4F1A37DED}"/>
    <hyperlink ref="J554" r:id="rId552" xr:uid="{6B5EAC45-EF50-4107-B4C2-DE79C9141E5B}"/>
    <hyperlink ref="J555" r:id="rId553" xr:uid="{F1F4E225-3FCE-4F63-9635-5166B7C9205E}"/>
    <hyperlink ref="J556" r:id="rId554" xr:uid="{4C95C54B-2A1F-437F-AF77-A28A5587AC16}"/>
    <hyperlink ref="J557" r:id="rId555" xr:uid="{37D6EEB2-5687-4A50-996E-A1EBBADC0EC4}"/>
    <hyperlink ref="J558" r:id="rId556" xr:uid="{D234B199-0662-4286-8905-A2ED9C0F5AB2}"/>
    <hyperlink ref="J559" r:id="rId557" xr:uid="{A5D341E8-2893-4811-8D26-B59B34283946}"/>
    <hyperlink ref="J560" r:id="rId558" xr:uid="{6ECE2184-2F76-4024-84EE-C54515DA4DA5}"/>
    <hyperlink ref="J561" r:id="rId559" xr:uid="{4C2E2EF3-BC14-4EEE-8BB6-E7DB4353658F}"/>
    <hyperlink ref="J562" r:id="rId560" xr:uid="{FBE5F3A0-D0F4-4FB2-AF5D-50CB223B5F87}"/>
    <hyperlink ref="J563" r:id="rId561" xr:uid="{E3AB8312-40BA-4103-ACA3-B609BA57F41A}"/>
    <hyperlink ref="J564" r:id="rId562" xr:uid="{23ACCC54-E6E7-46E9-A3FD-F3730A9F1691}"/>
    <hyperlink ref="J565" r:id="rId563" xr:uid="{29B6DE29-152A-4039-9026-0764FDA04D7F}"/>
    <hyperlink ref="J566" r:id="rId564" xr:uid="{13096417-1387-4094-AE61-EF7D90B9FB78}"/>
    <hyperlink ref="J567" r:id="rId565" xr:uid="{AA51B0AD-4ADE-4EF2-91EB-A68825AC43BC}"/>
    <hyperlink ref="J568" r:id="rId566" xr:uid="{DED98C58-F02B-4702-B322-3BE0FAED98C9}"/>
    <hyperlink ref="J569" r:id="rId567" xr:uid="{ADED7385-21A4-4B0E-8028-8B599E3ADFBC}"/>
    <hyperlink ref="J570" r:id="rId568" xr:uid="{8AE9D3DA-DEF4-47DF-8FED-05C62B0EFFB8}"/>
    <hyperlink ref="J571" r:id="rId569" xr:uid="{AD8D627C-2FCB-4B6F-8E9A-F6F2F5B87208}"/>
    <hyperlink ref="J572" r:id="rId570" xr:uid="{F3C168D5-1E00-4133-87E4-1535D3F33744}"/>
    <hyperlink ref="J573" r:id="rId571" xr:uid="{5B28A215-042B-4CEF-B7A8-2E85EED859DC}"/>
    <hyperlink ref="J574" r:id="rId572" xr:uid="{F609A5C2-80C4-4C96-A110-5C8DA19874EE}"/>
    <hyperlink ref="J575" r:id="rId573" xr:uid="{C91F0F0F-2764-4702-8E2F-57B45F949EA0}"/>
    <hyperlink ref="J576" r:id="rId574" xr:uid="{A398693D-29E5-4583-BBD7-E7E28D093162}"/>
    <hyperlink ref="J577" r:id="rId575" xr:uid="{2C11B826-C2DF-49D1-8800-067DAB24AEA9}"/>
    <hyperlink ref="J578" r:id="rId576" xr:uid="{01179258-3441-4824-A164-7FC7BB1385DF}"/>
    <hyperlink ref="J579" r:id="rId577" xr:uid="{6409B877-D830-48FB-A7A8-1E1FCB5829AE}"/>
    <hyperlink ref="J580" r:id="rId578" xr:uid="{523A1253-8013-45C7-B9F2-5C25254F94E4}"/>
    <hyperlink ref="J581" r:id="rId579" xr:uid="{9FBF38F7-7CA2-45E3-BC07-3E29B050B17E}"/>
    <hyperlink ref="J582" r:id="rId580" xr:uid="{2147FE5E-D125-4556-B14D-1D147F868847}"/>
    <hyperlink ref="J583" r:id="rId581" xr:uid="{8917135E-C4D0-40A9-AD6A-983D714E15FB}"/>
    <hyperlink ref="J584" r:id="rId582" xr:uid="{A635F9C9-E95A-4B91-8EB4-5DB0FD0B91BE}"/>
    <hyperlink ref="J585" r:id="rId583" xr:uid="{511FB943-F923-4C0D-8796-9FFE0056035E}"/>
    <hyperlink ref="J586" r:id="rId584" xr:uid="{C8880625-D4C5-4202-82C3-06FB6A62A3DA}"/>
    <hyperlink ref="J587" r:id="rId585" xr:uid="{32FBE222-666B-4473-A875-B7EFFEFEC2D7}"/>
    <hyperlink ref="J588" r:id="rId586" xr:uid="{0AC8251B-C8CC-40FC-B5B4-6D623361AD7B}"/>
    <hyperlink ref="J589" r:id="rId587" xr:uid="{CE4D6177-2CE9-4105-89F5-71B7FF651066}"/>
    <hyperlink ref="J590" r:id="rId588" xr:uid="{C0DD1379-044E-4416-B605-53341AECEAD5}"/>
    <hyperlink ref="J591" r:id="rId589" xr:uid="{312DD42F-7EF4-4CAA-9CC6-C935EC51529C}"/>
    <hyperlink ref="J592" r:id="rId590" xr:uid="{509F5778-8B96-4EE6-B4A1-8F41A60CEB45}"/>
    <hyperlink ref="J593" r:id="rId591" xr:uid="{89563FCE-E402-4E90-BB39-578D23A9FCD7}"/>
    <hyperlink ref="J594" r:id="rId592" xr:uid="{46B1E9EA-FF6B-4731-A689-01784BC1E7C2}"/>
    <hyperlink ref="J595" r:id="rId593" xr:uid="{7A259FF0-2D21-4BCB-923C-E73569FE55DD}"/>
    <hyperlink ref="J596" r:id="rId594" xr:uid="{4322C868-7368-491F-8D4D-4BA5CF46343E}"/>
    <hyperlink ref="J597" r:id="rId595" xr:uid="{1972E0E6-A101-4D7C-B709-29B276992CA3}"/>
    <hyperlink ref="J598" r:id="rId596" xr:uid="{4E0BC272-18EF-4CE1-A1AD-0FD7D572C94F}"/>
    <hyperlink ref="J599" r:id="rId597" xr:uid="{D0369E41-A484-479D-B5E4-E7C343E89F5A}"/>
    <hyperlink ref="J600" r:id="rId598" xr:uid="{7DB768E5-E145-47FB-8BBD-8C6101CCDA3F}"/>
    <hyperlink ref="J601" r:id="rId599" xr:uid="{613B558F-55C5-4C16-9968-D6ACC532B686}"/>
    <hyperlink ref="J602" r:id="rId600" xr:uid="{E59F17F8-A0EF-4F89-92D2-541BAB96F957}"/>
    <hyperlink ref="J603" r:id="rId601" xr:uid="{89E65C7B-2E21-4254-874D-664A8CB51F7F}"/>
    <hyperlink ref="J604" r:id="rId602" xr:uid="{5E76F18C-B00E-4C20-9C8F-D87F54B336C1}"/>
    <hyperlink ref="J605" r:id="rId603" xr:uid="{7C32FE87-240F-4B06-8201-B538A05770AA}"/>
    <hyperlink ref="J606" r:id="rId604" xr:uid="{461ACE88-C45F-4116-8FD7-BB207BFA6924}"/>
    <hyperlink ref="J607" r:id="rId605" xr:uid="{F5637991-4694-4E68-8040-4FDB920D301E}"/>
    <hyperlink ref="J608" r:id="rId606" xr:uid="{C540742C-63EA-4163-90D0-38B377AAC164}"/>
    <hyperlink ref="J609" r:id="rId607" xr:uid="{9A9EF730-AD4D-4065-8891-B90231156723}"/>
    <hyperlink ref="J610" r:id="rId608" xr:uid="{2C4F6059-5034-4996-A18E-E0C01439A5A4}"/>
    <hyperlink ref="J611" r:id="rId609" xr:uid="{6E9728C3-7C7F-48BA-B163-704E3094EA96}"/>
    <hyperlink ref="J612" r:id="rId610" xr:uid="{50C409E2-1DEB-4631-8F16-848FE3927D3F}"/>
    <hyperlink ref="J613" r:id="rId611" xr:uid="{F0A1CE68-C309-4FA6-B995-85BC4F2A6412}"/>
    <hyperlink ref="J614" r:id="rId612" xr:uid="{6C1F1068-30B0-4D19-91F5-99F4ACD396AD}"/>
    <hyperlink ref="J615" r:id="rId613" xr:uid="{34BB0478-96C7-4B2C-8CB9-82D636429EF0}"/>
    <hyperlink ref="J616" r:id="rId614" xr:uid="{16B1AABB-A07C-4836-A7B6-0B647EE33E7D}"/>
    <hyperlink ref="J617" r:id="rId615" xr:uid="{E23718ED-8C45-491F-8FFE-119EA1119CFA}"/>
    <hyperlink ref="J618" r:id="rId616" xr:uid="{D556BF33-F68E-4D4C-B7E5-D7C6ED417C1A}"/>
    <hyperlink ref="J619" r:id="rId617" xr:uid="{21D1E7E4-5D29-4889-B439-AE4ACE9E1DC6}"/>
    <hyperlink ref="J620" r:id="rId618" xr:uid="{6D1C355C-9817-4DD2-A0FB-0D66E33B19E7}"/>
    <hyperlink ref="J621" r:id="rId619" xr:uid="{36D5007D-E95C-4783-BDDE-16FC2688A472}"/>
    <hyperlink ref="J622" r:id="rId620" xr:uid="{CBDB3DFF-18CE-4194-832F-141E2048991F}"/>
    <hyperlink ref="J623" r:id="rId621" xr:uid="{37432295-AB5F-4C61-A19F-B3477AE139A4}"/>
    <hyperlink ref="J624" r:id="rId622" xr:uid="{93C2993B-9811-42E7-B068-6AF18133C913}"/>
    <hyperlink ref="J625" r:id="rId623" xr:uid="{670BF47B-9DA3-473B-B1D4-80713B313A92}"/>
    <hyperlink ref="J626" r:id="rId624" xr:uid="{F99D5D54-AB14-413F-9A90-7BD3D0259E9A}"/>
    <hyperlink ref="J627" r:id="rId625" xr:uid="{FFE11F83-6A67-4CA2-9AFD-0B8B6BF5F7DE}"/>
    <hyperlink ref="J628" r:id="rId626" xr:uid="{4BDC79C4-4FEC-4357-B576-1884D77D9699}"/>
    <hyperlink ref="J629" r:id="rId627" xr:uid="{34B76CBA-76C0-4E11-9D93-3F7914115963}"/>
    <hyperlink ref="J630" r:id="rId628" xr:uid="{9E9D53DA-5107-4F21-B75D-1BD11E4BD205}"/>
    <hyperlink ref="J631" r:id="rId629" xr:uid="{F8F3733F-DD26-4C57-8A46-974B95029E6C}"/>
    <hyperlink ref="J632" r:id="rId630" xr:uid="{4230AF01-7BE2-4217-8A81-98A78CDB334A}"/>
    <hyperlink ref="J633" r:id="rId631" xr:uid="{AC325399-5031-47C5-A211-A1B098470519}"/>
    <hyperlink ref="J634" r:id="rId632" xr:uid="{3E14E667-6A07-4F1D-857F-0D803A22A5C0}"/>
    <hyperlink ref="J635" r:id="rId633" xr:uid="{CBA77E7A-040E-4D23-A941-3D797A4AC2A8}"/>
    <hyperlink ref="J636" r:id="rId634" xr:uid="{0EF6476E-A13E-4683-B567-882B725323C7}"/>
    <hyperlink ref="J637" r:id="rId635" xr:uid="{16E72DFC-6288-4AB3-8BFB-1605BA15211F}"/>
    <hyperlink ref="J638" r:id="rId636" xr:uid="{34E1F134-D6DB-45AC-98BA-42F55EDF5D03}"/>
    <hyperlink ref="J639" r:id="rId637" xr:uid="{9672D416-432A-4EDA-8AF7-0C9F002345B1}"/>
    <hyperlink ref="J640" r:id="rId638" xr:uid="{80A5F964-62A8-412C-B5AA-94C6B78F27FC}"/>
    <hyperlink ref="J641" r:id="rId639" xr:uid="{EC436828-6E25-47F0-9DE1-E3B1D7B3254E}"/>
    <hyperlink ref="J642" r:id="rId640" xr:uid="{900FF01A-C5D6-4570-83F3-E5168CE103DD}"/>
    <hyperlink ref="J643" r:id="rId641" xr:uid="{CAD66D40-B0EB-4E73-B13A-FCC6E0B7F338}"/>
    <hyperlink ref="J644" r:id="rId642" xr:uid="{6CB7EA76-F27D-47C2-8369-5E8C34CE0CBD}"/>
    <hyperlink ref="J645" r:id="rId643" xr:uid="{2EDF621F-863A-4F62-B69C-59192BFC0F47}"/>
    <hyperlink ref="J646" r:id="rId644" xr:uid="{6816E245-1DA5-4755-949B-D7AF8F842AE0}"/>
    <hyperlink ref="J647" r:id="rId645" xr:uid="{936E011C-37EB-455B-B75D-83BEB9A1E9E2}"/>
    <hyperlink ref="J648" r:id="rId646" xr:uid="{F4A025B2-3B92-4E41-8763-DF89996086B5}"/>
    <hyperlink ref="J649" r:id="rId647" xr:uid="{C17D874C-5749-4B92-8519-5B155B2E6574}"/>
    <hyperlink ref="J650" r:id="rId648" xr:uid="{2CFF8FB3-4E74-4CF1-9D8C-247948E6E944}"/>
    <hyperlink ref="J651" r:id="rId649" xr:uid="{5B1DE3C0-AF68-4E21-9ED3-8ADF96A4A5A2}"/>
    <hyperlink ref="J652" r:id="rId650" xr:uid="{21FA562B-D981-4CCC-A80A-18DB1A349E14}"/>
    <hyperlink ref="J653" r:id="rId651" xr:uid="{046DC915-7DC4-4873-B732-30FECF4CF205}"/>
    <hyperlink ref="J654" r:id="rId652" xr:uid="{C31C6122-CBC0-4AA9-A28B-233B05E7D6B0}"/>
    <hyperlink ref="J655" r:id="rId653" xr:uid="{5B832A29-3E7D-41C4-96DF-47CA707CFAAB}"/>
    <hyperlink ref="J656" r:id="rId654" xr:uid="{B52ECF88-0F1C-4BEB-B0CD-CF761269A930}"/>
    <hyperlink ref="J657" r:id="rId655" xr:uid="{4FB90FC0-0ED9-415D-8A8D-C0493851FDED}"/>
    <hyperlink ref="J658" r:id="rId656" xr:uid="{FCAFC542-74F7-48F1-9368-9BA26AA2895C}"/>
    <hyperlink ref="J659" r:id="rId657" xr:uid="{AC385023-46E0-4C0A-A215-959D5F1ADE2E}"/>
    <hyperlink ref="J660" r:id="rId658" xr:uid="{1BACE914-BFC4-49A6-B167-FBFD8A092950}"/>
    <hyperlink ref="J661" r:id="rId659" xr:uid="{3D0B6BB5-2E9A-45F2-87FF-3E6248C3E4EE}"/>
    <hyperlink ref="J662" r:id="rId660" xr:uid="{A1CD7C00-B0C4-4298-B6BC-9258D6F83BB8}"/>
    <hyperlink ref="J663" r:id="rId661" xr:uid="{AA9293ED-13A0-4269-973D-1115F527BD56}"/>
    <hyperlink ref="J664" r:id="rId662" xr:uid="{D127B507-5E0D-4CF2-9DAE-980D804BE39E}"/>
    <hyperlink ref="J665" r:id="rId663" xr:uid="{28212508-3A72-4E7B-8412-008EBC1CC936}"/>
    <hyperlink ref="J666" r:id="rId664" xr:uid="{39F8BAD9-035D-4AD3-90DB-EF7862EA278E}"/>
    <hyperlink ref="J667" r:id="rId665" xr:uid="{C98D754E-E7A3-4C84-BEC4-01A4D47CF88E}"/>
    <hyperlink ref="J668" r:id="rId666" xr:uid="{876C6A2C-DD98-4176-8652-458376ECCB72}"/>
    <hyperlink ref="J669" r:id="rId667" xr:uid="{16DCB08B-588C-4E85-97C7-B2150B5525A7}"/>
    <hyperlink ref="J670" r:id="rId668" xr:uid="{E7D2BBD6-5DBC-48FB-965B-E4981BF7DF39}"/>
    <hyperlink ref="J671" r:id="rId669" xr:uid="{4DB7BA38-9DBC-4621-BFE4-8942A2BFC386}"/>
    <hyperlink ref="J672" r:id="rId670" xr:uid="{D2033A6A-6220-42E6-BE71-0B96E578EB56}"/>
    <hyperlink ref="J673" r:id="rId671" xr:uid="{729D9AD4-6BB7-4C10-A7D1-294FC3BE81AE}"/>
    <hyperlink ref="J674" r:id="rId672" xr:uid="{50F10249-D173-4285-9B66-042C84004D08}"/>
    <hyperlink ref="J675" r:id="rId673" xr:uid="{B525C369-3362-4424-BF6F-C0FDC398EABC}"/>
    <hyperlink ref="J676" r:id="rId674" xr:uid="{CAAFBC5C-FB33-4DD3-B51A-0911B9E65B01}"/>
    <hyperlink ref="J677" r:id="rId675" xr:uid="{D0B7FE12-55B2-4094-8477-7C5806DFB10B}"/>
    <hyperlink ref="J678" r:id="rId676" xr:uid="{AE6774AD-CCD7-492E-BFC4-7C8872B2B80F}"/>
    <hyperlink ref="J679" r:id="rId677" xr:uid="{F5DB2C92-CDD6-45ED-85FB-DE0E8EA3B6E6}"/>
    <hyperlink ref="J680" r:id="rId678" xr:uid="{CBA3635D-BEDA-453B-A41E-35D4436393FC}"/>
    <hyperlink ref="J681" r:id="rId679" xr:uid="{B4513EAA-E2E9-486A-A189-734DAA60EC23}"/>
    <hyperlink ref="J682" r:id="rId680" xr:uid="{0AD64AC4-557C-4913-9F09-D482762588A8}"/>
    <hyperlink ref="J683" r:id="rId681" xr:uid="{B8BD0C3B-66A3-4950-819D-84913F75580E}"/>
    <hyperlink ref="J684" r:id="rId682" xr:uid="{BE0F7AE6-FA25-447C-AC2A-6A81D231B09F}"/>
    <hyperlink ref="J685" r:id="rId683" xr:uid="{B01AB089-7BCE-439D-8322-039D3885D8D1}"/>
    <hyperlink ref="J686" r:id="rId684" xr:uid="{A99ED80E-3A64-4302-B16D-190E43ED0F0A}"/>
    <hyperlink ref="J687" r:id="rId685" xr:uid="{D860905E-BFD9-45C2-8611-6B9E1E40B60B}"/>
    <hyperlink ref="J688" r:id="rId686" xr:uid="{01E19F11-2670-4E0A-9AD4-F124375B5F42}"/>
    <hyperlink ref="J689" r:id="rId687" xr:uid="{DC0A1E16-88C7-4186-8A44-058638AE698E}"/>
    <hyperlink ref="J690" r:id="rId688" xr:uid="{19C63D46-7D84-44C1-B839-01E6ECB3FB5B}"/>
    <hyperlink ref="J691" r:id="rId689" xr:uid="{BE1928FB-8379-480B-A796-77AD12424750}"/>
    <hyperlink ref="J692" r:id="rId690" xr:uid="{754B8161-FF56-4B94-81BF-75E9F9AC5A39}"/>
    <hyperlink ref="J693" r:id="rId691" xr:uid="{D0C73EB6-7E32-4EF7-9B51-68338CAF7112}"/>
    <hyperlink ref="J694" r:id="rId692" xr:uid="{E36251EC-495B-4AF6-8E64-7B4C9A0D33A0}"/>
    <hyperlink ref="J695" r:id="rId693" xr:uid="{692EC1C1-D42C-40DA-9638-61DDF58D6438}"/>
    <hyperlink ref="J696" r:id="rId694" xr:uid="{9397508E-88E6-4BF0-8373-8EFA214C232D}"/>
    <hyperlink ref="J697" r:id="rId695" xr:uid="{CDDCD107-2CF4-4160-A7E8-4D17639F177C}"/>
    <hyperlink ref="J698" r:id="rId696" xr:uid="{BE9A0064-65FC-452A-AC7A-14DEF3C0C48C}"/>
    <hyperlink ref="J699" r:id="rId697" xr:uid="{B58704F4-AF22-4AC9-A6A2-C7248969FE9C}"/>
    <hyperlink ref="J700" r:id="rId698" xr:uid="{44E508B5-4166-4D47-821F-FBF46F48E16B}"/>
    <hyperlink ref="J701" r:id="rId699" xr:uid="{F84014E9-C0F2-4FC0-9ABC-9A2AE4D149B1}"/>
    <hyperlink ref="J702" r:id="rId700" xr:uid="{DF4D1BCA-8712-4ECB-B764-58359D15A1A1}"/>
    <hyperlink ref="J703" r:id="rId701" xr:uid="{3E829901-E0D8-4877-BAC1-79983F7F78C5}"/>
    <hyperlink ref="J704" r:id="rId702" xr:uid="{6550510A-52EF-474C-ADE1-4EA99D47E6AE}"/>
    <hyperlink ref="J705" r:id="rId703" xr:uid="{49B9BE29-05F2-44FE-B9D1-E96D76606A69}"/>
    <hyperlink ref="J706" r:id="rId704" xr:uid="{CFA14C61-1452-40A0-838E-651EB4663784}"/>
    <hyperlink ref="J707" r:id="rId705" xr:uid="{5728ED15-FD4E-4968-A7F9-D53DB4446FFF}"/>
    <hyperlink ref="J708" r:id="rId706" xr:uid="{4AF3F2A7-EF3F-4CA0-84F3-FE2FE8DAE196}"/>
    <hyperlink ref="J709" r:id="rId707" xr:uid="{068D48CE-521C-41D7-8EC6-69698214F640}"/>
    <hyperlink ref="J710" r:id="rId708" xr:uid="{5521DB55-39A5-405E-A50B-C82E4521F7CE}"/>
    <hyperlink ref="J711" r:id="rId709" xr:uid="{0021669B-A931-4B69-8374-42F03DA8C489}"/>
    <hyperlink ref="J712" r:id="rId710" xr:uid="{53592FE2-8E7B-4077-B8FA-8D421CB265DD}"/>
    <hyperlink ref="J713" r:id="rId711" xr:uid="{39253930-516C-4607-A7B4-60F13DC44B06}"/>
    <hyperlink ref="J714" r:id="rId712" xr:uid="{C5963E84-CBA0-440D-A62E-85410CF518E0}"/>
    <hyperlink ref="J715" r:id="rId713" xr:uid="{F76FA5A9-BF91-4F20-8704-249D5708DADF}"/>
    <hyperlink ref="J716" r:id="rId714" xr:uid="{DC92DB95-F117-4DFF-B1BB-F0D1EDFFAA49}"/>
    <hyperlink ref="J717" r:id="rId715" xr:uid="{0FE63F70-9D9E-4CE0-A999-1BEF55896227}"/>
    <hyperlink ref="J718" r:id="rId716" xr:uid="{C3518FB6-097A-4C3D-8D85-04F21C5A1B4E}"/>
    <hyperlink ref="J719" r:id="rId717" xr:uid="{4CBE7A7D-151F-480F-ACD9-7CD96EDDFF1D}"/>
    <hyperlink ref="J720" r:id="rId718" xr:uid="{B02822B4-9339-43C0-BDC9-5C32DDBAB566}"/>
    <hyperlink ref="J721" r:id="rId719" xr:uid="{17C202F7-3413-4370-952A-0BB4A5404B2C}"/>
    <hyperlink ref="J722" r:id="rId720" xr:uid="{D4A7AA37-BA5E-48DC-8584-8594A1F12B72}"/>
    <hyperlink ref="J723" r:id="rId721" xr:uid="{10972AC8-3242-4D69-A13D-7771BA108404}"/>
    <hyperlink ref="J724" r:id="rId722" xr:uid="{C671AAE5-AC8D-4FD1-BF0F-B33E106C2A85}"/>
    <hyperlink ref="J725" r:id="rId723" xr:uid="{6FD083C0-8886-473B-8B36-226992D32295}"/>
    <hyperlink ref="J726" r:id="rId724" xr:uid="{73AD6CCD-3175-4BA4-96EF-B23BAEFECE00}"/>
    <hyperlink ref="J727" r:id="rId725" xr:uid="{B7013447-0259-4A26-93BC-1EA40DBBF36D}"/>
    <hyperlink ref="J728" r:id="rId726" xr:uid="{37FA5A33-02D0-4EA9-95B7-E64E23C9C196}"/>
    <hyperlink ref="J729" r:id="rId727" xr:uid="{8B6D04AD-5CA7-4024-B415-A4D0E5A9A95D}"/>
    <hyperlink ref="J730" r:id="rId728" xr:uid="{89CBF2A6-2DC5-4900-B6FD-501E58805737}"/>
    <hyperlink ref="J731" r:id="rId729" xr:uid="{4C2B432E-2FC0-424F-AAF4-089EC8E1FDC0}"/>
    <hyperlink ref="J732" r:id="rId730" xr:uid="{96469C8F-F1B9-4F50-A995-9F372A8EE9E3}"/>
    <hyperlink ref="J733" r:id="rId731" xr:uid="{4D8C3782-51A4-4457-9BD6-969C7DA04DD7}"/>
    <hyperlink ref="J734" r:id="rId732" xr:uid="{043DD904-3E85-4933-A829-1F5DE41D0ED5}"/>
    <hyperlink ref="J735" r:id="rId733" xr:uid="{454528DD-8B5D-4597-9690-02D1B4C3848B}"/>
    <hyperlink ref="J736" r:id="rId734" xr:uid="{77187BC4-9A25-47E3-A259-9ACFA5FD8331}"/>
    <hyperlink ref="J737" r:id="rId735" xr:uid="{E33DDC86-54BA-4D4A-A350-6D34865DBE46}"/>
    <hyperlink ref="J738" r:id="rId736" xr:uid="{491CE7C1-BDF0-4438-8603-DFF03BA1A536}"/>
    <hyperlink ref="J739" r:id="rId737" xr:uid="{CAD2030C-233A-45A6-B834-21F2ABDAB026}"/>
    <hyperlink ref="J740" r:id="rId738" xr:uid="{F4D6F470-CF7F-4FE2-BCC5-7FAD37DB72A9}"/>
    <hyperlink ref="J741" r:id="rId739" xr:uid="{C65D0078-AF18-404B-8A8A-BFC071E831A0}"/>
    <hyperlink ref="J742" r:id="rId740" xr:uid="{C5EA3CAF-5435-4845-9922-0ECD76D1F117}"/>
    <hyperlink ref="J743" r:id="rId741" xr:uid="{A5C8B573-8D79-47F3-BD23-2A23929F2905}"/>
    <hyperlink ref="J744" r:id="rId742" xr:uid="{62733AB7-C1B0-4F5C-A7C2-0B899A33DE70}"/>
    <hyperlink ref="J745" r:id="rId743" xr:uid="{30A9DA83-3AC4-43BF-8802-71872081558A}"/>
    <hyperlink ref="J746" r:id="rId744" xr:uid="{58DF95DF-CEC5-4FDC-AAF8-E4A64A6806C4}"/>
    <hyperlink ref="J747" r:id="rId745" xr:uid="{5318668A-888F-48CA-8276-1FBF1732D491}"/>
    <hyperlink ref="J748" r:id="rId746" xr:uid="{87F5951D-F780-461E-BF9A-F0ECD47D194C}"/>
    <hyperlink ref="J749" r:id="rId747" xr:uid="{FC768B4E-90D6-48B1-8034-8CA1312B724E}"/>
    <hyperlink ref="J750" r:id="rId748" xr:uid="{790ECC31-148B-4FC3-8092-8DDBDDF95DF9}"/>
    <hyperlink ref="J751" r:id="rId749" xr:uid="{A5D63DC9-2DC3-4579-83B4-902017632C59}"/>
    <hyperlink ref="J752" r:id="rId750" xr:uid="{8052C4CC-FE1F-4495-B572-63292DC23BBB}"/>
    <hyperlink ref="J753" r:id="rId751" xr:uid="{0D075440-D138-4248-BE2C-1A9C10DCC40F}"/>
    <hyperlink ref="J754" r:id="rId752" xr:uid="{18F47300-F786-44EC-B79E-B2E94B29C898}"/>
    <hyperlink ref="J755" r:id="rId753" xr:uid="{5ED4917E-E9E0-48A2-9D4E-DE5F92BA0738}"/>
    <hyperlink ref="J756" r:id="rId754" xr:uid="{72B4A648-5126-4EF1-9113-CA3CA6FB4A8B}"/>
    <hyperlink ref="J757" r:id="rId755" xr:uid="{E188EB60-E938-4036-B1E4-62FF1529F944}"/>
    <hyperlink ref="J758" r:id="rId756" xr:uid="{A94488D8-A46D-4A7F-80DA-240A225C5505}"/>
    <hyperlink ref="J759" r:id="rId757" xr:uid="{516FDD72-98AB-4FCB-8950-39241E067F75}"/>
    <hyperlink ref="J760" r:id="rId758" xr:uid="{70613CD3-89DF-48F9-B6ED-CDAD4C96FB08}"/>
    <hyperlink ref="J761" r:id="rId759" xr:uid="{9E3F4A44-D938-40A5-AEB2-FD9D99AD5A0D}"/>
    <hyperlink ref="J762" r:id="rId760" xr:uid="{C44CA880-E0A3-4665-8BA0-B3E28293F6BA}"/>
    <hyperlink ref="J763" r:id="rId761" xr:uid="{B1AA1AF0-FB81-4B0D-B1EB-CB1D1A80EB9C}"/>
    <hyperlink ref="J764" r:id="rId762" xr:uid="{BAA20E7B-674A-4DF2-9DFD-0AADBB84BB9C}"/>
    <hyperlink ref="J765" r:id="rId763" xr:uid="{DAD749A2-582B-47C3-AD27-8C53CFD53AC5}"/>
    <hyperlink ref="J766" r:id="rId764" xr:uid="{2BF04F07-947A-4CD3-B4A5-3DC40B6A7512}"/>
    <hyperlink ref="J767" r:id="rId765" xr:uid="{8F372329-EAFB-48D5-B695-BB806AA2D258}"/>
    <hyperlink ref="J768" r:id="rId766" xr:uid="{F47A20B7-54A1-40A9-87F0-4D9DD50D0F86}"/>
    <hyperlink ref="J769" r:id="rId767" xr:uid="{EDC99407-B28E-47CF-AA7E-12997DD07698}"/>
    <hyperlink ref="J770" r:id="rId768" xr:uid="{8D376F14-038C-48FC-A318-36337152447C}"/>
    <hyperlink ref="J771" r:id="rId769" xr:uid="{9952D087-F1E7-4B97-A003-10623F065B7D}"/>
    <hyperlink ref="J772" r:id="rId770" xr:uid="{C936A275-907D-4215-BE58-4D8BB499BFC6}"/>
    <hyperlink ref="J773" r:id="rId771" xr:uid="{D547D29D-4C10-48FA-A50E-45E2A75AD234}"/>
    <hyperlink ref="J774" r:id="rId772" xr:uid="{5FAE789D-4D29-4E94-9954-765E4C42C2B6}"/>
    <hyperlink ref="J775" r:id="rId773" xr:uid="{BB25251F-EC04-45A3-BCAE-E8B717CA0A2B}"/>
    <hyperlink ref="J776" r:id="rId774" xr:uid="{CB5ACB53-D208-4351-A238-27A63AB8F7B4}"/>
    <hyperlink ref="J777" r:id="rId775" xr:uid="{C0E86241-E0C1-4BAC-B708-2F3FED0BA9B4}"/>
    <hyperlink ref="J778" r:id="rId776" xr:uid="{388D39A4-09F3-4C0E-B50D-B4A5CFEB3A2C}"/>
    <hyperlink ref="J779" r:id="rId777" xr:uid="{2DF594F2-BE20-46B3-ABDD-F08F17E8A114}"/>
    <hyperlink ref="J780" r:id="rId778" xr:uid="{B19EF5DF-60AB-4D1D-AB1C-3396F8187DCE}"/>
    <hyperlink ref="J781" r:id="rId779" xr:uid="{C146486B-4925-4426-A0B0-82FED555F05D}"/>
    <hyperlink ref="J782" r:id="rId780" xr:uid="{7683F53F-9555-4233-BFE3-3F680AB0A7A6}"/>
    <hyperlink ref="J783" r:id="rId781" xr:uid="{C587DC1D-7CC8-40F0-9FDF-AE8CF9F5EA80}"/>
    <hyperlink ref="J784" r:id="rId782" xr:uid="{82A61F2A-03BF-43EC-8949-A77EACBBA1FB}"/>
    <hyperlink ref="J785" r:id="rId783" xr:uid="{0E883E67-D9E0-49D8-9193-EE26B22E86EE}"/>
    <hyperlink ref="J786" r:id="rId784" xr:uid="{B8BD964D-B41E-4AE5-9A2A-943013B88629}"/>
    <hyperlink ref="J787" r:id="rId785" xr:uid="{920F798C-9C90-4726-ABB0-8964731AA066}"/>
    <hyperlink ref="J788" r:id="rId786" xr:uid="{E14AEE2F-742E-477F-BB2A-EF036559F32F}"/>
    <hyperlink ref="J789" r:id="rId787" xr:uid="{4082791C-5A9D-49AF-8948-6E2F5F0DB2CE}"/>
    <hyperlink ref="J790" r:id="rId788" xr:uid="{75C6CF10-BB7A-43D7-B718-2E94E1ACA26E}"/>
    <hyperlink ref="J791" r:id="rId789" xr:uid="{FEBE7DCA-14F8-4ADC-A080-256CFB714884}"/>
    <hyperlink ref="J792" r:id="rId790" xr:uid="{FD878A6A-A99F-432D-955E-16015E587007}"/>
    <hyperlink ref="J793" r:id="rId791" xr:uid="{A389E0FF-87D9-42C2-966E-BF7EA3D9498F}"/>
    <hyperlink ref="J794" r:id="rId792" xr:uid="{77D73E76-2A42-4DC7-97B7-C92DD59C05CA}"/>
    <hyperlink ref="J795" r:id="rId793" xr:uid="{91462F91-2D61-4929-930F-30ED41C95D33}"/>
    <hyperlink ref="J796" r:id="rId794" xr:uid="{EF8A5156-64E3-4250-9ACC-6A3BE85718B3}"/>
    <hyperlink ref="J797" r:id="rId795" xr:uid="{49F06F39-58A0-46FF-86C4-E66695FEC648}"/>
    <hyperlink ref="J798" r:id="rId796" xr:uid="{45B3E61B-BB1D-4143-83F1-88A34B871599}"/>
    <hyperlink ref="J799" r:id="rId797" xr:uid="{BA05DBC6-55AB-4F54-98C0-EB26E39ECDEE}"/>
    <hyperlink ref="J800" r:id="rId798" xr:uid="{66898394-7B14-47E7-9105-80084B28838B}"/>
    <hyperlink ref="J801" r:id="rId799" xr:uid="{E0727C8E-4B9A-43C7-B612-590D09853595}"/>
    <hyperlink ref="J802" r:id="rId800" xr:uid="{31F9AF9D-A801-4617-B260-107948818608}"/>
    <hyperlink ref="J803" r:id="rId801" xr:uid="{D022FB27-E587-48FD-94A0-1EEDC5D6BCB0}"/>
    <hyperlink ref="J804" r:id="rId802" xr:uid="{F3B1D239-7954-4130-9B28-C8A14E3605DF}"/>
    <hyperlink ref="J805" r:id="rId803" xr:uid="{28CAB1B8-BC19-4967-9BF4-B08B4F2AE82C}"/>
    <hyperlink ref="J806" r:id="rId804" xr:uid="{F45C68E7-3463-408C-A878-0CBE733FD81E}"/>
    <hyperlink ref="J807" r:id="rId805" xr:uid="{7216373B-AD1E-4D60-9B8E-EE56587786BD}"/>
    <hyperlink ref="J808" r:id="rId806" xr:uid="{EF985284-61BC-4F0E-920F-13FB6E83F597}"/>
    <hyperlink ref="J809" r:id="rId807" xr:uid="{913DA0BB-8C9F-4293-BCC7-583DB371FC68}"/>
    <hyperlink ref="J810" r:id="rId808" xr:uid="{63579A68-C476-4FF0-ABBC-A1229BEFA7D5}"/>
    <hyperlink ref="J811" r:id="rId809" xr:uid="{829C7A90-C660-4998-954D-1163C61D7C42}"/>
    <hyperlink ref="J812" r:id="rId810" xr:uid="{2E49503A-BA65-49F4-8033-A4D3727BE49A}"/>
    <hyperlink ref="J813" r:id="rId811" xr:uid="{49FE1A55-33CC-49E0-9652-F63376C3EB09}"/>
    <hyperlink ref="J814" r:id="rId812" xr:uid="{C8850863-4AEA-4A27-9BE7-A227250F09F9}"/>
    <hyperlink ref="J815" r:id="rId813" xr:uid="{9603FD2A-3D44-4F71-BDDF-9D709FBD1BA9}"/>
    <hyperlink ref="J816" r:id="rId814" xr:uid="{ACBF988F-31C7-4646-AAE5-1F55817C8305}"/>
    <hyperlink ref="J817" r:id="rId815" xr:uid="{9A9B739A-8B90-4B4F-9220-466162525503}"/>
    <hyperlink ref="J818" r:id="rId816" xr:uid="{094813AF-11F2-4C01-BAF5-E6165EAAF682}"/>
    <hyperlink ref="J819" r:id="rId817" xr:uid="{E6637C7C-559A-4E37-9376-51ABBF4ED541}"/>
    <hyperlink ref="J820" r:id="rId818" xr:uid="{21EECB8E-0362-4074-9FA1-6D6577C0F1A0}"/>
    <hyperlink ref="J821" r:id="rId819" xr:uid="{0AE729AB-3399-4E94-B5A4-4897B0D05C82}"/>
    <hyperlink ref="J822" r:id="rId820" xr:uid="{7C236D96-31DD-4410-87D6-E5B949D013B9}"/>
    <hyperlink ref="J823" r:id="rId821" xr:uid="{DD0C0A01-41BF-4EDC-95AA-E40C8171F5B2}"/>
    <hyperlink ref="J824" r:id="rId822" xr:uid="{EF3F4EC5-4EB4-4D9F-B4F1-7CA13A6131AF}"/>
    <hyperlink ref="J825" r:id="rId823" xr:uid="{FE005A24-C6F1-4307-AA1A-7B97296AA051}"/>
    <hyperlink ref="J826" r:id="rId824" xr:uid="{F355BD50-4A71-40FD-A2B0-6AF46BF6C003}"/>
    <hyperlink ref="J827" r:id="rId825" xr:uid="{8F3E1610-D846-4643-ACEB-E2F3C591A4F2}"/>
    <hyperlink ref="J828" r:id="rId826" xr:uid="{00A8FB81-B097-4171-BF50-E67C7F4536A2}"/>
    <hyperlink ref="J829" r:id="rId827" xr:uid="{58AE9F60-6626-44DA-97F5-B473CC905AF3}"/>
    <hyperlink ref="J830" r:id="rId828" xr:uid="{363274A5-9424-427A-9144-63DD8E935536}"/>
    <hyperlink ref="J831" r:id="rId829" xr:uid="{503F67DD-B795-4E66-B3B2-93DD96D91E74}"/>
    <hyperlink ref="J832" r:id="rId830" xr:uid="{BE6EE747-B578-431A-A180-9EF6B0CDD7E8}"/>
    <hyperlink ref="J833" r:id="rId831" xr:uid="{D1F1C133-FAB9-425C-988D-CC2F368C004B}"/>
    <hyperlink ref="J834" r:id="rId832" xr:uid="{77168B3A-9E8C-442F-BF76-DF974740F900}"/>
    <hyperlink ref="J835" r:id="rId833" xr:uid="{30B5D267-DAFF-4ED5-A62E-09CD006520A5}"/>
    <hyperlink ref="J836" r:id="rId834" xr:uid="{5E619B19-B64D-429D-9100-C87B5714045E}"/>
    <hyperlink ref="J837" r:id="rId835" xr:uid="{5B0385CA-103A-4E1F-A84B-F422241544F7}"/>
    <hyperlink ref="J838" r:id="rId836" xr:uid="{2D2CE21C-0BD8-4BB2-958D-5C9B35E603DF}"/>
    <hyperlink ref="J839" r:id="rId837" xr:uid="{174669B0-F326-4337-95CA-6150042F113A}"/>
    <hyperlink ref="J840" r:id="rId838" xr:uid="{64B4936B-8616-48DA-BC65-7351CAFDE5EA}"/>
    <hyperlink ref="J841" r:id="rId839" xr:uid="{829C0255-C308-4915-B739-3DFEF684082B}"/>
    <hyperlink ref="J842" r:id="rId840" xr:uid="{BF772C61-D80A-4A83-8F5A-E1BF762CE19D}"/>
    <hyperlink ref="J843" r:id="rId841" xr:uid="{63CB1E9B-0BA6-4039-9670-1B1956E03B2E}"/>
    <hyperlink ref="J844" r:id="rId842" xr:uid="{7B7025BB-ECD6-4BCA-876E-F84A2B7437A2}"/>
    <hyperlink ref="J845" r:id="rId843" xr:uid="{25F2E62A-DBA7-4EE1-AA2D-48A8FE9C39FC}"/>
    <hyperlink ref="J846" r:id="rId844" xr:uid="{9FCC3ABA-E4CE-4898-B44B-79768AAD22BB}"/>
    <hyperlink ref="J847" r:id="rId845" xr:uid="{B4301A7A-B2F3-4AD5-90D4-D7267572E771}"/>
    <hyperlink ref="J848" r:id="rId846" xr:uid="{43C92D38-AC2A-4015-97E9-91DEE6F07025}"/>
    <hyperlink ref="J849" r:id="rId847" xr:uid="{A7B4CD06-DB28-4987-B3FA-007CCDE6F135}"/>
    <hyperlink ref="J850" r:id="rId848" xr:uid="{1CAE8122-4200-4E14-8939-ED7C5475B865}"/>
    <hyperlink ref="J851" r:id="rId849" xr:uid="{C22C3D1F-AB97-4B85-B8C3-9FA17E1EF3ED}"/>
    <hyperlink ref="J852" r:id="rId850" xr:uid="{21763ECD-95DD-4E0B-B9C3-E71E9D1F453F}"/>
    <hyperlink ref="J853" r:id="rId851" xr:uid="{E4937B77-3CBA-4213-9FE8-4FF41AAFDC0D}"/>
    <hyperlink ref="J854" r:id="rId852" xr:uid="{865C16A4-C914-4DED-9604-110ADB0CC675}"/>
    <hyperlink ref="J855" r:id="rId853" xr:uid="{ADDB52FF-917D-4893-9F38-7F5A16F05BEF}"/>
    <hyperlink ref="J856" r:id="rId854" xr:uid="{9993C288-2DAF-4318-AA97-8B5F8ED6FD82}"/>
    <hyperlink ref="J857" r:id="rId855" xr:uid="{96495349-E30B-4020-93E8-B98479F5FC39}"/>
    <hyperlink ref="J858" r:id="rId856" xr:uid="{5F119919-83D1-4318-976A-8DCB7DA2C76B}"/>
    <hyperlink ref="J859" r:id="rId857" xr:uid="{6AD79FBC-9782-496D-8A70-D132D32C8E9D}"/>
    <hyperlink ref="J860" r:id="rId858" xr:uid="{676958B6-7228-4ACD-9E51-3DAB270F3BBA}"/>
    <hyperlink ref="J861" r:id="rId859" xr:uid="{D3B94CF4-0CA3-4A2E-9E73-4C49FF00EC4F}"/>
    <hyperlink ref="J862" r:id="rId860" xr:uid="{FA785B51-6FBF-461B-85C1-D24E751F624C}"/>
    <hyperlink ref="J863" r:id="rId861" xr:uid="{9AA1368B-F8DB-4F92-AE83-E4DBA919C36A}"/>
    <hyperlink ref="J864" r:id="rId862" xr:uid="{424AC5A4-5DAD-4174-9EAC-ABFBEAC8599B}"/>
    <hyperlink ref="J865" r:id="rId863" xr:uid="{450F01BB-49E5-437C-8796-CDD361BF065B}"/>
    <hyperlink ref="J866" r:id="rId864" xr:uid="{D2F2544F-0F7C-4BF0-9BA8-4DF831CF78AB}"/>
    <hyperlink ref="J867" r:id="rId865" xr:uid="{CC17AFB7-433B-4B95-ACD6-144B4F7C45AA}"/>
    <hyperlink ref="J868" r:id="rId866" xr:uid="{7B685457-0670-468B-A063-CE69B2EC2E78}"/>
    <hyperlink ref="J869" r:id="rId867" xr:uid="{3364E131-959F-47C4-8FA7-0B68E4F0842A}"/>
    <hyperlink ref="J870" r:id="rId868" xr:uid="{1DB69CEF-0619-4C12-BBA6-6B1B5F2EB46A}"/>
    <hyperlink ref="J871" r:id="rId869" xr:uid="{AFABB0A8-9040-4EB1-88B4-B0A692118902}"/>
    <hyperlink ref="J872" r:id="rId870" xr:uid="{2C0B263C-07D2-44AB-A88E-FF4CA14EABDE}"/>
    <hyperlink ref="J873" r:id="rId871" xr:uid="{C3633264-79E4-487C-94E6-C47575CE8881}"/>
    <hyperlink ref="J874" r:id="rId872" xr:uid="{EEBB9950-5295-486A-A77C-7AB1839F6D0B}"/>
    <hyperlink ref="J875" r:id="rId873" xr:uid="{97062BAE-1062-4D02-8E66-1F906FD1F40B}"/>
    <hyperlink ref="J876" r:id="rId874" xr:uid="{086F14A1-F1CF-46C3-AA19-0AF834A2739C}"/>
    <hyperlink ref="J877" r:id="rId875" xr:uid="{E2547480-683F-4115-A9F7-55D842A78372}"/>
    <hyperlink ref="J878" r:id="rId876" xr:uid="{BFFD97FF-7803-4187-B8C4-BCEB0237949D}"/>
    <hyperlink ref="J879" r:id="rId877" xr:uid="{55C1A976-E13B-4D25-A480-73590732AAEF}"/>
    <hyperlink ref="J880" r:id="rId878" xr:uid="{7E16C977-609F-42E7-B7DB-44E9A17E3845}"/>
    <hyperlink ref="J881" r:id="rId879" xr:uid="{9D37CF7F-E207-476D-B94B-D5C854A28A94}"/>
    <hyperlink ref="J882" r:id="rId880" xr:uid="{44D22415-6CE4-4E27-91BB-AB4B118BD46C}"/>
    <hyperlink ref="J883" r:id="rId881" xr:uid="{3A4E8BBC-6306-4A49-841F-A2C71F3BADC6}"/>
    <hyperlink ref="J884" r:id="rId882" xr:uid="{1E207A46-47A3-4FEF-88CD-853A142B4F95}"/>
    <hyperlink ref="J885" r:id="rId883" xr:uid="{2D977DA3-A109-4226-8EEA-F60DCC984CE6}"/>
    <hyperlink ref="J886" r:id="rId884" xr:uid="{18893FB1-76FC-457C-9ADC-8D1491179075}"/>
    <hyperlink ref="J887" r:id="rId885" xr:uid="{80C0C67E-0200-48F8-A978-9BEDE5558FC1}"/>
    <hyperlink ref="J888" r:id="rId886" xr:uid="{D4AF09A5-CC27-4B4E-A1B0-06B2A464A009}"/>
    <hyperlink ref="J889" r:id="rId887" xr:uid="{78B5DCCB-3096-4FCD-8582-7F9DEDCAC35B}"/>
    <hyperlink ref="J890" r:id="rId888" xr:uid="{F864E7A6-2F46-4DE3-9537-ED7D1275C9F3}"/>
    <hyperlink ref="J891" r:id="rId889" xr:uid="{B8C08ED4-91D8-4E0D-80BE-93B9A498F0F5}"/>
    <hyperlink ref="J892" r:id="rId890" xr:uid="{E1E119EC-5269-4671-B32D-91C5098F023C}"/>
    <hyperlink ref="J893" r:id="rId891" xr:uid="{C8FC742D-D75A-4A56-ABDD-98FDF4C3004B}"/>
    <hyperlink ref="J894" r:id="rId892" xr:uid="{D3776BC2-31E2-48FF-B296-0F518B5804AA}"/>
    <hyperlink ref="J895" r:id="rId893" xr:uid="{61FDDF8A-C69A-41F6-AE95-56A7F586BC4B}"/>
    <hyperlink ref="J896" r:id="rId894" xr:uid="{119D383F-AE9D-4F37-837C-3EDA418C3605}"/>
    <hyperlink ref="J897" r:id="rId895" xr:uid="{BCE06084-3BF3-419D-A2BA-707C93548D79}"/>
    <hyperlink ref="J898" r:id="rId896" xr:uid="{C3C8A4B0-2D3D-48A5-8ADB-96C59AFFCD3C}"/>
    <hyperlink ref="J899" r:id="rId897" xr:uid="{723DA76E-24EC-47FC-908A-AD87EE374070}"/>
    <hyperlink ref="J900" r:id="rId898" xr:uid="{EE3DAC77-8A19-4F02-BF51-C7117578E8D1}"/>
    <hyperlink ref="J901" r:id="rId899" xr:uid="{75860FB5-0BEE-4D1B-B972-B2E62DCD6BCC}"/>
    <hyperlink ref="J902" r:id="rId900" xr:uid="{A71CA857-3D15-4967-934D-738B848DABFA}"/>
    <hyperlink ref="J903" r:id="rId901" xr:uid="{514D9EA2-473B-4683-9844-215AB7B6E405}"/>
    <hyperlink ref="J904" r:id="rId902" xr:uid="{88202E5D-A10A-4596-83D4-E6F62007C90E}"/>
    <hyperlink ref="J905" r:id="rId903" xr:uid="{95A816B5-A19E-4795-B658-95E33092030A}"/>
    <hyperlink ref="J906" r:id="rId904" xr:uid="{FAB9D9EA-9578-4CA0-B31F-BBFB66949EEB}"/>
    <hyperlink ref="J907" r:id="rId905" xr:uid="{6C32061A-FAB0-4ADB-AB3E-DFE60DFCE08B}"/>
    <hyperlink ref="J908" r:id="rId906" xr:uid="{6B84516D-082B-43FB-BD14-7B6EC32E6460}"/>
    <hyperlink ref="J909" r:id="rId907" xr:uid="{BAC5C33D-705B-4002-9B42-C6F859738731}"/>
    <hyperlink ref="J910" r:id="rId908" xr:uid="{49FC558B-1568-43C7-8729-64AE8CC559ED}"/>
    <hyperlink ref="J911" r:id="rId909" xr:uid="{91EE643F-494A-45F2-9DA6-56E5EEBFD764}"/>
    <hyperlink ref="J912" r:id="rId910" xr:uid="{3B0C5CBA-2575-4713-8280-1B8158E8882E}"/>
    <hyperlink ref="J913" r:id="rId911" xr:uid="{07E762F3-5F31-4988-85BB-79296FEB3DF7}"/>
    <hyperlink ref="J914" r:id="rId912" xr:uid="{FC963154-5A3C-4041-A06C-57AECE9989FE}"/>
    <hyperlink ref="J915" r:id="rId913" xr:uid="{55898B53-6C56-4E6D-96A0-806E3F9CDB92}"/>
    <hyperlink ref="J916" r:id="rId914" xr:uid="{37349CFE-6849-468A-9842-59122913A24D}"/>
    <hyperlink ref="J917" r:id="rId915" xr:uid="{2AF27815-50F4-45B1-A85A-1F5A1568FAD3}"/>
    <hyperlink ref="J918" r:id="rId916" xr:uid="{235C2E31-27B1-4EBA-AE41-123B9D68499A}"/>
    <hyperlink ref="J919" r:id="rId917" xr:uid="{626572C3-6A0E-4FB9-AB86-46E57D1D2EB9}"/>
    <hyperlink ref="J920" r:id="rId918" xr:uid="{94F11D7B-B692-4680-A577-B4130EF22379}"/>
    <hyperlink ref="J921" r:id="rId919" xr:uid="{72CBDB92-59C3-453B-9E22-17641E1E20DD}"/>
    <hyperlink ref="J922" r:id="rId920" xr:uid="{8B727052-5AF3-4BB4-AA1B-A1F9DCA9811E}"/>
    <hyperlink ref="J923" r:id="rId921" xr:uid="{FB34DB10-834A-4B42-BB87-9604D1C7C08C}"/>
    <hyperlink ref="J924" r:id="rId922" xr:uid="{A072AB0A-0737-4345-8D11-D4B26B4CA082}"/>
    <hyperlink ref="J925" r:id="rId923" xr:uid="{4A623FC7-2F53-4A84-ADED-F1AE35AED2A9}"/>
    <hyperlink ref="J926" r:id="rId924" xr:uid="{5384DA7F-FF69-4EE8-8E21-E08966D56168}"/>
    <hyperlink ref="J927" r:id="rId925" xr:uid="{2FF65ED6-0343-4A4D-9403-F70A4AB1BF5A}"/>
    <hyperlink ref="J928" r:id="rId926" xr:uid="{A50185D7-7C5D-4F9A-BA8E-8249D8F4FCC2}"/>
    <hyperlink ref="J929" r:id="rId927" xr:uid="{C7673499-674C-42E7-B706-46A046581CB4}"/>
    <hyperlink ref="J930" r:id="rId928" xr:uid="{6C87887D-AB10-4148-BC4A-379D8498AB1B}"/>
    <hyperlink ref="J931" r:id="rId929" xr:uid="{4A488B7F-50A7-490D-9BEC-71B96F4FD615}"/>
    <hyperlink ref="J932" r:id="rId930" xr:uid="{CF67A890-F377-451D-A42C-5BE856D9CBCC}"/>
    <hyperlink ref="J933" r:id="rId931" xr:uid="{4CCE9F38-6A27-41AF-8662-02F18CB8B7EA}"/>
    <hyperlink ref="J934" r:id="rId932" xr:uid="{949E58B5-7E59-4DA4-AF2E-CD491B25C685}"/>
    <hyperlink ref="J935" r:id="rId933" xr:uid="{A33E9682-76D2-4C27-9BCE-0FDA030212FE}"/>
    <hyperlink ref="J936" r:id="rId934" xr:uid="{2AE97247-E72C-497A-ABBD-02A6F4BC1156}"/>
    <hyperlink ref="J937" r:id="rId935" xr:uid="{A967AF77-B80A-48AA-AA46-324888BA6F7E}"/>
    <hyperlink ref="J938" r:id="rId936" xr:uid="{EDB2AE56-C7D1-478E-B583-9718523B7CCB}"/>
    <hyperlink ref="J939" r:id="rId937" xr:uid="{EB4E286F-B2F1-46F1-A66B-BFBC6808191E}"/>
    <hyperlink ref="J940" r:id="rId938" xr:uid="{0270943E-5312-446B-9D52-8605B919CDF5}"/>
    <hyperlink ref="J941" r:id="rId939" xr:uid="{17B33211-5DFD-4BED-82CD-C1EF9272BE9D}"/>
    <hyperlink ref="J942" r:id="rId940" xr:uid="{35A413BE-290A-4599-98F2-D8FF448B821F}"/>
    <hyperlink ref="J943" r:id="rId941" xr:uid="{5B3C5D55-C108-41ED-BD3F-B0E0D4198C42}"/>
    <hyperlink ref="J944" r:id="rId942" xr:uid="{4C8E3680-1DA5-41C3-AE22-B1F99D18042E}"/>
    <hyperlink ref="J945" r:id="rId943" xr:uid="{17E7CB07-A642-4287-B92C-53A2FC36DB85}"/>
    <hyperlink ref="J946" r:id="rId944" xr:uid="{4D68701A-E120-4BE6-9D86-7A4EBA3FF4CC}"/>
    <hyperlink ref="J947" r:id="rId945" xr:uid="{A05B884C-19B1-4DCE-9266-4C4DBB4129B5}"/>
    <hyperlink ref="J948" r:id="rId946" xr:uid="{009E40E6-72D3-4C71-8189-C96D5CE339C7}"/>
    <hyperlink ref="J949" r:id="rId947" xr:uid="{EF4574D4-31B7-42C9-8D58-6D97AC2F44C1}"/>
    <hyperlink ref="J950" r:id="rId948" xr:uid="{22B7B610-E65C-45B6-A01E-FFDD2CFADCD9}"/>
    <hyperlink ref="J951" r:id="rId949" xr:uid="{72020EAA-9714-4588-9C96-116444863084}"/>
    <hyperlink ref="J952" r:id="rId950" xr:uid="{38AFE732-2C30-476A-9504-AA0AB72D0D00}"/>
    <hyperlink ref="J953" r:id="rId951" xr:uid="{7E0B42E9-2877-4F84-B12D-6CC899469EF0}"/>
    <hyperlink ref="J954" r:id="rId952" xr:uid="{682B2CB8-F30E-40A9-B8D2-F8770E104F86}"/>
    <hyperlink ref="J955" r:id="rId953" xr:uid="{C136F790-70D0-4A7A-B1EC-8E7AB7361835}"/>
    <hyperlink ref="J956" r:id="rId954" xr:uid="{94FEA888-ECA3-4A40-AE01-407A2929C353}"/>
    <hyperlink ref="J957" r:id="rId955" xr:uid="{5B54CD68-6AD4-4DD3-A4C3-D933F407B498}"/>
    <hyperlink ref="J958" r:id="rId956" xr:uid="{4ADAFDEB-AA4A-400C-A46F-89F129707C53}"/>
    <hyperlink ref="J959" r:id="rId957" xr:uid="{2CAB3427-8E50-4FD7-A0D2-9F5BAD4D25DA}"/>
    <hyperlink ref="J960" r:id="rId958" xr:uid="{6A00C747-E2B3-440A-A01D-724AC77501BD}"/>
    <hyperlink ref="J961" r:id="rId959" xr:uid="{0B666FCA-7069-421A-9F5B-40368D37142D}"/>
    <hyperlink ref="J962" r:id="rId960" xr:uid="{3AB27FAF-2B04-47F3-9625-DA134A63FB28}"/>
    <hyperlink ref="J963" r:id="rId961" xr:uid="{C182DFA3-D661-4497-9F71-25BCC1997E57}"/>
    <hyperlink ref="J964" r:id="rId962" xr:uid="{891564E7-AA20-4377-AA6C-F0F9D67A07BF}"/>
    <hyperlink ref="J965" r:id="rId963" xr:uid="{95E4ED94-8C51-41C1-97E0-99E047F89484}"/>
    <hyperlink ref="J966" r:id="rId964" xr:uid="{6E9686E0-528D-4B4E-8556-E5D2A849C915}"/>
    <hyperlink ref="J967" r:id="rId965" xr:uid="{DC3DB538-4DF1-4C07-9A1E-DEA9F797C249}"/>
    <hyperlink ref="J968" r:id="rId966" xr:uid="{3D70DEDD-F5FD-4E06-8C7D-C92BBC75B9DA}"/>
    <hyperlink ref="J969" r:id="rId967" xr:uid="{EF3261A2-CCA0-48BE-9082-7A03190939DC}"/>
    <hyperlink ref="J970" r:id="rId968" xr:uid="{BA18BDCB-C871-45F1-8D29-01F714668251}"/>
    <hyperlink ref="J971" r:id="rId969" xr:uid="{D24A31C9-EDEE-4120-BD3A-3D97543EC9EF}"/>
    <hyperlink ref="J972" r:id="rId970" xr:uid="{98FB7FC2-120E-4430-98CD-A2CC3E8BD4DF}"/>
    <hyperlink ref="J973" r:id="rId971" xr:uid="{BC078216-D254-4B89-90EC-68E8A425AC79}"/>
    <hyperlink ref="J974" r:id="rId972" xr:uid="{2AF8BAAA-8923-4B79-9FB5-830355BB70AC}"/>
    <hyperlink ref="J975" r:id="rId973" xr:uid="{708C4193-5B26-4560-9C60-F242D2EB24EB}"/>
    <hyperlink ref="J976" r:id="rId974" xr:uid="{B8FDEC15-1810-4ED9-B4C4-A70E37922E5C}"/>
    <hyperlink ref="J977" r:id="rId975" xr:uid="{A0DDB357-BAD1-4660-9326-D41C0D32EAA4}"/>
    <hyperlink ref="J978" r:id="rId976" xr:uid="{C1481A33-AF3F-4E77-8BAB-FB4BA99B2EB0}"/>
    <hyperlink ref="J979" r:id="rId977" xr:uid="{3C69C698-9BF9-4538-A75C-F1671130FEDE}"/>
    <hyperlink ref="J980" r:id="rId978" xr:uid="{FBCC5860-DA7D-41E8-A1E7-5C59E301B07E}"/>
    <hyperlink ref="J981" r:id="rId979" xr:uid="{2DF8520D-C19F-4D20-8CFC-D782F92769A6}"/>
    <hyperlink ref="J982" r:id="rId980" xr:uid="{B0A6F1E1-6B19-4E09-B19A-61C9F33E3A0F}"/>
    <hyperlink ref="J983" r:id="rId981" xr:uid="{55B0D2C1-ECB4-4217-80EE-5FA28477A7FA}"/>
    <hyperlink ref="J984" r:id="rId982" xr:uid="{1DC84A5C-E30D-4111-B88E-266117B1FB9D}"/>
    <hyperlink ref="J985" r:id="rId983" xr:uid="{CE3C9A49-61CD-4CB3-ADA2-9B2432182BB2}"/>
    <hyperlink ref="J986" r:id="rId984" xr:uid="{52E058AD-BBAA-4778-97D7-976BB557B5B0}"/>
    <hyperlink ref="J987" r:id="rId985" xr:uid="{CA569FC3-3E9F-4962-8D5F-B988D23E27E7}"/>
    <hyperlink ref="J988" r:id="rId986" xr:uid="{9B73074B-F65B-4C18-BEB7-9A0C4C53B490}"/>
    <hyperlink ref="J989" r:id="rId987" xr:uid="{3FACF26E-6585-41C6-A568-AE89D33684A4}"/>
    <hyperlink ref="J990" r:id="rId988" xr:uid="{F17A9131-805A-492C-8450-D8881F23AA18}"/>
    <hyperlink ref="J991" r:id="rId989" xr:uid="{2D0DF515-2B7E-4F85-A7A4-AC3297054600}"/>
    <hyperlink ref="J992" r:id="rId990" xr:uid="{B2877CCC-65E4-4677-BE4E-AA40FABAADDB}"/>
    <hyperlink ref="J993" r:id="rId991" xr:uid="{A94F3E1E-FFCE-4CC3-A629-819DDBA7FE7D}"/>
    <hyperlink ref="J994" r:id="rId992" xr:uid="{56F7507F-9957-4900-A617-AF4B60C3463B}"/>
    <hyperlink ref="J995" r:id="rId993" xr:uid="{3BFE094D-850B-4A9D-8DFE-9FC13F7D2A4D}"/>
    <hyperlink ref="J996" r:id="rId994" xr:uid="{97CD5083-778B-432D-87F9-C4C56BF0E947}"/>
    <hyperlink ref="J997" r:id="rId995" xr:uid="{A20078CA-7D45-4985-A624-B85285D7F403}"/>
    <hyperlink ref="J998" r:id="rId996" xr:uid="{6A67FAA3-42F5-49B7-9D6B-40F6DCEB35CD}"/>
    <hyperlink ref="J999" r:id="rId997" xr:uid="{25084418-5BE0-43FF-B995-8D0626868672}"/>
    <hyperlink ref="J1000" r:id="rId998" xr:uid="{816F196C-133C-4BF5-9BB0-D363C952779B}"/>
    <hyperlink ref="J1001" r:id="rId999" xr:uid="{E510A53F-D532-4F50-AF7E-0970A73A5507}"/>
    <hyperlink ref="J1002" r:id="rId1000" xr:uid="{D6DCFFD5-09B8-443D-9569-323DC7BD3376}"/>
    <hyperlink ref="J1003" r:id="rId1001" xr:uid="{3BEE7FAE-31AD-4CA2-ABFF-569726AC8FFC}"/>
    <hyperlink ref="J1004" r:id="rId1002" xr:uid="{2B987E95-C4E7-4CC1-89D0-41345FB74FF4}"/>
    <hyperlink ref="J1005" r:id="rId1003" xr:uid="{C286BC60-DD2A-4D7F-B306-77A631F63DF6}"/>
    <hyperlink ref="J1006" r:id="rId1004" xr:uid="{9476F8DD-D28B-4454-9CE6-42B0A84A996B}"/>
    <hyperlink ref="J1007" r:id="rId1005" xr:uid="{E4FD8251-F34C-4094-9BE3-1F7EAE0D8D79}"/>
    <hyperlink ref="J1008" r:id="rId1006" xr:uid="{CC27970A-757F-45F2-B66D-D60E7FD720AF}"/>
    <hyperlink ref="J1009" r:id="rId1007" xr:uid="{82FBEB82-5539-45C6-BF93-B9AA1ACBAD57}"/>
    <hyperlink ref="J1010" r:id="rId1008" xr:uid="{70324809-CDD3-4705-A421-DF7F1796EA1B}"/>
    <hyperlink ref="J1011" r:id="rId1009" xr:uid="{A898B558-549E-43E3-B4B8-AB577D4C66D9}"/>
    <hyperlink ref="J1012" r:id="rId1010" xr:uid="{8DD794A4-24D8-46C6-8158-033F5FDAB870}"/>
    <hyperlink ref="J1013" r:id="rId1011" xr:uid="{99BE2E0B-BE7A-4582-A8B6-AB88EE597433}"/>
    <hyperlink ref="J1014" r:id="rId1012" xr:uid="{007ADAC3-F41B-4D41-99FA-440354061175}"/>
    <hyperlink ref="J1015" r:id="rId1013" xr:uid="{331D2839-B091-48C4-9F77-0131D934AFAB}"/>
    <hyperlink ref="J1016" r:id="rId1014" xr:uid="{772B04A4-0ED5-43D5-BDF4-3A698DD7DE61}"/>
    <hyperlink ref="J1017" r:id="rId1015" xr:uid="{878E8497-4386-4AE2-9CEE-3AB21784D0B2}"/>
    <hyperlink ref="J1018" r:id="rId1016" xr:uid="{5F899D73-14D8-4E27-B58A-D423D1E14C35}"/>
    <hyperlink ref="J1019" r:id="rId1017" xr:uid="{F5A5411C-AE88-4B54-97AC-872799FC637C}"/>
    <hyperlink ref="J1020" r:id="rId1018" xr:uid="{84DC141E-68F8-4694-94D5-F4DAF34CCC80}"/>
    <hyperlink ref="J1021" r:id="rId1019" xr:uid="{E9E4DBD5-0932-4A7C-9EB7-BF077D466501}"/>
    <hyperlink ref="J1022" r:id="rId1020" xr:uid="{79E57C6D-36C3-44C9-80A1-5E6B632776FD}"/>
    <hyperlink ref="J1023" r:id="rId1021" xr:uid="{39AF931E-51AD-4847-987B-124D74E00A95}"/>
    <hyperlink ref="J1024" r:id="rId1022" xr:uid="{8AAB6F48-68CB-4513-AA64-F3FE541990D6}"/>
    <hyperlink ref="J1025" r:id="rId1023" xr:uid="{751E59D4-DD32-4D3C-AC00-E423EAE41D9B}"/>
    <hyperlink ref="J1026" r:id="rId1024" xr:uid="{B751BA5F-0309-43A2-9E73-DA37D4877048}"/>
    <hyperlink ref="J1027" r:id="rId1025" xr:uid="{2C9DA9E5-A867-4F9D-BA81-CBA8359E69B2}"/>
    <hyperlink ref="J1028" r:id="rId1026" xr:uid="{E8474ACC-4AAF-4288-9FE0-03F05786D114}"/>
    <hyperlink ref="J1029" r:id="rId1027" xr:uid="{44955DB0-8D90-4209-81E8-736E6CD2C36C}"/>
    <hyperlink ref="J1030" r:id="rId1028" xr:uid="{AEF3D796-963E-4183-A908-90FCC4388C9A}"/>
    <hyperlink ref="J1031" r:id="rId1029" xr:uid="{EC888DF0-8FE8-4B5B-B409-9E7489B7C65F}"/>
    <hyperlink ref="J1032" r:id="rId1030" xr:uid="{C2999915-0F4E-43FC-99F8-958F47C3ADD5}"/>
    <hyperlink ref="J1033" r:id="rId1031" xr:uid="{1379E239-7E75-414E-952A-EEA011A2B031}"/>
    <hyperlink ref="J1034" r:id="rId1032" xr:uid="{FBEF8657-754A-404A-B521-903D4CE7141C}"/>
    <hyperlink ref="J1035" r:id="rId1033" xr:uid="{5315C43F-10B8-4A38-A1FB-8D0DADFD4B95}"/>
    <hyperlink ref="J1036" r:id="rId1034" xr:uid="{E957DA90-0B0E-462F-9BBA-F1684F399FD8}"/>
    <hyperlink ref="J1037" r:id="rId1035" xr:uid="{482985D7-B1B9-4E21-8670-81352B9AE5DF}"/>
    <hyperlink ref="J1038" r:id="rId1036" xr:uid="{81DD6E89-19A4-4C39-B28A-B802982ECBF0}"/>
    <hyperlink ref="J1039" r:id="rId1037" xr:uid="{FDAA2BE2-B2D3-4469-A477-B87FCA0F2080}"/>
    <hyperlink ref="J1040" r:id="rId1038" xr:uid="{ABEDB728-8856-4B7C-9D06-4251C10EE627}"/>
    <hyperlink ref="J1041" r:id="rId1039" xr:uid="{6A149341-4072-45CF-ADB7-2CB333D9D587}"/>
    <hyperlink ref="J1042" r:id="rId1040" xr:uid="{79E070E2-01B0-4841-A65B-7B503D0E6A53}"/>
    <hyperlink ref="J1043" r:id="rId1041" xr:uid="{39098E7A-30E6-4AF5-8D8D-60496C843D11}"/>
    <hyperlink ref="J1044" r:id="rId1042" xr:uid="{813257E3-C428-4BC4-8756-8789CF607FE1}"/>
    <hyperlink ref="J1045" r:id="rId1043" xr:uid="{1D98D20D-5FD8-4EA2-8CDB-3F37CDE17322}"/>
    <hyperlink ref="J1046" r:id="rId1044" xr:uid="{3CB23398-26CB-4442-87E2-4B9A27E3B45A}"/>
    <hyperlink ref="J1047" r:id="rId1045" xr:uid="{20A1C114-BAE9-45EB-833C-FA2FD8F7457A}"/>
    <hyperlink ref="J1048" r:id="rId1046" xr:uid="{F5020E47-D990-4AF3-A4F2-D09E3BA539B4}"/>
    <hyperlink ref="J1049" r:id="rId1047" xr:uid="{1A5DA1FA-B6FF-4B23-A5D8-4BF9BF25988A}"/>
    <hyperlink ref="J1050" r:id="rId1048" xr:uid="{3042382E-0B7B-4AC5-B33C-DE35FC75DD4C}"/>
    <hyperlink ref="J1051" r:id="rId1049" xr:uid="{2B88DDFF-2D9D-493A-B05D-2889F8085B1C}"/>
    <hyperlink ref="J1052" r:id="rId1050" xr:uid="{2AC3561B-51FC-4D25-9F81-142484A01D54}"/>
    <hyperlink ref="J1053" r:id="rId1051" xr:uid="{B16D6C91-DD78-483D-A8E9-1BE6E737617C}"/>
    <hyperlink ref="J1054" r:id="rId1052" xr:uid="{8C681150-3976-46B2-8790-1B5CBB633816}"/>
    <hyperlink ref="J1055" r:id="rId1053" xr:uid="{5ECE4880-4C14-4D2F-B7A2-29F235D55BA5}"/>
    <hyperlink ref="J1056" r:id="rId1054" xr:uid="{ED4A3B4D-CFCA-404B-B585-F6353DB36AFE}"/>
    <hyperlink ref="J1057" r:id="rId1055" xr:uid="{91A4D607-5B8E-4E4A-83E4-D505B6C0A5CC}"/>
    <hyperlink ref="J1058" r:id="rId1056" xr:uid="{A860490D-423E-4DB8-83DD-0C6435B38975}"/>
    <hyperlink ref="J1059" r:id="rId1057" xr:uid="{22B9770C-CDD5-4904-B6F5-FFA8DFC44B78}"/>
    <hyperlink ref="J1060" r:id="rId1058" xr:uid="{229BC72A-13F8-4D75-BDC6-EE6EEEA6065C}"/>
    <hyperlink ref="J1061" r:id="rId1059" xr:uid="{84B49250-AE96-4B34-A030-2A6B5E56AE4D}"/>
    <hyperlink ref="J1062" r:id="rId1060" xr:uid="{AA4A4342-2BC7-4963-8A14-46AA86E1103F}"/>
    <hyperlink ref="J1063" r:id="rId1061" xr:uid="{21577E3C-E44E-47DE-BD82-DA6F806C73D0}"/>
    <hyperlink ref="J1064" r:id="rId1062" xr:uid="{B9B10887-2C2B-45D0-8EEE-331A80623BA6}"/>
    <hyperlink ref="J1065" r:id="rId1063" xr:uid="{FB98F966-0DE5-41AB-A200-8A899A197868}"/>
    <hyperlink ref="J1066" r:id="rId1064" xr:uid="{5CA9D023-2376-4E3F-BB26-B1E524701285}"/>
    <hyperlink ref="J1067" r:id="rId1065" xr:uid="{56E35DFF-FE2C-4C92-818F-CCCEE00C4A0F}"/>
    <hyperlink ref="J1068" r:id="rId1066" xr:uid="{C3A39596-7A8A-480C-89CD-BDD2D89533FA}"/>
    <hyperlink ref="J1069" r:id="rId1067" xr:uid="{E576E3CC-4CF7-4670-973F-3A5ADB0BA940}"/>
    <hyperlink ref="J1070" r:id="rId1068" xr:uid="{8D47EE1A-5732-4FA3-990E-D3AB513880F3}"/>
    <hyperlink ref="J1071" r:id="rId1069" xr:uid="{8FB65FF2-033D-4185-B66B-8458400CA6F6}"/>
    <hyperlink ref="J1072" r:id="rId1070" xr:uid="{3F04638D-3C04-4291-829B-A24FB5DD8912}"/>
    <hyperlink ref="J1073" r:id="rId1071" xr:uid="{3DBBAEA2-50B6-4BEE-A7AD-7C7F6F6B1380}"/>
    <hyperlink ref="J1074" r:id="rId1072" xr:uid="{9BE17443-B3FB-4759-B166-AF8B33A5D228}"/>
    <hyperlink ref="J1075" r:id="rId1073" xr:uid="{848216AD-E3C3-42DF-B62E-9D89F058C7AB}"/>
    <hyperlink ref="J1076" r:id="rId1074" xr:uid="{5B601DAA-7DBA-4E40-B15D-AD1E4E5F3451}"/>
    <hyperlink ref="J1077" r:id="rId1075" xr:uid="{EF1FC3A1-1D74-4149-8D04-A97297E34B5F}"/>
    <hyperlink ref="J1078" r:id="rId1076" xr:uid="{99DBC83B-99FD-401F-AEB4-BE05C6379639}"/>
    <hyperlink ref="J1079" r:id="rId1077" xr:uid="{B4B00150-4354-4039-9617-1EA55B132E00}"/>
    <hyperlink ref="J1080" r:id="rId1078" xr:uid="{425031C6-6DA4-4745-9C64-0DE0F120E8C1}"/>
    <hyperlink ref="J1081" r:id="rId1079" xr:uid="{00E2F83F-E692-46AE-9C3A-916A1D5D49B2}"/>
    <hyperlink ref="J1082" r:id="rId1080" xr:uid="{9180D0AF-B936-4152-9140-BF21AD251034}"/>
    <hyperlink ref="J1083" r:id="rId1081" xr:uid="{C9A12A3C-6E9B-47A3-AFCA-A53A3FFBAF59}"/>
    <hyperlink ref="J1084" r:id="rId1082" xr:uid="{75B11FC5-FCA4-4581-BBC2-D13963340A15}"/>
    <hyperlink ref="J1085" r:id="rId1083" xr:uid="{5CDF4BFF-1CB3-4108-86EB-43285FAAC734}"/>
    <hyperlink ref="J1086" r:id="rId1084" xr:uid="{53FE4353-378D-4548-9DE7-67C51937C0C1}"/>
    <hyperlink ref="J1087" r:id="rId1085" xr:uid="{7D1C8464-8863-48C5-8A5C-59A7B90D92FE}"/>
    <hyperlink ref="J1088" r:id="rId1086" xr:uid="{9249DCD7-3E07-4E1A-B785-C4CC149E4448}"/>
    <hyperlink ref="J1089" r:id="rId1087" xr:uid="{C30ADAD4-2D9F-43A8-8E0A-AB3D6176894A}"/>
    <hyperlink ref="J1090" r:id="rId1088" xr:uid="{650F2274-826D-429C-8464-1E8A4C9931BB}"/>
    <hyperlink ref="J1091" r:id="rId1089" xr:uid="{7999A21D-350C-44C1-9581-8E10A7B3220C}"/>
    <hyperlink ref="J1092" r:id="rId1090" xr:uid="{D6FF750D-3694-43C5-B84D-FE1E8AE0C560}"/>
    <hyperlink ref="J1093" r:id="rId1091" xr:uid="{04B515BA-C46A-46EC-913C-00DA2F7E4A81}"/>
    <hyperlink ref="J1094" r:id="rId1092" xr:uid="{6C7C348F-B7C8-4199-8B3D-45259E3C9933}"/>
    <hyperlink ref="J1095" r:id="rId1093" xr:uid="{55C9ABB3-3DA7-4222-B6E5-49B5C149CDB5}"/>
    <hyperlink ref="J1096" r:id="rId1094" xr:uid="{AAB6C5A6-61C2-4A3F-8A2E-78D0AB44DBBC}"/>
    <hyperlink ref="J1097" r:id="rId1095" xr:uid="{135A58E6-C560-419F-A6AA-7B2484CC12B9}"/>
    <hyperlink ref="J1098" r:id="rId1096" xr:uid="{900808C8-1833-48DB-8627-EF047CD09EB8}"/>
    <hyperlink ref="J1099" r:id="rId1097" xr:uid="{EBB3BCCB-7379-42A9-B434-62DD9CE1AA9B}"/>
    <hyperlink ref="J1100" r:id="rId1098" xr:uid="{0E92D38F-2266-4CDD-885D-28BCE10D119F}"/>
    <hyperlink ref="J1101" r:id="rId1099" xr:uid="{687ABA90-F59A-4A8E-9900-112D0A4466B5}"/>
    <hyperlink ref="J1102" r:id="rId1100" xr:uid="{B8F2F7D9-1B3E-48DF-BD50-C9DD6269A3C1}"/>
    <hyperlink ref="J1103" r:id="rId1101" xr:uid="{2B7C7B8D-9B05-4589-B167-97ABB2277633}"/>
    <hyperlink ref="J1104" r:id="rId1102" xr:uid="{517D22D4-1576-4A3D-9F65-ED30D7A03657}"/>
    <hyperlink ref="J1105" r:id="rId1103" xr:uid="{B51E5F86-5A44-498F-B61E-7039CCDE50F4}"/>
    <hyperlink ref="J1106" r:id="rId1104" xr:uid="{2AA62E33-604F-4DAD-BCAD-3EAE78914871}"/>
    <hyperlink ref="J1107" r:id="rId1105" xr:uid="{F154F22F-537A-4EC3-8EA2-FF2EF99AFC1A}"/>
    <hyperlink ref="J1108" r:id="rId1106" xr:uid="{EBA1FEFA-17C8-41CF-884A-7EA0689EAD37}"/>
    <hyperlink ref="J1109" r:id="rId1107" xr:uid="{1BB47EEB-5092-4C8A-A177-01880AD5DD22}"/>
    <hyperlink ref="J1110" r:id="rId1108" xr:uid="{B680D303-0CB7-45EC-A429-5D820BFC873F}"/>
    <hyperlink ref="J1111" r:id="rId1109" xr:uid="{68FFFACD-7C11-4CAB-B912-B41AFF1BD5C0}"/>
    <hyperlink ref="J1112" r:id="rId1110" xr:uid="{7A9F1378-4ED2-46A3-BC66-5736BBE01991}"/>
    <hyperlink ref="J1113" r:id="rId1111" xr:uid="{7C8A9EDF-0A8F-4635-BCFC-FFB1F6E0CFBD}"/>
    <hyperlink ref="J1114" r:id="rId1112" xr:uid="{20B50F61-2310-4918-8CAC-FFE9F8829C97}"/>
    <hyperlink ref="J1115" r:id="rId1113" xr:uid="{CBA5D07F-0BE9-4F55-9664-0D1B1D273E91}"/>
    <hyperlink ref="J1116" r:id="rId1114" xr:uid="{D76C3A67-1B5A-4A7D-BEEC-D984F4BDF598}"/>
    <hyperlink ref="J1117" r:id="rId1115" xr:uid="{4F78F355-9C21-4420-A31D-E89B73CC6647}"/>
    <hyperlink ref="J1118" r:id="rId1116" xr:uid="{DC24C54B-C45C-4CD4-8EF4-D92C597D2B82}"/>
    <hyperlink ref="J1119" r:id="rId1117" xr:uid="{D1C56AF3-77F2-4FA8-9E9C-F9A141A43CF9}"/>
    <hyperlink ref="J1120" r:id="rId1118" xr:uid="{544A17A8-FC5D-4FAA-A4F4-DC16CA4CFEB9}"/>
    <hyperlink ref="J1121" r:id="rId1119" xr:uid="{B54D9081-48DA-48B8-B7E1-89EB14D25576}"/>
    <hyperlink ref="J1122" r:id="rId1120" xr:uid="{5EC02D40-CF7C-43F4-9830-7D6FFAA7C6F9}"/>
    <hyperlink ref="J1123" r:id="rId1121" xr:uid="{99D195D8-E4B9-47CE-9B94-8CE600A6E8CB}"/>
    <hyperlink ref="J1124" r:id="rId1122" xr:uid="{28719CA9-A659-4D36-90D0-B143F1658406}"/>
    <hyperlink ref="J1125" r:id="rId1123" xr:uid="{473EBA86-2A22-4768-9E10-E603F3918524}"/>
    <hyperlink ref="J1126" r:id="rId1124" xr:uid="{5718B945-CE92-47A6-AF33-CB8E0A33F0CA}"/>
    <hyperlink ref="J1127" r:id="rId1125" xr:uid="{A2F28816-F39C-4D14-944C-33F7F02F4BDA}"/>
    <hyperlink ref="J1128" r:id="rId1126" xr:uid="{20F7F1B7-5F2C-41DC-A679-4CD06423E834}"/>
    <hyperlink ref="J1129" r:id="rId1127" xr:uid="{956FE750-4521-4D86-99F4-2B62AD049188}"/>
    <hyperlink ref="J1130" r:id="rId1128" xr:uid="{0E089C22-C388-4D2F-A825-61EC11F1BBAA}"/>
    <hyperlink ref="J1131" r:id="rId1129" xr:uid="{B6299450-D1AA-4282-999E-5E8557A78BBA}"/>
    <hyperlink ref="J1132" r:id="rId1130" xr:uid="{B57E41DA-0AD6-4CA1-A401-98471253827B}"/>
    <hyperlink ref="J1133" r:id="rId1131" xr:uid="{CD63E3D2-779F-413E-9102-E488E5A6B529}"/>
    <hyperlink ref="J1134" r:id="rId1132" xr:uid="{388F4194-E235-4F8E-90F3-BC8BDF3489C6}"/>
    <hyperlink ref="J1135" r:id="rId1133" xr:uid="{922DCD98-8697-4A5A-846B-587E3B4C050E}"/>
    <hyperlink ref="J1136" r:id="rId1134" xr:uid="{162C3F71-4BDC-4C18-B3CD-874288059136}"/>
    <hyperlink ref="J1137" r:id="rId1135" xr:uid="{452A2C90-8B85-4023-A9C9-27B414D25941}"/>
    <hyperlink ref="J1138" r:id="rId1136" xr:uid="{2B4BD1A0-3908-47C6-A057-002754A4C064}"/>
    <hyperlink ref="J1139" r:id="rId1137" xr:uid="{D97BD2FF-7CCB-439A-8DC0-B5791187A018}"/>
    <hyperlink ref="J1140" r:id="rId1138" xr:uid="{25A1EB7F-F051-4EB5-8B24-5842CABA9DEA}"/>
    <hyperlink ref="J1141" r:id="rId1139" xr:uid="{EF377776-8A79-4F16-A470-B228786464F3}"/>
    <hyperlink ref="J1142" r:id="rId1140" xr:uid="{0C5D8EC5-C961-41D1-9F4B-4FBC13F10374}"/>
    <hyperlink ref="J1143" r:id="rId1141" xr:uid="{3EA9DD91-50AD-4D42-AE2E-5D8DA9C91A03}"/>
    <hyperlink ref="J1144" r:id="rId1142" xr:uid="{FE499958-1CD4-45DE-94DD-F8246E08DA11}"/>
  </hyperlinks>
  <pageMargins left="0.7" right="0.7" top="0.75" bottom="0.75" header="0.3" footer="0.3"/>
  <pageSetup paperSize="9" orientation="portrait" r:id="rId1143"/>
  <drawing r:id="rId11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Caractères</vt:lpstr>
      <vt:lpstr>Cantons</vt:lpstr>
      <vt:lpstr>Communes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Bonriposi Mariano BFS</cp:lastModifiedBy>
  <dcterms:created xsi:type="dcterms:W3CDTF">2022-02-14T05:32:08Z</dcterms:created>
  <dcterms:modified xsi:type="dcterms:W3CDTF">2024-04-15T14:16:24Z</dcterms:modified>
</cp:coreProperties>
</file>